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480" windowHeight="8850" tabRatio="813" activeTab="1"/>
  </bookViews>
  <sheets>
    <sheet name="USLE 2007" sheetId="1" r:id="rId1"/>
    <sheet name="GEO 2007" sheetId="2" r:id="rId2"/>
    <sheet name="ERA 2007" sheetId="3" r:id="rId3"/>
    <sheet name="5th-fields" sheetId="4" r:id="rId4"/>
    <sheet name="USLE 2006" sheetId="5" r:id="rId5"/>
    <sheet name="ERA 2011" sheetId="6" r:id="rId6"/>
    <sheet name="ERA 2016" sheetId="7" r:id="rId7"/>
    <sheet name="KEY" sheetId="8" r:id="rId8"/>
    <sheet name="Table A" sheetId="9" r:id="rId9"/>
    <sheet name="Table B" sheetId="10" r:id="rId10"/>
    <sheet name="Table C" sheetId="11" r:id="rId11"/>
  </sheets>
  <definedNames>
    <definedName name="_xlnm.Print_Area" localSheetId="3">'5th-fields'!$A$1:$O$28</definedName>
    <definedName name="_xlnm.Print_Area" localSheetId="7">'KEY'!$A$1:$M$29</definedName>
    <definedName name="_xlnm.Print_Area" localSheetId="8">'Table A'!$A$1:$I$155</definedName>
    <definedName name="_xlnm.Print_Area" localSheetId="9">'Table B'!$A$1:$I$34</definedName>
    <definedName name="_xlnm.Print_Area" localSheetId="10">'Table C'!$A$1:$E$117</definedName>
    <definedName name="_xlnm.Print_Titles" localSheetId="3">'5th-fields'!$1:$4</definedName>
    <definedName name="_xlnm.Print_Titles" localSheetId="2">'ERA 2007'!$1:$4</definedName>
    <definedName name="_xlnm.Print_Titles" localSheetId="5">'ERA 2011'!$1:$4</definedName>
    <definedName name="_xlnm.Print_Titles" localSheetId="6">'ERA 2016'!$1:$4</definedName>
    <definedName name="_xlnm.Print_Titles" localSheetId="1">'GEO 2007'!$1:$4</definedName>
    <definedName name="_xlnm.Print_Titles" localSheetId="8">'Table A'!$1:$2</definedName>
    <definedName name="_xlnm.Print_Titles" localSheetId="9">'Table B'!$1:$3</definedName>
    <definedName name="_xlnm.Print_Titles" localSheetId="10">'Table C'!$1:$3</definedName>
    <definedName name="_xlnm.Print_Titles" localSheetId="4">'USLE 2006'!$1:$4</definedName>
    <definedName name="_xlnm.Print_Titles" localSheetId="0">'USLE 2007'!$1:$4</definedName>
  </definedNames>
  <calcPr calcMode="autoNoTable" fullCalcOnLoad="1" iterate="1" iterateCount="3" iterateDelta="0"/>
</workbook>
</file>

<file path=xl/sharedStrings.xml><?xml version="1.0" encoding="utf-8"?>
<sst xmlns="http://schemas.openxmlformats.org/spreadsheetml/2006/main" count="1594" uniqueCount="195">
  <si>
    <t xml:space="preserve">1/   </t>
  </si>
  <si>
    <t xml:space="preserve">2/   </t>
  </si>
  <si>
    <t xml:space="preserve">3/   </t>
  </si>
  <si>
    <t>Acres</t>
  </si>
  <si>
    <t xml:space="preserve">4/   </t>
  </si>
  <si>
    <t>ERA</t>
  </si>
  <si>
    <t>Road treat-
ments 3/</t>
  </si>
  <si>
    <t>[cumulative]</t>
  </si>
  <si>
    <t>[direct/
indirect]</t>
  </si>
  <si>
    <t>Current
[past &amp; present]</t>
  </si>
  <si>
    <t>Back-
ground</t>
  </si>
  <si>
    <t>TOC 1/
[Table B]</t>
  </si>
  <si>
    <t>Road treat-
ments 2/</t>
  </si>
  <si>
    <t>Current
1/</t>
  </si>
  <si>
    <t>GEO     [mass-wasting]</t>
  </si>
  <si>
    <t>Field</t>
  </si>
  <si>
    <t>7th</t>
  </si>
  <si>
    <t>Table B</t>
  </si>
  <si>
    <t>Table A</t>
  </si>
  <si>
    <t xml:space="preserve">   Soil, Hydro &amp; Slope values are averages from 7th-field values</t>
  </si>
  <si>
    <t xml:space="preserve"> see Table B</t>
  </si>
  <si>
    <t>various</t>
  </si>
  <si>
    <r>
      <t xml:space="preserve">[Values represent model-estimated sediment delivery in cubic yards / </t>
    </r>
    <r>
      <rPr>
        <b/>
        <sz val="12"/>
        <rFont val="Arial"/>
        <family val="2"/>
      </rPr>
      <t>YEAR</t>
    </r>
    <r>
      <rPr>
        <sz val="12"/>
        <rFont val="Arial"/>
        <family val="0"/>
      </rPr>
      <t>]</t>
    </r>
  </si>
  <si>
    <r>
      <t xml:space="preserve">[Values represent model-estimated sediment delivery in cubic yards / </t>
    </r>
    <r>
      <rPr>
        <b/>
        <sz val="12"/>
        <rFont val="Arial"/>
        <family val="2"/>
      </rPr>
      <t>DECADE</t>
    </r>
    <r>
      <rPr>
        <sz val="12"/>
        <rFont val="Arial"/>
        <family val="0"/>
      </rPr>
      <t>]</t>
    </r>
  </si>
  <si>
    <t>past</t>
  </si>
  <si>
    <t>Status</t>
  </si>
  <si>
    <t xml:space="preserve">   Beneficial uses - reflect "mainstem" anadromous streams &amp; domestic water uses (?)</t>
  </si>
  <si>
    <r>
      <t xml:space="preserve">ERA Model - </t>
    </r>
    <r>
      <rPr>
        <b/>
        <sz val="12"/>
        <rFont val="Arial"/>
        <family val="2"/>
      </rPr>
      <t>Threshold of Concern</t>
    </r>
    <r>
      <rPr>
        <sz val="12"/>
        <rFont val="Arial"/>
        <family val="0"/>
      </rPr>
      <t xml:space="preserve"> Component Values</t>
    </r>
  </si>
  <si>
    <t>L</t>
  </si>
  <si>
    <t>TOTALS:</t>
  </si>
  <si>
    <t>KEY</t>
  </si>
  <si>
    <t>For GEO &amp; USLE models</t>
  </si>
  <si>
    <t>accomplished &amp; signed NEPA in 'Current' column; proposed in 'Future' column;</t>
  </si>
  <si>
    <t>For ERA/TOC model</t>
  </si>
  <si>
    <t>Risk
ratio
3/</t>
  </si>
  <si>
    <t>Current
risk ratio
[ERA / TOC]</t>
  </si>
  <si>
    <t>Current
2/</t>
  </si>
  <si>
    <t>N</t>
  </si>
  <si>
    <t>5th</t>
  </si>
  <si>
    <t>Current or Existing - includes past and present actions; see Table A for list</t>
  </si>
  <si>
    <t>'present' includes non-implemented federal actions with signed NEPA decisions</t>
  </si>
  <si>
    <t>net benefits from decommissioning &amp; stormproofing; includes minor/discountable short term effects;</t>
  </si>
  <si>
    <t>"% over background"  = ['current' - background]/background - ie, "accelerated/background"</t>
  </si>
  <si>
    <t>net benefits from decommissioning &amp; stormproofing; includes minor/discountable short term effects</t>
  </si>
  <si>
    <t>Harvest
&amp;
Fire 1/</t>
  </si>
  <si>
    <t>includes past actions, proposed actions and future actions (if appropriate);</t>
  </si>
  <si>
    <t>= "% over background" divided by appropriate inference point values; 200% for GEO - 400%  for USLE</t>
  </si>
  <si>
    <t>Drainage</t>
  </si>
  <si>
    <t>Drainages
[7th-field]</t>
  </si>
  <si>
    <t>H</t>
  </si>
  <si>
    <t>Modeled Projects &amp; Fire Disturbances</t>
  </si>
  <si>
    <t>Acres
(total)</t>
  </si>
  <si>
    <t>Roads
1/</t>
  </si>
  <si>
    <t xml:space="preserve">2A/   </t>
  </si>
  <si>
    <t>Entire analysis area</t>
  </si>
  <si>
    <t>USLE   [surface erosion]</t>
  </si>
  <si>
    <t>2006 Fires</t>
  </si>
  <si>
    <t>Fire
Name</t>
  </si>
  <si>
    <t>from newly constructed dozer fire lines; assumes hydrologic rehabilitation after fires</t>
  </si>
  <si>
    <t>Dozer
Lines
2A/</t>
  </si>
  <si>
    <t>Current + 2006 fires 4/</t>
  </si>
  <si>
    <t>Burned
Area</t>
  </si>
  <si>
    <r>
      <t>AFTER</t>
    </r>
    <r>
      <rPr>
        <sz val="12"/>
        <rFont val="Arial"/>
        <family val="0"/>
      </rPr>
      <t xml:space="preserve"> inclusion of 2006 fires; reflects modeled effects from fire &amp; dozer lines</t>
    </r>
  </si>
  <si>
    <r>
      <t xml:space="preserve">New
risk ratio
</t>
    </r>
    <r>
      <rPr>
        <sz val="11"/>
        <rFont val="Arial"/>
        <family val="2"/>
      </rPr>
      <t>[ERA/TOC]</t>
    </r>
  </si>
  <si>
    <t>HUC7</t>
  </si>
  <si>
    <t>Elk/Granite Creek</t>
  </si>
  <si>
    <t>Stanza-Bishop</t>
  </si>
  <si>
    <t>Upper Independence Creek</t>
  </si>
  <si>
    <t>Coon Hollow</t>
  </si>
  <si>
    <t>Conrad-Browns</t>
  </si>
  <si>
    <t>Little SF Salmon</t>
  </si>
  <si>
    <t>Rush Creek</t>
  </si>
  <si>
    <t>Garden Gulch</t>
  </si>
  <si>
    <t>Rays-Gibson</t>
  </si>
  <si>
    <t>Main Taylor Creek</t>
  </si>
  <si>
    <t>South Fork Taylor Creek</t>
  </si>
  <si>
    <t>Cecil Creek</t>
  </si>
  <si>
    <t>St. Claire Creek</t>
  </si>
  <si>
    <t>NF Salmon Headwaters</t>
  </si>
  <si>
    <t>Grant-North Fork Salmon River</t>
  </si>
  <si>
    <t>Uncles Creek</t>
  </si>
  <si>
    <t>Butler Creek</t>
  </si>
  <si>
    <t>Duncan-Tom Payne</t>
  </si>
  <si>
    <t>Monte-Salmon River</t>
  </si>
  <si>
    <t>Somes Creek</t>
  </si>
  <si>
    <t>Wooley Creek Headwaters</t>
  </si>
  <si>
    <t>Big Elk Fork</t>
  </si>
  <si>
    <t>South Fork Wooley Creek</t>
  </si>
  <si>
    <t>Big Meadows Creek</t>
  </si>
  <si>
    <t>Hell Hole-Wooley Creek</t>
  </si>
  <si>
    <t>Upper NF Wooley Creek</t>
  </si>
  <si>
    <t>Cuddihy Fork</t>
  </si>
  <si>
    <t>Lower NF Wooley Creek</t>
  </si>
  <si>
    <t>Upper Hancock Creek</t>
  </si>
  <si>
    <t>Salt Log Creek</t>
  </si>
  <si>
    <t>Lower Hancock Creek</t>
  </si>
  <si>
    <t>Dead Horse-Canyon</t>
  </si>
  <si>
    <t>Wooley/Rock Creek</t>
  </si>
  <si>
    <t>Bridge Creek</t>
  </si>
  <si>
    <t>Haypress Creek</t>
  </si>
  <si>
    <t>Gates-Deer Lick</t>
  </si>
  <si>
    <t>Steinacher Creek</t>
  </si>
  <si>
    <t>Titus</t>
  </si>
  <si>
    <t>Caribou</t>
  </si>
  <si>
    <t>Rush</t>
  </si>
  <si>
    <t>Bar</t>
  </si>
  <si>
    <t>Uncles</t>
  </si>
  <si>
    <t>Somes</t>
  </si>
  <si>
    <t>Hancock</t>
  </si>
  <si>
    <t>2006
Fires
CWEs
5/</t>
  </si>
  <si>
    <t xml:space="preserve">5/   </t>
  </si>
  <si>
    <t>Total effects from 2006 fires; burned areas + dozer lines</t>
  </si>
  <si>
    <t>Values for North &amp; South Forks of Salmon River 5th-fields from Meteor CWE.</t>
  </si>
  <si>
    <t>6th</t>
  </si>
  <si>
    <t>Independence Creek</t>
  </si>
  <si>
    <t>South Fork Salmon River</t>
  </si>
  <si>
    <t>North Fork Salmon River</t>
  </si>
  <si>
    <t>Main Salmon</t>
  </si>
  <si>
    <t>Wooley Creek</t>
  </si>
  <si>
    <t>Values for Main Salmon &amp; Wooley Creek 5th-fields and Independence Creek 6th-field from this study.</t>
  </si>
  <si>
    <t>Hydro
Response
[H]</t>
  </si>
  <si>
    <t>Beneficial
Uses
[B]</t>
  </si>
  <si>
    <t>Channel
Stability
[C]</t>
  </si>
  <si>
    <t>Soil
Erodibility
[E]</t>
  </si>
  <si>
    <t>Slope
Stability
[S]</t>
  </si>
  <si>
    <t>Watershed
Sensitivity
Level</t>
  </si>
  <si>
    <t>Threshold
of
Concern
[TOC]</t>
  </si>
  <si>
    <t>negative values reflect sediment "saved" by actions - beneficial CWEs;</t>
  </si>
  <si>
    <t>values from CWE 2004 (KNF, 2004)</t>
  </si>
  <si>
    <r>
      <t xml:space="preserve">  </t>
    </r>
    <r>
      <rPr>
        <sz val="12"/>
        <color indexed="12"/>
        <rFont val="Arial"/>
        <family val="2"/>
      </rPr>
      <t xml:space="preserve">blue </t>
    </r>
    <r>
      <rPr>
        <sz val="12"/>
        <rFont val="Arial"/>
        <family val="0"/>
      </rPr>
      <t>= modified  this study</t>
    </r>
  </si>
  <si>
    <t>Values for 7th-field drainages are from CWE 2004 (Klamath NF, 2004);</t>
  </si>
  <si>
    <t xml:space="preserve">   except for Wooley Creek 'channel stability' values (this study)</t>
  </si>
  <si>
    <t>USLE + GEO + ERA models</t>
  </si>
  <si>
    <t>USLE</t>
  </si>
  <si>
    <t>Caribou
Rush
Bar</t>
  </si>
  <si>
    <t>Back-
ground
[TOC]</t>
  </si>
  <si>
    <t>GEO</t>
  </si>
  <si>
    <t>Fire
Year</t>
  </si>
  <si>
    <t>Huc_name</t>
  </si>
  <si>
    <t xml:space="preserve">Table C   Analysis description - modeled parameters </t>
  </si>
  <si>
    <t>M</t>
  </si>
  <si>
    <t>unburned</t>
  </si>
  <si>
    <t>2006</t>
  </si>
  <si>
    <t>Fire
Severity
1/</t>
  </si>
  <si>
    <t xml:space="preserve">   [areas within fire burn perimeters]</t>
  </si>
  <si>
    <t>1/</t>
  </si>
  <si>
    <t>= high burn severity</t>
  </si>
  <si>
    <t>= moderate burn severity</t>
  </si>
  <si>
    <t>= low burn severity</t>
  </si>
  <si>
    <t>= unburned &amp; very low burn severity within fire perimeter</t>
  </si>
  <si>
    <t>Recent
Projects
1/</t>
  </si>
  <si>
    <t>87fires</t>
  </si>
  <si>
    <t>forks</t>
  </si>
  <si>
    <t>hog</t>
  </si>
  <si>
    <t>specimen</t>
  </si>
  <si>
    <t>stanza</t>
  </si>
  <si>
    <t>wooley</t>
  </si>
  <si>
    <t>bar</t>
  </si>
  <si>
    <t>somes</t>
  </si>
  <si>
    <t>titus</t>
  </si>
  <si>
    <t>Elkthin TS</t>
  </si>
  <si>
    <t>Garden Gulch Fuels</t>
  </si>
  <si>
    <t>Glassups TS</t>
  </si>
  <si>
    <t>Jack Heli TS</t>
  </si>
  <si>
    <t>Jackson1 UB</t>
  </si>
  <si>
    <t>Knob TS</t>
  </si>
  <si>
    <t>Meteor TS</t>
  </si>
  <si>
    <t>Taylor Fuels</t>
  </si>
  <si>
    <t>rush</t>
  </si>
  <si>
    <t>Project
Year</t>
  </si>
  <si>
    <t>Fire
Burn
Severity</t>
  </si>
  <si>
    <t>Past
Logging
[silvicultural
prescription]</t>
  </si>
  <si>
    <t>Project
[silvicultural
prescription]</t>
  </si>
  <si>
    <t>past?</t>
  </si>
  <si>
    <t>NEPA signed</t>
  </si>
  <si>
    <t>Includes recent, present and non-implemented projects with signed NEPA decisions</t>
  </si>
  <si>
    <t>2/</t>
  </si>
  <si>
    <t>Fire
Name
2/</t>
  </si>
  <si>
    <t>Records with entries in 'project' and 'past logging' &amp;/or 'fire' columns means that recent projects were on ground with previous logging &amp;/or wildfire disturbances</t>
  </si>
  <si>
    <t>Records with entries in 'past logging' and 'fire' columns means either wildfire burned through older harvest units OR salvage activities after wildfire (i.e., salvage younger than fire)</t>
  </si>
  <si>
    <t>Upper South Fork TS</t>
  </si>
  <si>
    <t>FY2007</t>
  </si>
  <si>
    <t>2006 Wildfires [2007 model year]</t>
  </si>
  <si>
    <t>2006 Wildfires [2006 model year]</t>
  </si>
  <si>
    <t>2006 Wildfires [2011 model year]</t>
  </si>
  <si>
    <t>2006 Wildfires [2016 model year]</t>
  </si>
  <si>
    <t>% contribution:</t>
  </si>
  <si>
    <t>[prev. fire]</t>
  </si>
  <si>
    <t>[2006 fire]</t>
  </si>
  <si>
    <r>
      <t>[</t>
    </r>
    <r>
      <rPr>
        <b/>
        <sz val="12"/>
        <rFont val="Arial"/>
        <family val="2"/>
      </rPr>
      <t xml:space="preserve"> bold</t>
    </r>
    <r>
      <rPr>
        <sz val="12"/>
        <rFont val="Arial"/>
        <family val="0"/>
      </rPr>
      <t xml:space="preserve"> = anthropogenic contribution]</t>
    </r>
  </si>
  <si>
    <t>Road Density (mi/mi2)</t>
  </si>
  <si>
    <t>Road Miles</t>
  </si>
  <si>
    <t>Watershed size (square miles)</t>
  </si>
  <si>
    <t>USLE over background</t>
  </si>
  <si>
    <t>Mass Wasting over background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</si>
</sst>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#,##0.000"/>
    <numFmt numFmtId="167" formatCode="0.0"/>
    <numFmt numFmtId="168" formatCode="0.000"/>
    <numFmt numFmtId="169" formatCode="0.0000"/>
    <numFmt numFmtId="170" formatCode="0.00000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24"/>
      </right>
      <top>
        <color indexed="63"/>
      </top>
      <bottom>
        <color indexed="24"/>
      </bottom>
    </border>
    <border>
      <left>
        <color indexed="63"/>
      </left>
      <right>
        <color indexed="24"/>
      </right>
      <top style="medium"/>
      <bottom>
        <color indexed="63"/>
      </bottom>
    </border>
    <border>
      <left>
        <color indexed="24"/>
      </left>
      <right>
        <color indexed="24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24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24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24"/>
      </right>
      <top style="thin"/>
      <bottom>
        <color indexed="24"/>
      </bottom>
    </border>
    <border>
      <left>
        <color indexed="24"/>
      </left>
      <right>
        <color indexed="24"/>
      </right>
      <top style="thin"/>
      <bottom>
        <color indexed="24"/>
      </bottom>
    </border>
    <border>
      <left>
        <color indexed="63"/>
      </left>
      <right>
        <color indexed="24"/>
      </right>
      <top style="double"/>
      <bottom>
        <color indexed="24"/>
      </bottom>
    </border>
    <border>
      <left>
        <color indexed="24"/>
      </left>
      <right>
        <color indexed="24"/>
      </right>
      <top style="double"/>
      <bottom>
        <color indexed="2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24"/>
      </top>
      <bottom style="double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24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24"/>
      </right>
      <top>
        <color indexed="63"/>
      </top>
      <bottom style="double"/>
    </border>
    <border>
      <left>
        <color indexed="24"/>
      </left>
      <right>
        <color indexed="63"/>
      </right>
      <top>
        <color indexed="63"/>
      </top>
      <bottom style="double"/>
    </border>
    <border>
      <left>
        <color indexed="24"/>
      </left>
      <right>
        <color indexed="24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4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top"/>
    </xf>
    <xf numFmtId="167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7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9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0" borderId="0" xfId="0" applyNumberFormat="1" applyFont="1" applyAlignment="1" quotePrefix="1">
      <alignment/>
    </xf>
    <xf numFmtId="3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0" fillId="0" borderId="3" xfId="0" applyNumberFormat="1" applyFont="1" applyBorder="1" applyAlignment="1">
      <alignment horizontal="left"/>
    </xf>
    <xf numFmtId="0" fontId="0" fillId="0" borderId="8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6" xfId="0" applyNumberFormat="1" applyFont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164" fontId="0" fillId="0" borderId="15" xfId="0" applyNumberFormat="1" applyBorder="1" applyAlignment="1">
      <alignment/>
    </xf>
    <xf numFmtId="0" fontId="5" fillId="0" borderId="20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3" xfId="0" applyNumberFormat="1" applyFont="1" applyFill="1" applyBorder="1" applyAlignment="1" applyProtection="1">
      <alignment horizontal="left"/>
      <protection locked="0"/>
    </xf>
    <xf numFmtId="164" fontId="0" fillId="0" borderId="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2" fontId="0" fillId="0" borderId="6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8" xfId="0" applyBorder="1" applyAlignment="1">
      <alignment/>
    </xf>
    <xf numFmtId="1" fontId="0" fillId="0" borderId="3" xfId="0" applyNumberFormat="1" applyBorder="1" applyAlignment="1">
      <alignment horizontal="left"/>
    </xf>
    <xf numFmtId="3" fontId="0" fillId="0" borderId="1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0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1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0" xfId="22" applyFont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NumberFormat="1" applyBorder="1" applyAlignment="1">
      <alignment/>
    </xf>
    <xf numFmtId="1" fontId="0" fillId="0" borderId="30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4" xfId="0" applyNumberFormat="1" applyFont="1" applyBorder="1" applyAlignment="1">
      <alignment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11" fillId="0" borderId="0" xfId="22" applyFont="1">
      <alignment/>
      <protection/>
    </xf>
    <xf numFmtId="1" fontId="0" fillId="0" borderId="3" xfId="0" applyNumberFormat="1" applyBorder="1" applyAlignment="1">
      <alignment horizontal="left" vertical="top"/>
    </xf>
    <xf numFmtId="0" fontId="0" fillId="0" borderId="3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164" fontId="0" fillId="0" borderId="3" xfId="0" applyNumberFormat="1" applyFont="1" applyBorder="1" applyAlignment="1">
      <alignment vertical="top"/>
    </xf>
    <xf numFmtId="164" fontId="0" fillId="0" borderId="1" xfId="0" applyNumberFormat="1" applyFont="1" applyBorder="1" applyAlignment="1">
      <alignment vertical="top"/>
    </xf>
    <xf numFmtId="164" fontId="0" fillId="0" borderId="0" xfId="0" applyNumberFormat="1" applyBorder="1" applyAlignment="1">
      <alignment vertical="top"/>
    </xf>
    <xf numFmtId="2" fontId="0" fillId="0" borderId="5" xfId="0" applyNumberFormat="1" applyFont="1" applyBorder="1" applyAlignment="1">
      <alignment vertical="top"/>
    </xf>
    <xf numFmtId="0" fontId="0" fillId="0" borderId="6" xfId="0" applyNumberFormat="1" applyFont="1" applyBorder="1" applyAlignment="1">
      <alignment horizontal="center" vertical="top" wrapText="1"/>
    </xf>
    <xf numFmtId="164" fontId="0" fillId="0" borderId="0" xfId="0" applyNumberFormat="1" applyFont="1" applyBorder="1" applyAlignment="1">
      <alignment vertical="top"/>
    </xf>
    <xf numFmtId="164" fontId="0" fillId="0" borderId="33" xfId="0" applyNumberFormat="1" applyBorder="1" applyAlignment="1">
      <alignment/>
    </xf>
    <xf numFmtId="3" fontId="0" fillId="0" borderId="1" xfId="21" applyNumberFormat="1" applyFont="1" applyBorder="1" applyAlignment="1">
      <alignment/>
      <protection/>
    </xf>
    <xf numFmtId="3" fontId="0" fillId="0" borderId="4" xfId="21" applyNumberFormat="1" applyFont="1" applyBorder="1" applyAlignment="1">
      <alignment/>
      <protection/>
    </xf>
    <xf numFmtId="0" fontId="5" fillId="0" borderId="21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 vertical="top"/>
    </xf>
    <xf numFmtId="164" fontId="0" fillId="0" borderId="5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5" xfId="0" applyNumberFormat="1" applyFont="1" applyBorder="1" applyAlignment="1">
      <alignment vertical="top"/>
    </xf>
    <xf numFmtId="3" fontId="0" fillId="0" borderId="0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vertical="top"/>
    </xf>
    <xf numFmtId="3" fontId="0" fillId="0" borderId="3" xfId="0" applyNumberFormat="1" applyFont="1" applyBorder="1" applyAlignment="1">
      <alignment vertical="top"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2" fontId="0" fillId="0" borderId="13" xfId="0" applyNumberFormat="1" applyFont="1" applyBorder="1" applyAlignment="1">
      <alignment vertical="top"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49" fontId="0" fillId="0" borderId="0" xfId="0" applyNumberFormat="1" applyFill="1" applyBorder="1" applyAlignment="1" quotePrefix="1">
      <alignment horizontal="center"/>
    </xf>
    <xf numFmtId="0" fontId="0" fillId="0" borderId="0" xfId="0" applyAlignment="1">
      <alignment horizontal="center" vertical="top"/>
    </xf>
    <xf numFmtId="0" fontId="0" fillId="0" borderId="35" xfId="0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3" xfId="0" applyBorder="1" applyAlignment="1">
      <alignment/>
    </xf>
    <xf numFmtId="0" fontId="0" fillId="0" borderId="33" xfId="0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/>
    </xf>
    <xf numFmtId="164" fontId="0" fillId="0" borderId="37" xfId="0" applyNumberFormat="1" applyBorder="1" applyAlignment="1">
      <alignment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3" xfId="0" applyNumberFormat="1" applyFont="1" applyFill="1" applyBorder="1" applyAlignment="1" applyProtection="1" quotePrefix="1">
      <alignment/>
      <protection locked="0"/>
    </xf>
    <xf numFmtId="9" fontId="0" fillId="0" borderId="0" xfId="0" applyNumberFormat="1" applyAlignment="1">
      <alignment/>
    </xf>
    <xf numFmtId="9" fontId="4" fillId="0" borderId="0" xfId="0" applyNumberFormat="1" applyFont="1" applyAlignment="1">
      <alignment/>
    </xf>
    <xf numFmtId="0" fontId="0" fillId="0" borderId="3" xfId="0" applyNumberFormat="1" applyFont="1" applyFill="1" applyBorder="1" applyAlignment="1" applyProtection="1">
      <alignment/>
      <protection locked="0"/>
    </xf>
    <xf numFmtId="9" fontId="1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9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/>
    </xf>
    <xf numFmtId="0" fontId="0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3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30" xfId="0" applyNumberFormat="1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 quotePrefix="1">
      <alignment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/>
    </xf>
    <xf numFmtId="9" fontId="0" fillId="0" borderId="5" xfId="23" applyFont="1" applyBorder="1" applyAlignment="1">
      <alignment/>
    </xf>
    <xf numFmtId="9" fontId="0" fillId="0" borderId="0" xfId="23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we_sheds_fires06_23feb07" xfId="21"/>
    <cellStyle name="Normal_toc200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70" zoomScaleNormal="70" workbookViewId="0" topLeftCell="A1">
      <selection activeCell="I30" sqref="I30"/>
    </sheetView>
  </sheetViews>
  <sheetFormatPr defaultColWidth="8.88671875" defaultRowHeight="15"/>
  <cols>
    <col min="1" max="1" width="14.77734375" style="0" customWidth="1"/>
    <col min="2" max="2" width="30.10546875" style="0" bestFit="1" customWidth="1"/>
    <col min="3" max="3" width="8.4453125" style="0" bestFit="1" customWidth="1"/>
    <col min="4" max="4" width="8.3359375" style="0" customWidth="1"/>
    <col min="7" max="7" width="7.6640625" style="0" customWidth="1"/>
    <col min="8" max="8" width="9.4453125" style="0" customWidth="1"/>
    <col min="9" max="9" width="7.21484375" style="0" customWidth="1"/>
    <col min="10" max="11" width="8.6640625" style="0" customWidth="1"/>
    <col min="12" max="13" width="8.5546875" style="0" customWidth="1"/>
    <col min="15" max="15" width="7.3359375" style="0" customWidth="1"/>
  </cols>
  <sheetData>
    <row r="1" spans="1:15" ht="24" customHeight="1">
      <c r="A1" s="198" t="s">
        <v>55</v>
      </c>
      <c r="B1" s="199"/>
      <c r="C1" s="199"/>
      <c r="D1" s="199"/>
      <c r="E1" s="200" t="s">
        <v>22</v>
      </c>
      <c r="F1" s="201"/>
      <c r="G1" s="201"/>
      <c r="H1" s="201"/>
      <c r="I1" s="201"/>
      <c r="J1" s="201"/>
      <c r="K1" s="201"/>
      <c r="L1" s="201"/>
      <c r="M1" s="201"/>
      <c r="N1" s="201"/>
      <c r="O1" s="202"/>
    </row>
    <row r="2" spans="1:15" ht="52.5" customHeight="1">
      <c r="A2" s="203" t="s">
        <v>182</v>
      </c>
      <c r="B2" s="204"/>
      <c r="C2" s="204"/>
      <c r="D2" s="205"/>
      <c r="E2" s="206" t="s">
        <v>9</v>
      </c>
      <c r="F2" s="206"/>
      <c r="G2" s="207"/>
      <c r="H2" s="207"/>
      <c r="I2" s="207"/>
      <c r="J2" s="208" t="s">
        <v>56</v>
      </c>
      <c r="K2" s="209"/>
      <c r="L2" s="209"/>
      <c r="M2" s="209"/>
      <c r="N2" s="209"/>
      <c r="O2" s="210"/>
    </row>
    <row r="3" spans="1:15" ht="69" customHeight="1">
      <c r="A3" s="7" t="s">
        <v>64</v>
      </c>
      <c r="B3" s="7" t="s">
        <v>48</v>
      </c>
      <c r="C3" s="8" t="s">
        <v>3</v>
      </c>
      <c r="D3" s="13" t="s">
        <v>10</v>
      </c>
      <c r="E3" s="74" t="s">
        <v>44</v>
      </c>
      <c r="F3" s="75" t="s">
        <v>52</v>
      </c>
      <c r="G3" s="20" t="s">
        <v>12</v>
      </c>
      <c r="H3" s="21" t="s">
        <v>13</v>
      </c>
      <c r="I3" s="14" t="s">
        <v>34</v>
      </c>
      <c r="J3" s="74" t="s">
        <v>57</v>
      </c>
      <c r="K3" s="7" t="s">
        <v>61</v>
      </c>
      <c r="L3" s="20" t="s">
        <v>59</v>
      </c>
      <c r="M3" s="106" t="s">
        <v>109</v>
      </c>
      <c r="N3" s="21" t="s">
        <v>60</v>
      </c>
      <c r="O3" s="14" t="s">
        <v>34</v>
      </c>
    </row>
    <row r="4" spans="1:15" ht="33" customHeight="1" thickBot="1">
      <c r="A4" s="93"/>
      <c r="B4" s="108"/>
      <c r="C4" s="108"/>
      <c r="D4" s="109"/>
      <c r="E4" s="76" t="s">
        <v>7</v>
      </c>
      <c r="F4" s="78" t="s">
        <v>7</v>
      </c>
      <c r="G4" s="110" t="s">
        <v>8</v>
      </c>
      <c r="H4" s="78" t="s">
        <v>7</v>
      </c>
      <c r="I4" s="111"/>
      <c r="J4" s="112"/>
      <c r="K4" s="113" t="s">
        <v>8</v>
      </c>
      <c r="L4" s="110" t="s">
        <v>8</v>
      </c>
      <c r="M4" s="113" t="s">
        <v>8</v>
      </c>
      <c r="N4" s="78" t="s">
        <v>7</v>
      </c>
      <c r="O4" s="114"/>
    </row>
    <row r="5" spans="1:15" ht="18" customHeight="1" thickTop="1">
      <c r="A5" s="96">
        <v>18010210040101</v>
      </c>
      <c r="B5" s="80" t="s">
        <v>85</v>
      </c>
      <c r="C5" s="97">
        <v>5846.979879</v>
      </c>
      <c r="D5" s="98">
        <v>266.71</v>
      </c>
      <c r="E5" s="99">
        <v>0</v>
      </c>
      <c r="F5" s="100">
        <v>0</v>
      </c>
      <c r="G5" s="101"/>
      <c r="H5" s="33">
        <f aca="true" t="shared" si="0" ref="H5:H10">SUM(D5:G5)</f>
        <v>266.71</v>
      </c>
      <c r="I5" s="42">
        <f aca="true" t="shared" si="1" ref="I5:I10">(H5-$D5)/$D5/4</f>
        <v>0</v>
      </c>
      <c r="J5" s="104"/>
      <c r="K5" s="100"/>
      <c r="L5" s="101"/>
      <c r="M5" s="102"/>
      <c r="N5" s="101">
        <f aca="true" t="shared" si="2" ref="N5:N21">H5+M5</f>
        <v>266.71</v>
      </c>
      <c r="O5" s="42">
        <f>(N5-$D5)/$D5/4</f>
        <v>0</v>
      </c>
    </row>
    <row r="6" spans="1:15" ht="18" customHeight="1">
      <c r="A6" s="96">
        <v>18010210040102</v>
      </c>
      <c r="B6" s="80" t="s">
        <v>86</v>
      </c>
      <c r="C6" s="97">
        <v>3587.737345</v>
      </c>
      <c r="D6" s="98">
        <v>129.042</v>
      </c>
      <c r="E6" s="99">
        <v>0</v>
      </c>
      <c r="F6" s="100">
        <v>0</v>
      </c>
      <c r="G6" s="101"/>
      <c r="H6" s="33">
        <f t="shared" si="0"/>
        <v>129.042</v>
      </c>
      <c r="I6" s="42">
        <f t="shared" si="1"/>
        <v>0</v>
      </c>
      <c r="J6" s="104"/>
      <c r="K6" s="100"/>
      <c r="L6" s="101"/>
      <c r="M6" s="102"/>
      <c r="N6" s="101">
        <f t="shared" si="2"/>
        <v>129.042</v>
      </c>
      <c r="O6" s="42">
        <f>(N6-$D6)/$D6/4</f>
        <v>0</v>
      </c>
    </row>
    <row r="7" spans="1:15" ht="18" customHeight="1">
      <c r="A7" s="96">
        <v>18010210040103</v>
      </c>
      <c r="B7" s="80" t="s">
        <v>87</v>
      </c>
      <c r="C7" s="97">
        <v>6039.023206</v>
      </c>
      <c r="D7" s="98">
        <v>253.849</v>
      </c>
      <c r="E7" s="99">
        <v>0</v>
      </c>
      <c r="F7" s="100">
        <v>0</v>
      </c>
      <c r="G7" s="101"/>
      <c r="H7" s="33">
        <f t="shared" si="0"/>
        <v>253.849</v>
      </c>
      <c r="I7" s="42">
        <f t="shared" si="1"/>
        <v>0</v>
      </c>
      <c r="J7" s="104"/>
      <c r="K7" s="100"/>
      <c r="L7" s="101"/>
      <c r="M7" s="102"/>
      <c r="N7" s="101">
        <f t="shared" si="2"/>
        <v>253.849</v>
      </c>
      <c r="O7" s="42">
        <f>(N7-$D7)/$D7/4</f>
        <v>0</v>
      </c>
    </row>
    <row r="8" spans="1:15" ht="18" customHeight="1">
      <c r="A8" s="96">
        <v>18010210040104</v>
      </c>
      <c r="B8" s="80" t="s">
        <v>88</v>
      </c>
      <c r="C8" s="97">
        <v>4230.32756</v>
      </c>
      <c r="D8" s="98">
        <v>146.256</v>
      </c>
      <c r="E8" s="99">
        <v>0</v>
      </c>
      <c r="F8" s="100">
        <v>0</v>
      </c>
      <c r="G8" s="101"/>
      <c r="H8" s="33">
        <f t="shared" si="0"/>
        <v>146.256</v>
      </c>
      <c r="I8" s="42">
        <f t="shared" si="1"/>
        <v>0</v>
      </c>
      <c r="J8" s="104" t="s">
        <v>108</v>
      </c>
      <c r="K8" s="100">
        <v>45.158</v>
      </c>
      <c r="L8" s="101"/>
      <c r="M8" s="102">
        <f>SUM(K8:L8)</f>
        <v>45.158</v>
      </c>
      <c r="N8" s="101">
        <f t="shared" si="2"/>
        <v>191.414</v>
      </c>
      <c r="O8" s="42">
        <f>(N8-$D8)/$D8/4</f>
        <v>0.07718999562411112</v>
      </c>
    </row>
    <row r="9" spans="1:15" ht="18" customHeight="1">
      <c r="A9" s="96">
        <v>18010210040105</v>
      </c>
      <c r="B9" s="9" t="s">
        <v>89</v>
      </c>
      <c r="C9" s="2">
        <v>6161.337735</v>
      </c>
      <c r="D9" s="82">
        <v>164.106</v>
      </c>
      <c r="E9" s="16">
        <v>33.051000000000016</v>
      </c>
      <c r="F9" s="18">
        <v>0</v>
      </c>
      <c r="G9" s="3"/>
      <c r="H9" s="33">
        <f t="shared" si="0"/>
        <v>197.157</v>
      </c>
      <c r="I9" s="42">
        <f aca="true" t="shared" si="3" ref="I9:I21">(H9-$D9)/$D9/4</f>
        <v>0.05035007860772918</v>
      </c>
      <c r="J9" s="105" t="s">
        <v>108</v>
      </c>
      <c r="K9" s="103">
        <v>54.094</v>
      </c>
      <c r="L9" s="139"/>
      <c r="M9" s="102">
        <f>SUM(K9:L9)</f>
        <v>54.094</v>
      </c>
      <c r="N9" s="101">
        <f t="shared" si="2"/>
        <v>251.251</v>
      </c>
      <c r="O9" s="42">
        <f aca="true" t="shared" si="4" ref="O9:O21">(N9-$D9)/$D9/4</f>
        <v>0.13275718133401584</v>
      </c>
    </row>
    <row r="10" spans="1:15" ht="18" customHeight="1">
      <c r="A10" s="96">
        <v>18010210040201</v>
      </c>
      <c r="B10" s="80" t="s">
        <v>90</v>
      </c>
      <c r="C10" s="97">
        <v>4329.377438</v>
      </c>
      <c r="D10" s="98">
        <v>179.205</v>
      </c>
      <c r="E10" s="99">
        <v>3.8179999999999836</v>
      </c>
      <c r="F10" s="100">
        <v>0</v>
      </c>
      <c r="G10" s="101"/>
      <c r="H10" s="33">
        <f t="shared" si="0"/>
        <v>183.023</v>
      </c>
      <c r="I10" s="42">
        <f t="shared" si="1"/>
        <v>0.005326302279512267</v>
      </c>
      <c r="J10" s="104"/>
      <c r="K10" s="100"/>
      <c r="L10" s="101"/>
      <c r="M10" s="102"/>
      <c r="N10" s="101">
        <f t="shared" si="2"/>
        <v>183.023</v>
      </c>
      <c r="O10" s="42">
        <f t="shared" si="4"/>
        <v>0.005326302279512267</v>
      </c>
    </row>
    <row r="11" spans="1:15" ht="18" customHeight="1">
      <c r="A11" s="96">
        <v>18010210040202</v>
      </c>
      <c r="B11" s="9" t="s">
        <v>91</v>
      </c>
      <c r="C11" s="2">
        <v>6444.729278</v>
      </c>
      <c r="D11" s="82">
        <v>317.054</v>
      </c>
      <c r="E11" s="16">
        <v>0</v>
      </c>
      <c r="F11" s="18">
        <v>0</v>
      </c>
      <c r="G11" s="3"/>
      <c r="H11" s="33">
        <f aca="true" t="shared" si="5" ref="H11:H21">SUM(D11:G11)</f>
        <v>317.054</v>
      </c>
      <c r="I11" s="42">
        <f t="shared" si="3"/>
        <v>0</v>
      </c>
      <c r="J11" s="105"/>
      <c r="K11" s="103"/>
      <c r="L11" s="139"/>
      <c r="M11" s="102"/>
      <c r="N11" s="101">
        <f t="shared" si="2"/>
        <v>317.054</v>
      </c>
      <c r="O11" s="42">
        <f t="shared" si="4"/>
        <v>0</v>
      </c>
    </row>
    <row r="12" spans="1:15" ht="18" customHeight="1">
      <c r="A12" s="96">
        <v>18010210040203</v>
      </c>
      <c r="B12" s="9" t="s">
        <v>92</v>
      </c>
      <c r="C12" s="2">
        <v>3311.225459</v>
      </c>
      <c r="D12" s="82">
        <v>127.809</v>
      </c>
      <c r="E12" s="16">
        <v>31.557999999999993</v>
      </c>
      <c r="F12" s="18">
        <v>0</v>
      </c>
      <c r="G12" s="3"/>
      <c r="H12" s="33">
        <f t="shared" si="5"/>
        <v>159.367</v>
      </c>
      <c r="I12" s="42">
        <f t="shared" si="3"/>
        <v>0.061728829738124845</v>
      </c>
      <c r="J12" s="105"/>
      <c r="K12" s="103"/>
      <c r="L12" s="139"/>
      <c r="M12" s="102"/>
      <c r="N12" s="101">
        <f t="shared" si="2"/>
        <v>159.367</v>
      </c>
      <c r="O12" s="42">
        <f t="shared" si="4"/>
        <v>0.061728829738124845</v>
      </c>
    </row>
    <row r="13" spans="1:15" ht="18" customHeight="1">
      <c r="A13" s="96">
        <v>18010210040301</v>
      </c>
      <c r="B13" s="9" t="s">
        <v>93</v>
      </c>
      <c r="C13" s="2">
        <v>4251.302159</v>
      </c>
      <c r="D13" s="82">
        <v>193.161</v>
      </c>
      <c r="E13" s="16">
        <v>0</v>
      </c>
      <c r="F13" s="18">
        <v>0</v>
      </c>
      <c r="G13" s="3"/>
      <c r="H13" s="33">
        <f t="shared" si="5"/>
        <v>193.161</v>
      </c>
      <c r="I13" s="42">
        <f t="shared" si="3"/>
        <v>0</v>
      </c>
      <c r="J13" s="105" t="s">
        <v>108</v>
      </c>
      <c r="K13" s="103">
        <v>57.715</v>
      </c>
      <c r="L13" s="139"/>
      <c r="M13" s="102">
        <f>SUM(K13:L13)</f>
        <v>57.715</v>
      </c>
      <c r="N13" s="101">
        <f t="shared" si="2"/>
        <v>250.876</v>
      </c>
      <c r="O13" s="42">
        <f t="shared" si="4"/>
        <v>0.07469804981336813</v>
      </c>
    </row>
    <row r="14" spans="1:15" ht="18" customHeight="1">
      <c r="A14" s="96">
        <v>18010210040302</v>
      </c>
      <c r="B14" s="9" t="s">
        <v>94</v>
      </c>
      <c r="C14" s="2">
        <v>4340.144864</v>
      </c>
      <c r="D14" s="82">
        <v>148.315</v>
      </c>
      <c r="E14" s="16">
        <v>0</v>
      </c>
      <c r="F14" s="18">
        <v>0</v>
      </c>
      <c r="G14" s="3"/>
      <c r="H14" s="33">
        <f t="shared" si="5"/>
        <v>148.315</v>
      </c>
      <c r="I14" s="42">
        <f t="shared" si="3"/>
        <v>0</v>
      </c>
      <c r="J14" s="105" t="s">
        <v>108</v>
      </c>
      <c r="K14" s="103">
        <v>210.69</v>
      </c>
      <c r="L14" s="139"/>
      <c r="M14" s="102">
        <f>SUM(K14:L14)</f>
        <v>210.69</v>
      </c>
      <c r="N14" s="101">
        <f t="shared" si="2"/>
        <v>359.005</v>
      </c>
      <c r="O14" s="42">
        <f t="shared" si="4"/>
        <v>0.3551393992515929</v>
      </c>
    </row>
    <row r="15" spans="1:15" ht="18" customHeight="1">
      <c r="A15" s="96">
        <v>18010210040303</v>
      </c>
      <c r="B15" s="9" t="s">
        <v>95</v>
      </c>
      <c r="C15" s="2">
        <v>1908.62059</v>
      </c>
      <c r="D15" s="82">
        <v>38.529</v>
      </c>
      <c r="E15" s="16">
        <v>0</v>
      </c>
      <c r="F15" s="18">
        <v>0</v>
      </c>
      <c r="G15" s="3"/>
      <c r="H15" s="33">
        <f t="shared" si="5"/>
        <v>38.529</v>
      </c>
      <c r="I15" s="42">
        <f t="shared" si="3"/>
        <v>0</v>
      </c>
      <c r="J15" s="105" t="s">
        <v>108</v>
      </c>
      <c r="K15" s="103">
        <v>95.584</v>
      </c>
      <c r="L15" s="139"/>
      <c r="M15" s="102">
        <f>SUM(K15:L15)</f>
        <v>95.584</v>
      </c>
      <c r="N15" s="101">
        <f t="shared" si="2"/>
        <v>134.113</v>
      </c>
      <c r="O15" s="42">
        <f t="shared" si="4"/>
        <v>0.6202081548963119</v>
      </c>
    </row>
    <row r="16" spans="1:15" ht="18" customHeight="1">
      <c r="A16" s="96">
        <v>18010210040401</v>
      </c>
      <c r="B16" s="9" t="s">
        <v>96</v>
      </c>
      <c r="C16" s="2">
        <v>8137.135155</v>
      </c>
      <c r="D16" s="82">
        <v>343.779</v>
      </c>
      <c r="E16" s="16">
        <v>27.156000000000006</v>
      </c>
      <c r="F16" s="18">
        <v>0</v>
      </c>
      <c r="G16" s="3"/>
      <c r="H16" s="33">
        <f t="shared" si="5"/>
        <v>370.935</v>
      </c>
      <c r="I16" s="42">
        <f t="shared" si="3"/>
        <v>0.019748152155890854</v>
      </c>
      <c r="J16" s="105" t="s">
        <v>108</v>
      </c>
      <c r="K16" s="103">
        <v>83.394</v>
      </c>
      <c r="L16" s="139"/>
      <c r="M16" s="102">
        <f>SUM(K16:L16)</f>
        <v>83.394</v>
      </c>
      <c r="N16" s="101">
        <f t="shared" si="2"/>
        <v>454.329</v>
      </c>
      <c r="O16" s="42">
        <f t="shared" si="4"/>
        <v>0.08039321773581284</v>
      </c>
    </row>
    <row r="17" spans="1:15" ht="18" customHeight="1">
      <c r="A17" s="96">
        <v>18010210040402</v>
      </c>
      <c r="B17" s="9" t="s">
        <v>97</v>
      </c>
      <c r="C17" s="2">
        <v>5432.279759</v>
      </c>
      <c r="D17" s="82">
        <v>126.693</v>
      </c>
      <c r="E17" s="16">
        <v>0</v>
      </c>
      <c r="F17" s="18">
        <v>0</v>
      </c>
      <c r="G17" s="3"/>
      <c r="H17" s="33">
        <f t="shared" si="5"/>
        <v>126.693</v>
      </c>
      <c r="I17" s="42">
        <f t="shared" si="3"/>
        <v>0</v>
      </c>
      <c r="J17" s="105" t="s">
        <v>108</v>
      </c>
      <c r="K17" s="103">
        <v>347.274</v>
      </c>
      <c r="L17" s="139"/>
      <c r="M17" s="102">
        <f>SUM(K17:L17)</f>
        <v>347.274</v>
      </c>
      <c r="N17" s="101">
        <f t="shared" si="2"/>
        <v>473.967</v>
      </c>
      <c r="O17" s="42">
        <f t="shared" si="4"/>
        <v>0.6852667471762449</v>
      </c>
    </row>
    <row r="18" spans="1:15" ht="18" customHeight="1">
      <c r="A18" s="96">
        <v>18010210040403</v>
      </c>
      <c r="B18" s="9" t="s">
        <v>98</v>
      </c>
      <c r="C18" s="2">
        <v>9972.524021</v>
      </c>
      <c r="D18" s="82">
        <v>524.421</v>
      </c>
      <c r="E18" s="16">
        <v>0</v>
      </c>
      <c r="F18" s="18">
        <v>25.061185</v>
      </c>
      <c r="G18" s="3"/>
      <c r="H18" s="33">
        <f t="shared" si="5"/>
        <v>549.4821850000001</v>
      </c>
      <c r="I18" s="42">
        <f t="shared" si="3"/>
        <v>0.011947073534431316</v>
      </c>
      <c r="J18" s="105"/>
      <c r="K18" s="103"/>
      <c r="L18" s="139"/>
      <c r="M18" s="102"/>
      <c r="N18" s="101">
        <f t="shared" si="2"/>
        <v>549.4821850000001</v>
      </c>
      <c r="O18" s="42">
        <f t="shared" si="4"/>
        <v>0.011947073534431316</v>
      </c>
    </row>
    <row r="19" spans="1:15" ht="18" customHeight="1">
      <c r="A19" s="96">
        <v>18010210040501</v>
      </c>
      <c r="B19" s="9" t="s">
        <v>99</v>
      </c>
      <c r="C19" s="2">
        <v>5461.903204</v>
      </c>
      <c r="D19" s="82">
        <v>239.669</v>
      </c>
      <c r="E19" s="16">
        <v>0</v>
      </c>
      <c r="F19" s="18">
        <v>112.223004</v>
      </c>
      <c r="G19" s="3"/>
      <c r="H19" s="33">
        <f t="shared" si="5"/>
        <v>351.89200400000004</v>
      </c>
      <c r="I19" s="42">
        <f t="shared" si="3"/>
        <v>0.11706040831313189</v>
      </c>
      <c r="J19" s="105"/>
      <c r="K19" s="103"/>
      <c r="L19" s="139"/>
      <c r="M19" s="102"/>
      <c r="N19" s="101">
        <f t="shared" si="2"/>
        <v>351.89200400000004</v>
      </c>
      <c r="O19" s="42">
        <f t="shared" si="4"/>
        <v>0.11706040831313189</v>
      </c>
    </row>
    <row r="20" spans="1:15" ht="18" customHeight="1">
      <c r="A20" s="96">
        <v>18010210040502</v>
      </c>
      <c r="B20" s="9" t="s">
        <v>100</v>
      </c>
      <c r="C20" s="2">
        <v>6488.268225</v>
      </c>
      <c r="D20" s="82">
        <v>311.555</v>
      </c>
      <c r="E20" s="16">
        <v>0</v>
      </c>
      <c r="F20" s="18">
        <v>20.367345</v>
      </c>
      <c r="G20" s="3"/>
      <c r="H20" s="33">
        <f t="shared" si="5"/>
        <v>331.922345</v>
      </c>
      <c r="I20" s="42">
        <f t="shared" si="3"/>
        <v>0.016343298133555874</v>
      </c>
      <c r="J20" s="105" t="s">
        <v>108</v>
      </c>
      <c r="K20" s="103">
        <v>37.248</v>
      </c>
      <c r="L20" s="139"/>
      <c r="M20" s="102">
        <f>SUM(K20:L20)</f>
        <v>37.248</v>
      </c>
      <c r="N20" s="101">
        <f t="shared" si="2"/>
        <v>369.170345</v>
      </c>
      <c r="O20" s="42">
        <f t="shared" si="4"/>
        <v>0.04623208181540979</v>
      </c>
    </row>
    <row r="21" spans="1:15" ht="18" customHeight="1" thickBot="1">
      <c r="A21" s="96">
        <v>18010210040503</v>
      </c>
      <c r="B21" s="9" t="s">
        <v>101</v>
      </c>
      <c r="C21" s="2">
        <v>9204.333446</v>
      </c>
      <c r="D21" s="82">
        <v>282.219</v>
      </c>
      <c r="E21" s="16">
        <v>0</v>
      </c>
      <c r="F21" s="18">
        <v>11.616739</v>
      </c>
      <c r="G21" s="3"/>
      <c r="H21" s="33">
        <f t="shared" si="5"/>
        <v>293.835739</v>
      </c>
      <c r="I21" s="42">
        <f t="shared" si="3"/>
        <v>0.010290535895882273</v>
      </c>
      <c r="J21" s="105" t="s">
        <v>108</v>
      </c>
      <c r="K21" s="103">
        <v>515.035</v>
      </c>
      <c r="L21" s="139"/>
      <c r="M21" s="102">
        <f>SUM(K21:L21)</f>
        <v>515.035</v>
      </c>
      <c r="N21" s="101">
        <f t="shared" si="2"/>
        <v>808.870739</v>
      </c>
      <c r="O21" s="42">
        <f t="shared" si="4"/>
        <v>0.4665275362395869</v>
      </c>
    </row>
    <row r="22" spans="1:15" ht="15" customHeight="1">
      <c r="A22" s="95"/>
      <c r="B22" s="70"/>
      <c r="C22" s="4"/>
      <c r="D22" s="35"/>
      <c r="E22" s="17"/>
      <c r="F22" s="19"/>
      <c r="G22" s="5"/>
      <c r="H22" s="50"/>
      <c r="I22" s="64"/>
      <c r="J22" s="91"/>
      <c r="K22" s="140"/>
      <c r="L22" s="143"/>
      <c r="M22" s="50"/>
      <c r="N22" s="5"/>
      <c r="O22" s="64"/>
    </row>
    <row r="23" spans="1:15" ht="21" customHeight="1">
      <c r="A23" s="94"/>
      <c r="B23" s="69" t="s">
        <v>54</v>
      </c>
      <c r="C23" s="2">
        <f>SUM(C5:C21)</f>
        <v>95147.249323</v>
      </c>
      <c r="D23" s="82">
        <f>SUM(D5:D21)</f>
        <v>3792.372</v>
      </c>
      <c r="E23" s="77">
        <f>SUM(E5:E21)</f>
        <v>95.583</v>
      </c>
      <c r="F23" s="3">
        <f>SUM(F5:F21)</f>
        <v>169.268273</v>
      </c>
      <c r="G23" s="3">
        <f>SUM(G5:G21)</f>
        <v>0</v>
      </c>
      <c r="H23" s="33">
        <f>SUM(D23:G23)</f>
        <v>4057.223273</v>
      </c>
      <c r="I23" s="42">
        <f>(H23-$D23)/$D23/4</f>
        <v>0.01745947345091675</v>
      </c>
      <c r="J23" s="90"/>
      <c r="K23" s="3">
        <f>SUM(K5:K21)</f>
        <v>1446.192</v>
      </c>
      <c r="L23" s="3">
        <f>SUM(L5:L21)</f>
        <v>0</v>
      </c>
      <c r="M23" s="141">
        <f>SUM(K23:L23)</f>
        <v>1446.192</v>
      </c>
      <c r="N23" s="101">
        <f>H23+M23</f>
        <v>5503.4152730000005</v>
      </c>
      <c r="O23" s="42">
        <f>(N23-$D23)/$D23/4</f>
        <v>0.11279505761829277</v>
      </c>
    </row>
    <row r="24" spans="2:14" ht="21" customHeight="1">
      <c r="B24" s="192" t="s">
        <v>186</v>
      </c>
      <c r="D24" s="193">
        <f>D23/$N$23</f>
        <v>0.6890942827094195</v>
      </c>
      <c r="E24" s="193">
        <f>E23/$N$23</f>
        <v>0.01736794249725883</v>
      </c>
      <c r="F24" s="196">
        <f>F23/$N$23</f>
        <v>0.03075695083931566</v>
      </c>
      <c r="G24" s="193">
        <f>G23/$N$23</f>
        <v>0</v>
      </c>
      <c r="H24" s="193"/>
      <c r="K24" s="193">
        <f>K23/$N$23</f>
        <v>0.2627808239540058</v>
      </c>
      <c r="N24" s="193">
        <f>N23/$N$23</f>
        <v>1</v>
      </c>
    </row>
    <row r="25" spans="2:11" ht="21" customHeight="1">
      <c r="B25" s="195" t="s">
        <v>189</v>
      </c>
      <c r="E25" t="s">
        <v>187</v>
      </c>
      <c r="K25" t="s">
        <v>188</v>
      </c>
    </row>
    <row r="29" spans="2:3" ht="15">
      <c r="B29" t="s">
        <v>193</v>
      </c>
      <c r="C29" s="240">
        <f>(H23-D23)/D23</f>
        <v>0.069837893803667</v>
      </c>
    </row>
  </sheetData>
  <mergeCells count="5">
    <mergeCell ref="A1:D1"/>
    <mergeCell ref="E1:O1"/>
    <mergeCell ref="A2:D2"/>
    <mergeCell ref="E2:I2"/>
    <mergeCell ref="J2:O2"/>
  </mergeCells>
  <printOptions gridLines="1"/>
  <pageMargins left="0.5" right="0.5" top="0.5" bottom="0.5" header="0.5" footer="0.25"/>
  <pageSetup fitToHeight="0" fitToWidth="1" horizontalDpi="600" verticalDpi="600" orientation="landscape" scale="70" r:id="rId1"/>
  <headerFooter alignWithMargins="0">
    <oddFooter>&amp;L23-February-2007&amp;C&amp;F - &amp;"Arial,Bold"&amp;A&amp;R&amp;P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80" zoomScaleNormal="80" workbookViewId="0" topLeftCell="A8">
      <selection activeCell="I16" sqref="I16"/>
    </sheetView>
  </sheetViews>
  <sheetFormatPr defaultColWidth="8.88671875" defaultRowHeight="15"/>
  <cols>
    <col min="1" max="1" width="5.99609375" style="0" customWidth="1"/>
    <col min="2" max="2" width="31.21484375" style="0" customWidth="1"/>
    <col min="8" max="8" width="10.99609375" style="0" customWidth="1"/>
  </cols>
  <sheetData>
    <row r="1" spans="1:3" ht="19.5" customHeight="1">
      <c r="A1" s="23" t="s">
        <v>17</v>
      </c>
      <c r="C1" s="28" t="s">
        <v>27</v>
      </c>
    </row>
    <row r="2" spans="1:9" ht="48.75" customHeight="1">
      <c r="A2" s="231" t="s">
        <v>15</v>
      </c>
      <c r="B2" s="233" t="s">
        <v>47</v>
      </c>
      <c r="C2" s="229" t="s">
        <v>121</v>
      </c>
      <c r="D2" s="226" t="s">
        <v>122</v>
      </c>
      <c r="E2" s="226" t="s">
        <v>123</v>
      </c>
      <c r="F2" s="226" t="s">
        <v>120</v>
      </c>
      <c r="G2" s="226" t="s">
        <v>124</v>
      </c>
      <c r="H2" s="226" t="s">
        <v>125</v>
      </c>
      <c r="I2" s="224" t="s">
        <v>126</v>
      </c>
    </row>
    <row r="3" spans="1:9" ht="18" customHeight="1" thickBot="1">
      <c r="A3" s="232"/>
      <c r="B3" s="234"/>
      <c r="C3" s="230"/>
      <c r="D3" s="227"/>
      <c r="E3" s="227"/>
      <c r="F3" s="227"/>
      <c r="G3" s="227"/>
      <c r="H3" s="228"/>
      <c r="I3" s="225"/>
    </row>
    <row r="4" spans="1:10" ht="18" customHeight="1" thickTop="1">
      <c r="A4" s="127"/>
      <c r="B4" s="128"/>
      <c r="C4" s="129"/>
      <c r="D4" s="129"/>
      <c r="E4" s="130"/>
      <c r="F4" s="130"/>
      <c r="G4" s="130"/>
      <c r="H4" s="130"/>
      <c r="I4" s="131"/>
      <c r="J4" s="12"/>
    </row>
    <row r="5" spans="1:10" ht="18" customHeight="1">
      <c r="A5" t="s">
        <v>16</v>
      </c>
      <c r="B5" s="115" t="s">
        <v>85</v>
      </c>
      <c r="C5" s="126">
        <v>4</v>
      </c>
      <c r="D5" s="144">
        <v>2</v>
      </c>
      <c r="E5" s="126">
        <v>5</v>
      </c>
      <c r="F5" s="126">
        <v>3</v>
      </c>
      <c r="G5" s="126">
        <v>5</v>
      </c>
      <c r="H5" s="44">
        <f>C5*2+D5*3+E5+F5+G5</f>
        <v>27</v>
      </c>
      <c r="I5" s="22">
        <f>(43-H5)/200</f>
        <v>0.08</v>
      </c>
      <c r="J5" t="s">
        <v>129</v>
      </c>
    </row>
    <row r="6" spans="1:9" ht="18" customHeight="1">
      <c r="A6" t="s">
        <v>16</v>
      </c>
      <c r="B6" s="115" t="s">
        <v>86</v>
      </c>
      <c r="C6" s="126">
        <v>4</v>
      </c>
      <c r="D6" s="144">
        <v>2</v>
      </c>
      <c r="E6" s="126">
        <v>5</v>
      </c>
      <c r="F6" s="126">
        <v>3</v>
      </c>
      <c r="G6" s="126">
        <v>5</v>
      </c>
      <c r="H6" s="44">
        <f>C6*2+D6*3+E6+F6+G6</f>
        <v>27</v>
      </c>
      <c r="I6" s="22">
        <f>(43-H6)/200</f>
        <v>0.08</v>
      </c>
    </row>
    <row r="7" spans="1:9" ht="18" customHeight="1">
      <c r="A7" t="s">
        <v>16</v>
      </c>
      <c r="B7" s="115" t="s">
        <v>87</v>
      </c>
      <c r="C7" s="126">
        <v>4</v>
      </c>
      <c r="D7" s="144">
        <v>2</v>
      </c>
      <c r="E7" s="126">
        <v>5</v>
      </c>
      <c r="F7" s="126">
        <v>3</v>
      </c>
      <c r="G7" s="126">
        <v>3</v>
      </c>
      <c r="H7" s="44">
        <f>C7*2+D7*3+E7+F7+G7</f>
        <v>25</v>
      </c>
      <c r="I7" s="22">
        <f>(43-H7)/200</f>
        <v>0.09</v>
      </c>
    </row>
    <row r="8" spans="1:9" ht="18" customHeight="1">
      <c r="A8" t="s">
        <v>16</v>
      </c>
      <c r="B8" s="116" t="s">
        <v>88</v>
      </c>
      <c r="C8" s="126">
        <v>4</v>
      </c>
      <c r="D8" s="144">
        <v>2</v>
      </c>
      <c r="E8" s="126">
        <v>5</v>
      </c>
      <c r="F8" s="126">
        <v>3</v>
      </c>
      <c r="G8" s="126">
        <v>2</v>
      </c>
      <c r="H8" s="44">
        <f>C8*2+D8*3+E8+F8+G8</f>
        <v>24</v>
      </c>
      <c r="I8" s="22">
        <f>(43-H8)/200</f>
        <v>0.095</v>
      </c>
    </row>
    <row r="9" spans="1:9" ht="18" customHeight="1">
      <c r="A9" t="s">
        <v>16</v>
      </c>
      <c r="B9" s="116" t="s">
        <v>89</v>
      </c>
      <c r="C9" s="126">
        <v>3</v>
      </c>
      <c r="D9" s="144">
        <v>2</v>
      </c>
      <c r="E9" s="126">
        <v>4</v>
      </c>
      <c r="F9" s="126">
        <v>3</v>
      </c>
      <c r="G9" s="126">
        <v>3</v>
      </c>
      <c r="H9" s="44">
        <f aca="true" t="shared" si="0" ref="H9:H21">C9*2+D9*3+E9+F9+G9</f>
        <v>22</v>
      </c>
      <c r="I9" s="22">
        <f aca="true" t="shared" si="1" ref="I9:I27">(43-H9)/200</f>
        <v>0.105</v>
      </c>
    </row>
    <row r="10" spans="1:9" ht="18" customHeight="1">
      <c r="A10" t="s">
        <v>16</v>
      </c>
      <c r="B10" s="116" t="s">
        <v>90</v>
      </c>
      <c r="C10" s="126">
        <v>4</v>
      </c>
      <c r="D10" s="144">
        <v>2</v>
      </c>
      <c r="E10" s="126">
        <v>5</v>
      </c>
      <c r="F10" s="126">
        <v>3</v>
      </c>
      <c r="G10" s="126">
        <v>3</v>
      </c>
      <c r="H10" s="44">
        <f t="shared" si="0"/>
        <v>25</v>
      </c>
      <c r="I10" s="22">
        <f t="shared" si="1"/>
        <v>0.09</v>
      </c>
    </row>
    <row r="11" spans="1:9" ht="18" customHeight="1">
      <c r="A11" t="s">
        <v>16</v>
      </c>
      <c r="B11" s="116" t="s">
        <v>91</v>
      </c>
      <c r="C11" s="126">
        <v>4</v>
      </c>
      <c r="D11" s="144">
        <v>2</v>
      </c>
      <c r="E11" s="126">
        <v>5</v>
      </c>
      <c r="F11" s="126">
        <v>3</v>
      </c>
      <c r="G11" s="126">
        <v>3</v>
      </c>
      <c r="H11" s="44">
        <f t="shared" si="0"/>
        <v>25</v>
      </c>
      <c r="I11" s="22">
        <f t="shared" si="1"/>
        <v>0.09</v>
      </c>
    </row>
    <row r="12" spans="1:9" ht="18" customHeight="1">
      <c r="A12" t="s">
        <v>16</v>
      </c>
      <c r="B12" s="116" t="s">
        <v>92</v>
      </c>
      <c r="C12" s="126">
        <v>4</v>
      </c>
      <c r="D12" s="144">
        <v>2</v>
      </c>
      <c r="E12" s="126">
        <v>5</v>
      </c>
      <c r="F12" s="126">
        <v>3</v>
      </c>
      <c r="G12" s="126">
        <v>4</v>
      </c>
      <c r="H12" s="44">
        <f t="shared" si="0"/>
        <v>26</v>
      </c>
      <c r="I12" s="22">
        <f t="shared" si="1"/>
        <v>0.085</v>
      </c>
    </row>
    <row r="13" spans="1:9" ht="18" customHeight="1">
      <c r="A13" t="s">
        <v>16</v>
      </c>
      <c r="B13" s="116" t="s">
        <v>93</v>
      </c>
      <c r="C13" s="126">
        <v>4</v>
      </c>
      <c r="D13" s="144">
        <v>2</v>
      </c>
      <c r="E13" s="126">
        <v>5</v>
      </c>
      <c r="F13" s="126">
        <v>3</v>
      </c>
      <c r="G13" s="126">
        <v>3</v>
      </c>
      <c r="H13" s="44">
        <f t="shared" si="0"/>
        <v>25</v>
      </c>
      <c r="I13" s="22">
        <f t="shared" si="1"/>
        <v>0.09</v>
      </c>
    </row>
    <row r="14" spans="1:9" ht="18" customHeight="1">
      <c r="A14" t="s">
        <v>16</v>
      </c>
      <c r="B14" s="116" t="s">
        <v>94</v>
      </c>
      <c r="C14" s="126">
        <v>4</v>
      </c>
      <c r="D14" s="144">
        <v>2</v>
      </c>
      <c r="E14" s="126">
        <v>5</v>
      </c>
      <c r="F14" s="126">
        <v>2</v>
      </c>
      <c r="G14" s="126">
        <v>3</v>
      </c>
      <c r="H14" s="44">
        <f t="shared" si="0"/>
        <v>24</v>
      </c>
      <c r="I14" s="22">
        <f t="shared" si="1"/>
        <v>0.095</v>
      </c>
    </row>
    <row r="15" spans="1:9" ht="18" customHeight="1">
      <c r="A15" t="s">
        <v>16</v>
      </c>
      <c r="B15" s="116" t="s">
        <v>95</v>
      </c>
      <c r="C15" s="126">
        <v>4</v>
      </c>
      <c r="D15" s="144">
        <v>2</v>
      </c>
      <c r="E15" s="126">
        <v>3</v>
      </c>
      <c r="F15" s="126">
        <v>3</v>
      </c>
      <c r="G15" s="126">
        <v>4</v>
      </c>
      <c r="H15" s="44">
        <f t="shared" si="0"/>
        <v>24</v>
      </c>
      <c r="I15" s="22">
        <f t="shared" si="1"/>
        <v>0.095</v>
      </c>
    </row>
    <row r="16" spans="1:9" ht="18" customHeight="1">
      <c r="A16" t="s">
        <v>16</v>
      </c>
      <c r="B16" s="116" t="s">
        <v>96</v>
      </c>
      <c r="C16" s="126">
        <v>4</v>
      </c>
      <c r="D16" s="144">
        <v>2</v>
      </c>
      <c r="E16" s="126">
        <v>5</v>
      </c>
      <c r="F16" s="126">
        <v>2</v>
      </c>
      <c r="G16" s="126">
        <v>4</v>
      </c>
      <c r="H16" s="44">
        <f t="shared" si="0"/>
        <v>25</v>
      </c>
      <c r="I16" s="22">
        <f t="shared" si="1"/>
        <v>0.09</v>
      </c>
    </row>
    <row r="17" spans="1:9" ht="18" customHeight="1">
      <c r="A17" t="s">
        <v>16</v>
      </c>
      <c r="B17" s="116" t="s">
        <v>97</v>
      </c>
      <c r="C17" s="126">
        <v>4</v>
      </c>
      <c r="D17" s="144">
        <v>2</v>
      </c>
      <c r="E17" s="126">
        <v>3</v>
      </c>
      <c r="F17" s="126">
        <v>3</v>
      </c>
      <c r="G17" s="126">
        <v>3</v>
      </c>
      <c r="H17" s="44">
        <f t="shared" si="0"/>
        <v>23</v>
      </c>
      <c r="I17" s="22">
        <f t="shared" si="1"/>
        <v>0.1</v>
      </c>
    </row>
    <row r="18" spans="1:9" ht="18" customHeight="1">
      <c r="A18" t="s">
        <v>16</v>
      </c>
      <c r="B18" s="117" t="s">
        <v>98</v>
      </c>
      <c r="C18" s="126">
        <v>4</v>
      </c>
      <c r="D18" s="144">
        <v>2</v>
      </c>
      <c r="E18" s="126">
        <v>5</v>
      </c>
      <c r="F18" s="126">
        <v>3</v>
      </c>
      <c r="G18" s="126">
        <v>5</v>
      </c>
      <c r="H18" s="44">
        <f t="shared" si="0"/>
        <v>27</v>
      </c>
      <c r="I18" s="22">
        <f t="shared" si="1"/>
        <v>0.08</v>
      </c>
    </row>
    <row r="19" spans="1:9" ht="18" customHeight="1">
      <c r="A19" t="s">
        <v>16</v>
      </c>
      <c r="B19" s="118" t="s">
        <v>99</v>
      </c>
      <c r="C19" s="126">
        <v>4</v>
      </c>
      <c r="D19" s="144">
        <v>2</v>
      </c>
      <c r="E19" s="126">
        <v>5</v>
      </c>
      <c r="F19" s="126">
        <v>4</v>
      </c>
      <c r="G19" s="126">
        <v>5</v>
      </c>
      <c r="H19" s="44">
        <f t="shared" si="0"/>
        <v>28</v>
      </c>
      <c r="I19" s="22">
        <f t="shared" si="1"/>
        <v>0.075</v>
      </c>
    </row>
    <row r="20" spans="1:9" ht="18" customHeight="1">
      <c r="A20" t="s">
        <v>16</v>
      </c>
      <c r="B20" s="119" t="s">
        <v>100</v>
      </c>
      <c r="C20" s="126">
        <v>3</v>
      </c>
      <c r="D20" s="144">
        <v>2</v>
      </c>
      <c r="E20" s="126">
        <v>5</v>
      </c>
      <c r="F20" s="126">
        <v>2</v>
      </c>
      <c r="G20" s="126">
        <v>4</v>
      </c>
      <c r="H20" s="44">
        <f t="shared" si="0"/>
        <v>23</v>
      </c>
      <c r="I20" s="22">
        <f t="shared" si="1"/>
        <v>0.1</v>
      </c>
    </row>
    <row r="21" spans="1:10" ht="18" customHeight="1">
      <c r="A21" s="48" t="s">
        <v>16</v>
      </c>
      <c r="B21" s="120" t="s">
        <v>101</v>
      </c>
      <c r="C21" s="126">
        <v>4</v>
      </c>
      <c r="D21" s="144">
        <v>2</v>
      </c>
      <c r="E21" s="126">
        <v>4</v>
      </c>
      <c r="F21" s="126">
        <v>3</v>
      </c>
      <c r="G21" s="126">
        <v>3</v>
      </c>
      <c r="H21" s="44">
        <f t="shared" si="0"/>
        <v>24</v>
      </c>
      <c r="I21" s="22">
        <f t="shared" si="1"/>
        <v>0.095</v>
      </c>
      <c r="J21" s="12"/>
    </row>
    <row r="22" spans="1:10" ht="18" customHeight="1">
      <c r="A22" s="51"/>
      <c r="B22" s="121"/>
      <c r="C22" s="122"/>
      <c r="D22" s="122"/>
      <c r="E22" s="123"/>
      <c r="F22" s="123"/>
      <c r="G22" s="123"/>
      <c r="H22" s="124"/>
      <c r="I22" s="125"/>
      <c r="J22" s="12"/>
    </row>
    <row r="23" spans="1:10" ht="18" customHeight="1">
      <c r="A23" s="26" t="s">
        <v>113</v>
      </c>
      <c r="B23" s="26" t="s">
        <v>114</v>
      </c>
      <c r="C23" s="43">
        <v>4</v>
      </c>
      <c r="D23" s="43">
        <v>3</v>
      </c>
      <c r="E23" s="26">
        <v>4</v>
      </c>
      <c r="F23" s="26">
        <v>3</v>
      </c>
      <c r="G23" s="26">
        <v>3</v>
      </c>
      <c r="H23" s="44">
        <f>C23*2+D23*3+E23+F23+G23</f>
        <v>27</v>
      </c>
      <c r="I23" s="22">
        <f t="shared" si="1"/>
        <v>0.08</v>
      </c>
      <c r="J23" s="12"/>
    </row>
    <row r="24" spans="1:9" ht="18" customHeight="1">
      <c r="A24" s="26" t="s">
        <v>38</v>
      </c>
      <c r="B24" s="26" t="s">
        <v>115</v>
      </c>
      <c r="C24" s="43">
        <v>5</v>
      </c>
      <c r="D24" s="43">
        <v>4</v>
      </c>
      <c r="E24" s="26">
        <v>4</v>
      </c>
      <c r="F24" s="26">
        <v>3</v>
      </c>
      <c r="G24" s="26">
        <v>4</v>
      </c>
      <c r="H24" s="44">
        <f>C24*2+D24*3+E24+F24+G24</f>
        <v>33</v>
      </c>
      <c r="I24" s="22">
        <f t="shared" si="1"/>
        <v>0.05</v>
      </c>
    </row>
    <row r="25" spans="1:9" ht="18" customHeight="1">
      <c r="A25" s="26" t="s">
        <v>38</v>
      </c>
      <c r="B25" s="26" t="s">
        <v>116</v>
      </c>
      <c r="C25" s="43">
        <v>5</v>
      </c>
      <c r="D25" s="43">
        <v>4</v>
      </c>
      <c r="E25" s="26">
        <v>4</v>
      </c>
      <c r="F25" s="26">
        <v>3</v>
      </c>
      <c r="G25" s="26">
        <v>3</v>
      </c>
      <c r="H25" s="44">
        <f>C25*2+D25*3+E25+F25+G25</f>
        <v>32</v>
      </c>
      <c r="I25" s="22">
        <f t="shared" si="1"/>
        <v>0.055</v>
      </c>
    </row>
    <row r="26" spans="1:9" ht="18" customHeight="1">
      <c r="A26" s="26" t="s">
        <v>38</v>
      </c>
      <c r="B26" s="26" t="s">
        <v>117</v>
      </c>
      <c r="C26" s="43">
        <v>4</v>
      </c>
      <c r="D26" s="43">
        <v>4</v>
      </c>
      <c r="E26" s="26">
        <v>4</v>
      </c>
      <c r="F26" s="26">
        <v>3</v>
      </c>
      <c r="G26" s="26">
        <v>4</v>
      </c>
      <c r="H26" s="44">
        <f>C26*2+D26*3+E26+F26+G26</f>
        <v>31</v>
      </c>
      <c r="I26" s="22">
        <f t="shared" si="1"/>
        <v>0.06</v>
      </c>
    </row>
    <row r="27" spans="1:9" ht="18" customHeight="1">
      <c r="A27" s="26" t="s">
        <v>38</v>
      </c>
      <c r="B27" s="26" t="s">
        <v>118</v>
      </c>
      <c r="C27" s="43">
        <v>5</v>
      </c>
      <c r="D27" s="43">
        <v>2</v>
      </c>
      <c r="E27" s="26">
        <v>5</v>
      </c>
      <c r="F27" s="26">
        <v>3</v>
      </c>
      <c r="G27" s="26">
        <v>4</v>
      </c>
      <c r="H27" s="44">
        <f>C27*2+D27*3+E27+F27+G27</f>
        <v>28</v>
      </c>
      <c r="I27" s="22">
        <f t="shared" si="1"/>
        <v>0.075</v>
      </c>
    </row>
    <row r="28" spans="3:9" ht="18" customHeight="1">
      <c r="C28" s="43"/>
      <c r="D28" s="43"/>
      <c r="E28" s="26"/>
      <c r="F28" s="26"/>
      <c r="G28" s="26"/>
      <c r="H28" s="44"/>
      <c r="I28" s="22"/>
    </row>
    <row r="29" ht="18" customHeight="1">
      <c r="B29" t="s">
        <v>130</v>
      </c>
    </row>
    <row r="30" ht="18" customHeight="1">
      <c r="B30" t="s">
        <v>131</v>
      </c>
    </row>
    <row r="31" ht="18" customHeight="1">
      <c r="B31" t="s">
        <v>112</v>
      </c>
    </row>
    <row r="32" ht="18" customHeight="1">
      <c r="B32" t="s">
        <v>119</v>
      </c>
    </row>
    <row r="33" ht="18" customHeight="1">
      <c r="B33" t="s">
        <v>19</v>
      </c>
    </row>
    <row r="34" ht="18" customHeight="1">
      <c r="B34" t="s">
        <v>26</v>
      </c>
    </row>
  </sheetData>
  <mergeCells count="9">
    <mergeCell ref="C2:C3"/>
    <mergeCell ref="A2:A3"/>
    <mergeCell ref="B2:B3"/>
    <mergeCell ref="D2:D3"/>
    <mergeCell ref="I2:I3"/>
    <mergeCell ref="E2:E3"/>
    <mergeCell ref="F2:F3"/>
    <mergeCell ref="G2:G3"/>
    <mergeCell ref="H2:H3"/>
  </mergeCells>
  <printOptions gridLines="1"/>
  <pageMargins left="0.5" right="0.5" top="0.5" bottom="0.5" header="0.5" footer="0.25"/>
  <pageSetup fitToHeight="0" fitToWidth="1" horizontalDpi="600" verticalDpi="600" orientation="portrait" scale="79" r:id="rId1"/>
  <headerFooter alignWithMargins="0">
    <oddFooter>&amp;L23-February-2007&amp;C&amp;F - &amp;"Arial,Bold"&amp;A&amp;R&amp;P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workbookViewId="0" topLeftCell="A1">
      <selection activeCell="C100" sqref="C100"/>
    </sheetView>
  </sheetViews>
  <sheetFormatPr defaultColWidth="8.88671875" defaultRowHeight="15"/>
  <cols>
    <col min="1" max="1" width="7.77734375" style="0" customWidth="1"/>
    <col min="3" max="3" width="29.3359375" style="0" customWidth="1"/>
    <col min="4" max="4" width="9.21484375" style="0" customWidth="1"/>
    <col min="5" max="5" width="10.5546875" style="0" customWidth="1"/>
  </cols>
  <sheetData>
    <row r="1" spans="1:5" ht="18" customHeight="1">
      <c r="A1" s="236" t="s">
        <v>139</v>
      </c>
      <c r="B1" s="237"/>
      <c r="C1" s="237"/>
      <c r="D1" s="237"/>
      <c r="E1" s="238"/>
    </row>
    <row r="2" spans="1:5" ht="18" customHeight="1">
      <c r="A2" s="239" t="s">
        <v>144</v>
      </c>
      <c r="B2" s="222"/>
      <c r="C2" s="222"/>
      <c r="D2" s="222"/>
      <c r="E2" s="197"/>
    </row>
    <row r="3" spans="1:5" ht="48" thickBot="1">
      <c r="A3" s="172" t="s">
        <v>137</v>
      </c>
      <c r="B3" s="172" t="s">
        <v>57</v>
      </c>
      <c r="C3" s="173" t="s">
        <v>138</v>
      </c>
      <c r="D3" s="172" t="s">
        <v>143</v>
      </c>
      <c r="E3" s="173" t="s">
        <v>3</v>
      </c>
    </row>
    <row r="4" spans="1:5" ht="15.75" thickTop="1">
      <c r="A4" s="85" t="s">
        <v>142</v>
      </c>
      <c r="B4" s="53" t="s">
        <v>105</v>
      </c>
      <c r="C4" s="26" t="s">
        <v>76</v>
      </c>
      <c r="D4" s="26" t="s">
        <v>140</v>
      </c>
      <c r="E4" s="34">
        <v>0.4</v>
      </c>
    </row>
    <row r="5" spans="1:5" ht="15">
      <c r="A5" s="85" t="s">
        <v>142</v>
      </c>
      <c r="B5" s="54" t="s">
        <v>105</v>
      </c>
      <c r="C5" t="s">
        <v>76</v>
      </c>
      <c r="D5" t="s">
        <v>141</v>
      </c>
      <c r="E5" s="34">
        <v>0.2</v>
      </c>
    </row>
    <row r="6" spans="1:5" ht="15">
      <c r="A6" s="85" t="s">
        <v>142</v>
      </c>
      <c r="B6" s="54" t="s">
        <v>105</v>
      </c>
      <c r="C6" t="s">
        <v>77</v>
      </c>
      <c r="D6" t="s">
        <v>49</v>
      </c>
      <c r="E6" s="34">
        <v>141.9</v>
      </c>
    </row>
    <row r="7" spans="1:5" ht="15">
      <c r="A7" s="85" t="s">
        <v>142</v>
      </c>
      <c r="B7" s="54" t="s">
        <v>105</v>
      </c>
      <c r="C7" t="s">
        <v>77</v>
      </c>
      <c r="D7" t="s">
        <v>28</v>
      </c>
      <c r="E7" s="34">
        <v>123.8</v>
      </c>
    </row>
    <row r="8" spans="1:5" ht="15">
      <c r="A8" s="85" t="s">
        <v>142</v>
      </c>
      <c r="B8" s="54" t="s">
        <v>105</v>
      </c>
      <c r="C8" t="s">
        <v>77</v>
      </c>
      <c r="D8" t="s">
        <v>140</v>
      </c>
      <c r="E8" s="34">
        <v>247.1</v>
      </c>
    </row>
    <row r="9" spans="1:5" ht="15">
      <c r="A9" s="85" t="s">
        <v>142</v>
      </c>
      <c r="B9" s="54" t="s">
        <v>105</v>
      </c>
      <c r="C9" t="s">
        <v>77</v>
      </c>
      <c r="D9" t="s">
        <v>141</v>
      </c>
      <c r="E9" s="34">
        <v>1232.3</v>
      </c>
    </row>
    <row r="10" spans="1:5" ht="15">
      <c r="A10" s="85" t="s">
        <v>142</v>
      </c>
      <c r="B10" s="54" t="s">
        <v>103</v>
      </c>
      <c r="C10" t="s">
        <v>69</v>
      </c>
      <c r="D10" t="s">
        <v>28</v>
      </c>
      <c r="E10" s="34">
        <v>113</v>
      </c>
    </row>
    <row r="11" spans="1:5" ht="15">
      <c r="A11" s="85" t="s">
        <v>142</v>
      </c>
      <c r="B11" s="83" t="s">
        <v>103</v>
      </c>
      <c r="C11" s="48" t="s">
        <v>69</v>
      </c>
      <c r="D11" s="48" t="s">
        <v>140</v>
      </c>
      <c r="E11" s="68">
        <v>14.2</v>
      </c>
    </row>
    <row r="12" spans="1:5" ht="15">
      <c r="A12" s="85" t="s">
        <v>142</v>
      </c>
      <c r="B12" s="52" t="s">
        <v>103</v>
      </c>
      <c r="C12" s="40" t="s">
        <v>69</v>
      </c>
      <c r="D12" s="40" t="s">
        <v>141</v>
      </c>
      <c r="E12" s="86">
        <v>83.3</v>
      </c>
    </row>
    <row r="13" spans="1:5" ht="15">
      <c r="A13" s="85" t="s">
        <v>142</v>
      </c>
      <c r="B13" s="84" t="s">
        <v>103</v>
      </c>
      <c r="C13" s="47" t="s">
        <v>70</v>
      </c>
      <c r="D13" s="47" t="s">
        <v>49</v>
      </c>
      <c r="E13" s="86">
        <v>8</v>
      </c>
    </row>
    <row r="14" spans="1:5" ht="15">
      <c r="A14" s="85" t="s">
        <v>142</v>
      </c>
      <c r="B14" s="55" t="s">
        <v>103</v>
      </c>
      <c r="C14" s="56" t="s">
        <v>70</v>
      </c>
      <c r="D14" s="56" t="s">
        <v>28</v>
      </c>
      <c r="E14" s="41">
        <v>42.4</v>
      </c>
    </row>
    <row r="15" spans="1:5" ht="15">
      <c r="A15" s="85" t="s">
        <v>142</v>
      </c>
      <c r="B15" t="s">
        <v>103</v>
      </c>
      <c r="C15" t="s">
        <v>70</v>
      </c>
      <c r="D15" t="s">
        <v>140</v>
      </c>
      <c r="E15" s="34">
        <v>6.5</v>
      </c>
    </row>
    <row r="16" spans="1:5" ht="15">
      <c r="A16" s="85" t="s">
        <v>142</v>
      </c>
      <c r="B16" t="s">
        <v>103</v>
      </c>
      <c r="C16" t="s">
        <v>70</v>
      </c>
      <c r="D16" t="s">
        <v>141</v>
      </c>
      <c r="E16" s="34">
        <v>38.4</v>
      </c>
    </row>
    <row r="17" spans="1:5" ht="15">
      <c r="A17" s="85" t="s">
        <v>142</v>
      </c>
      <c r="B17" t="s">
        <v>108</v>
      </c>
      <c r="C17" t="s">
        <v>88</v>
      </c>
      <c r="D17" t="s">
        <v>49</v>
      </c>
      <c r="E17" s="34">
        <v>3.9</v>
      </c>
    </row>
    <row r="18" spans="1:5" ht="15">
      <c r="A18" s="85" t="s">
        <v>142</v>
      </c>
      <c r="B18" t="s">
        <v>108</v>
      </c>
      <c r="C18" t="s">
        <v>88</v>
      </c>
      <c r="D18" t="s">
        <v>28</v>
      </c>
      <c r="E18" s="34">
        <v>261.1</v>
      </c>
    </row>
    <row r="19" spans="1:5" ht="15">
      <c r="A19" s="85" t="s">
        <v>142</v>
      </c>
      <c r="B19" t="s">
        <v>108</v>
      </c>
      <c r="C19" t="s">
        <v>88</v>
      </c>
      <c r="D19" t="s">
        <v>140</v>
      </c>
      <c r="E19" s="34">
        <v>82.9</v>
      </c>
    </row>
    <row r="20" spans="1:5" ht="15">
      <c r="A20" s="85" t="s">
        <v>142</v>
      </c>
      <c r="B20" t="s">
        <v>108</v>
      </c>
      <c r="C20" t="s">
        <v>88</v>
      </c>
      <c r="D20" t="s">
        <v>141</v>
      </c>
      <c r="E20" s="34">
        <v>1129.5</v>
      </c>
    </row>
    <row r="21" spans="1:5" ht="15">
      <c r="A21" s="85" t="s">
        <v>142</v>
      </c>
      <c r="B21" t="s">
        <v>108</v>
      </c>
      <c r="C21" t="s">
        <v>98</v>
      </c>
      <c r="D21" t="s">
        <v>141</v>
      </c>
      <c r="E21" s="34">
        <v>0</v>
      </c>
    </row>
    <row r="22" spans="1:5" ht="15">
      <c r="A22" s="85" t="s">
        <v>142</v>
      </c>
      <c r="B22" t="s">
        <v>108</v>
      </c>
      <c r="C22" t="s">
        <v>96</v>
      </c>
      <c r="D22" t="s">
        <v>49</v>
      </c>
      <c r="E22" s="34">
        <v>24.7</v>
      </c>
    </row>
    <row r="23" spans="1:5" ht="15">
      <c r="A23" s="85" t="s">
        <v>142</v>
      </c>
      <c r="B23" t="s">
        <v>108</v>
      </c>
      <c r="C23" t="s">
        <v>96</v>
      </c>
      <c r="D23" t="s">
        <v>28</v>
      </c>
      <c r="E23" s="34">
        <v>491.6</v>
      </c>
    </row>
    <row r="24" spans="1:5" ht="15">
      <c r="A24" s="85" t="s">
        <v>142</v>
      </c>
      <c r="B24" t="s">
        <v>108</v>
      </c>
      <c r="C24" t="s">
        <v>96</v>
      </c>
      <c r="D24" t="s">
        <v>140</v>
      </c>
      <c r="E24" s="34">
        <v>257.9</v>
      </c>
    </row>
    <row r="25" spans="1:5" ht="15">
      <c r="A25" s="85" t="s">
        <v>142</v>
      </c>
      <c r="B25" t="s">
        <v>108</v>
      </c>
      <c r="C25" t="s">
        <v>96</v>
      </c>
      <c r="D25" t="s">
        <v>141</v>
      </c>
      <c r="E25" s="34">
        <v>2833.8</v>
      </c>
    </row>
    <row r="26" spans="1:5" ht="15">
      <c r="A26" s="85" t="s">
        <v>142</v>
      </c>
      <c r="B26" t="s">
        <v>108</v>
      </c>
      <c r="C26" t="s">
        <v>100</v>
      </c>
      <c r="D26" t="s">
        <v>49</v>
      </c>
      <c r="E26" s="34">
        <v>2.5</v>
      </c>
    </row>
    <row r="27" spans="1:5" ht="15">
      <c r="A27" s="85" t="s">
        <v>142</v>
      </c>
      <c r="B27" t="s">
        <v>108</v>
      </c>
      <c r="C27" t="s">
        <v>100</v>
      </c>
      <c r="D27" t="s">
        <v>28</v>
      </c>
      <c r="E27" s="34">
        <v>179.3</v>
      </c>
    </row>
    <row r="28" spans="1:5" ht="15">
      <c r="A28" s="85" t="s">
        <v>142</v>
      </c>
      <c r="B28" t="s">
        <v>108</v>
      </c>
      <c r="C28" t="s">
        <v>100</v>
      </c>
      <c r="D28" t="s">
        <v>140</v>
      </c>
      <c r="E28" s="34">
        <v>45.1</v>
      </c>
    </row>
    <row r="29" spans="1:5" ht="15">
      <c r="A29" s="85" t="s">
        <v>142</v>
      </c>
      <c r="B29" t="s">
        <v>108</v>
      </c>
      <c r="C29" t="s">
        <v>100</v>
      </c>
      <c r="D29" t="s">
        <v>141</v>
      </c>
      <c r="E29" s="34">
        <v>1561.3</v>
      </c>
    </row>
    <row r="30" spans="1:5" ht="15">
      <c r="A30" s="85" t="s">
        <v>142</v>
      </c>
      <c r="B30" t="s">
        <v>108</v>
      </c>
      <c r="C30" t="s">
        <v>89</v>
      </c>
      <c r="D30" t="s">
        <v>49</v>
      </c>
      <c r="E30" s="34">
        <v>51.9</v>
      </c>
    </row>
    <row r="31" spans="1:5" ht="15">
      <c r="A31" s="85" t="s">
        <v>142</v>
      </c>
      <c r="B31" t="s">
        <v>108</v>
      </c>
      <c r="C31" t="s">
        <v>89</v>
      </c>
      <c r="D31" t="s">
        <v>28</v>
      </c>
      <c r="E31" s="34">
        <v>217.2</v>
      </c>
    </row>
    <row r="32" spans="1:5" ht="15">
      <c r="A32" s="85" t="s">
        <v>142</v>
      </c>
      <c r="B32" t="s">
        <v>108</v>
      </c>
      <c r="C32" t="s">
        <v>89</v>
      </c>
      <c r="D32" t="s">
        <v>140</v>
      </c>
      <c r="E32" s="34">
        <v>100.8</v>
      </c>
    </row>
    <row r="33" spans="1:5" ht="15">
      <c r="A33" s="85" t="s">
        <v>142</v>
      </c>
      <c r="B33" t="s">
        <v>108</v>
      </c>
      <c r="C33" t="s">
        <v>89</v>
      </c>
      <c r="D33" t="s">
        <v>141</v>
      </c>
      <c r="E33" s="34">
        <v>1344.1</v>
      </c>
    </row>
    <row r="34" spans="1:5" ht="15">
      <c r="A34" s="85" t="s">
        <v>142</v>
      </c>
      <c r="B34" t="s">
        <v>108</v>
      </c>
      <c r="C34" t="s">
        <v>95</v>
      </c>
      <c r="D34" t="s">
        <v>49</v>
      </c>
      <c r="E34" s="34">
        <v>75.6</v>
      </c>
    </row>
    <row r="35" spans="1:5" ht="15">
      <c r="A35" s="85" t="s">
        <v>142</v>
      </c>
      <c r="B35" t="s">
        <v>108</v>
      </c>
      <c r="C35" t="s">
        <v>95</v>
      </c>
      <c r="D35" t="s">
        <v>28</v>
      </c>
      <c r="E35" s="34">
        <v>300.1</v>
      </c>
    </row>
    <row r="36" spans="1:5" ht="15">
      <c r="A36" s="85" t="s">
        <v>142</v>
      </c>
      <c r="B36" t="s">
        <v>108</v>
      </c>
      <c r="C36" t="s">
        <v>95</v>
      </c>
      <c r="D36" t="s">
        <v>140</v>
      </c>
      <c r="E36" s="34">
        <v>280.7</v>
      </c>
    </row>
    <row r="37" spans="1:5" ht="15">
      <c r="A37" s="85" t="s">
        <v>142</v>
      </c>
      <c r="B37" t="s">
        <v>108</v>
      </c>
      <c r="C37" t="s">
        <v>95</v>
      </c>
      <c r="D37" t="s">
        <v>141</v>
      </c>
      <c r="E37" s="34">
        <v>1252.2</v>
      </c>
    </row>
    <row r="38" spans="1:5" ht="15">
      <c r="A38" s="85" t="s">
        <v>142</v>
      </c>
      <c r="B38" t="s">
        <v>108</v>
      </c>
      <c r="C38" t="s">
        <v>94</v>
      </c>
      <c r="D38" t="s">
        <v>49</v>
      </c>
      <c r="E38" s="34">
        <v>82.5</v>
      </c>
    </row>
    <row r="39" spans="1:5" ht="15">
      <c r="A39" s="85" t="s">
        <v>142</v>
      </c>
      <c r="B39" t="s">
        <v>108</v>
      </c>
      <c r="C39" t="s">
        <v>94</v>
      </c>
      <c r="D39" t="s">
        <v>28</v>
      </c>
      <c r="E39" s="34">
        <v>451.5</v>
      </c>
    </row>
    <row r="40" spans="1:5" ht="15">
      <c r="A40" s="85" t="s">
        <v>142</v>
      </c>
      <c r="B40" t="s">
        <v>108</v>
      </c>
      <c r="C40" t="s">
        <v>94</v>
      </c>
      <c r="D40" t="s">
        <v>140</v>
      </c>
      <c r="E40" s="34">
        <v>315.3</v>
      </c>
    </row>
    <row r="41" spans="1:5" ht="15">
      <c r="A41" s="85" t="s">
        <v>142</v>
      </c>
      <c r="B41" t="s">
        <v>108</v>
      </c>
      <c r="C41" t="s">
        <v>94</v>
      </c>
      <c r="D41" t="s">
        <v>141</v>
      </c>
      <c r="E41" s="34">
        <v>1298.1</v>
      </c>
    </row>
    <row r="42" spans="1:5" ht="15">
      <c r="A42" s="85" t="s">
        <v>142</v>
      </c>
      <c r="B42" t="s">
        <v>108</v>
      </c>
      <c r="C42" t="s">
        <v>101</v>
      </c>
      <c r="D42" t="s">
        <v>49</v>
      </c>
      <c r="E42" s="34">
        <v>369</v>
      </c>
    </row>
    <row r="43" spans="1:5" ht="15">
      <c r="A43" s="85" t="s">
        <v>142</v>
      </c>
      <c r="B43" t="s">
        <v>108</v>
      </c>
      <c r="C43" t="s">
        <v>101</v>
      </c>
      <c r="D43" t="s">
        <v>28</v>
      </c>
      <c r="E43" s="34">
        <v>748</v>
      </c>
    </row>
    <row r="44" spans="1:5" ht="15">
      <c r="A44" s="85" t="s">
        <v>142</v>
      </c>
      <c r="B44" t="s">
        <v>108</v>
      </c>
      <c r="C44" t="s">
        <v>101</v>
      </c>
      <c r="D44" t="s">
        <v>140</v>
      </c>
      <c r="E44" s="34">
        <v>817.6</v>
      </c>
    </row>
    <row r="45" spans="1:5" ht="15">
      <c r="A45" s="85" t="s">
        <v>142</v>
      </c>
      <c r="B45" t="s">
        <v>108</v>
      </c>
      <c r="C45" t="s">
        <v>101</v>
      </c>
      <c r="D45" t="s">
        <v>141</v>
      </c>
      <c r="E45" s="34">
        <v>1278.6</v>
      </c>
    </row>
    <row r="46" spans="1:5" ht="15">
      <c r="A46" s="85" t="s">
        <v>142</v>
      </c>
      <c r="B46" t="s">
        <v>108</v>
      </c>
      <c r="C46" t="s">
        <v>93</v>
      </c>
      <c r="D46" t="s">
        <v>49</v>
      </c>
      <c r="E46" s="34">
        <v>56.8</v>
      </c>
    </row>
    <row r="47" spans="1:5" ht="15">
      <c r="A47" s="85" t="s">
        <v>142</v>
      </c>
      <c r="B47" t="s">
        <v>108</v>
      </c>
      <c r="C47" t="s">
        <v>93</v>
      </c>
      <c r="D47" t="s">
        <v>28</v>
      </c>
      <c r="E47" s="34">
        <v>112.7</v>
      </c>
    </row>
    <row r="48" spans="1:5" ht="15">
      <c r="A48" s="85" t="s">
        <v>142</v>
      </c>
      <c r="B48" t="s">
        <v>108</v>
      </c>
      <c r="C48" t="s">
        <v>93</v>
      </c>
      <c r="D48" t="s">
        <v>140</v>
      </c>
      <c r="E48" s="34">
        <v>135.9</v>
      </c>
    </row>
    <row r="49" spans="1:5" ht="15">
      <c r="A49" s="85" t="s">
        <v>142</v>
      </c>
      <c r="B49" t="s">
        <v>108</v>
      </c>
      <c r="C49" t="s">
        <v>93</v>
      </c>
      <c r="D49" t="s">
        <v>141</v>
      </c>
      <c r="E49" s="34">
        <v>444.5</v>
      </c>
    </row>
    <row r="50" spans="1:5" ht="15">
      <c r="A50" s="85" t="s">
        <v>142</v>
      </c>
      <c r="B50" t="s">
        <v>108</v>
      </c>
      <c r="C50" t="s">
        <v>97</v>
      </c>
      <c r="D50" t="s">
        <v>49</v>
      </c>
      <c r="E50" s="34">
        <v>195.3</v>
      </c>
    </row>
    <row r="51" spans="1:5" ht="15">
      <c r="A51" s="85" t="s">
        <v>142</v>
      </c>
      <c r="B51" t="s">
        <v>108</v>
      </c>
      <c r="C51" t="s">
        <v>97</v>
      </c>
      <c r="D51" t="s">
        <v>28</v>
      </c>
      <c r="E51" s="34">
        <v>1039</v>
      </c>
    </row>
    <row r="52" spans="1:5" ht="15">
      <c r="A52" s="85" t="s">
        <v>142</v>
      </c>
      <c r="B52" t="s">
        <v>108</v>
      </c>
      <c r="C52" t="s">
        <v>97</v>
      </c>
      <c r="D52" t="s">
        <v>140</v>
      </c>
      <c r="E52" s="34">
        <v>1077.8</v>
      </c>
    </row>
    <row r="53" spans="1:5" ht="15">
      <c r="A53" s="85" t="s">
        <v>142</v>
      </c>
      <c r="B53" t="s">
        <v>108</v>
      </c>
      <c r="C53" t="s">
        <v>97</v>
      </c>
      <c r="D53" t="s">
        <v>141</v>
      </c>
      <c r="E53" s="34">
        <v>2926.6</v>
      </c>
    </row>
    <row r="54" spans="1:5" ht="15">
      <c r="A54" s="85" t="s">
        <v>142</v>
      </c>
      <c r="B54" t="s">
        <v>104</v>
      </c>
      <c r="C54" t="s">
        <v>72</v>
      </c>
      <c r="D54" t="s">
        <v>49</v>
      </c>
      <c r="E54" s="34">
        <v>102.4</v>
      </c>
    </row>
    <row r="55" spans="1:5" ht="15">
      <c r="A55" s="85" t="s">
        <v>142</v>
      </c>
      <c r="B55" t="s">
        <v>104</v>
      </c>
      <c r="C55" t="s">
        <v>72</v>
      </c>
      <c r="D55" t="s">
        <v>28</v>
      </c>
      <c r="E55" s="34">
        <v>1364.2</v>
      </c>
    </row>
    <row r="56" spans="1:5" ht="15">
      <c r="A56" s="85" t="s">
        <v>142</v>
      </c>
      <c r="B56" t="s">
        <v>104</v>
      </c>
      <c r="C56" t="s">
        <v>72</v>
      </c>
      <c r="D56" t="s">
        <v>140</v>
      </c>
      <c r="E56" s="34">
        <v>440.4</v>
      </c>
    </row>
    <row r="57" spans="1:5" ht="15">
      <c r="A57" s="85" t="s">
        <v>142</v>
      </c>
      <c r="B57" t="s">
        <v>104</v>
      </c>
      <c r="C57" t="s">
        <v>72</v>
      </c>
      <c r="D57" t="s">
        <v>141</v>
      </c>
      <c r="E57" s="34">
        <v>922.2</v>
      </c>
    </row>
    <row r="58" spans="1:5" ht="15">
      <c r="A58" s="85" t="s">
        <v>142</v>
      </c>
      <c r="B58" t="s">
        <v>104</v>
      </c>
      <c r="C58" t="s">
        <v>74</v>
      </c>
      <c r="D58" t="s">
        <v>141</v>
      </c>
      <c r="E58" s="34">
        <v>0.5</v>
      </c>
    </row>
    <row r="59" spans="1:5" ht="15">
      <c r="A59" s="85" t="s">
        <v>142</v>
      </c>
      <c r="B59" t="s">
        <v>104</v>
      </c>
      <c r="C59" t="s">
        <v>73</v>
      </c>
      <c r="D59" t="s">
        <v>49</v>
      </c>
      <c r="E59" s="34">
        <v>0.4</v>
      </c>
    </row>
    <row r="60" spans="1:5" ht="15">
      <c r="A60" s="85" t="s">
        <v>142</v>
      </c>
      <c r="B60" t="s">
        <v>104</v>
      </c>
      <c r="C60" t="s">
        <v>73</v>
      </c>
      <c r="D60" t="s">
        <v>28</v>
      </c>
      <c r="E60" s="34">
        <v>79.3</v>
      </c>
    </row>
    <row r="61" spans="1:5" ht="15">
      <c r="A61" s="85" t="s">
        <v>142</v>
      </c>
      <c r="B61" t="s">
        <v>104</v>
      </c>
      <c r="C61" t="s">
        <v>73</v>
      </c>
      <c r="D61" t="s">
        <v>140</v>
      </c>
      <c r="E61" s="34">
        <v>27.3</v>
      </c>
    </row>
    <row r="62" spans="1:5" ht="15">
      <c r="A62" s="85" t="s">
        <v>142</v>
      </c>
      <c r="B62" t="s">
        <v>104</v>
      </c>
      <c r="C62" t="s">
        <v>73</v>
      </c>
      <c r="D62" t="s">
        <v>141</v>
      </c>
      <c r="E62" s="34">
        <v>62.3</v>
      </c>
    </row>
    <row r="63" spans="1:5" ht="15">
      <c r="A63" s="85" t="s">
        <v>142</v>
      </c>
      <c r="B63" t="s">
        <v>104</v>
      </c>
      <c r="C63" t="s">
        <v>71</v>
      </c>
      <c r="D63" t="s">
        <v>49</v>
      </c>
      <c r="E63" s="34">
        <v>100.9</v>
      </c>
    </row>
    <row r="64" spans="1:5" ht="15">
      <c r="A64" s="85" t="s">
        <v>142</v>
      </c>
      <c r="B64" t="s">
        <v>104</v>
      </c>
      <c r="C64" t="s">
        <v>71</v>
      </c>
      <c r="D64" t="s">
        <v>28</v>
      </c>
      <c r="E64" s="34">
        <v>1028.1</v>
      </c>
    </row>
    <row r="65" spans="1:5" ht="15">
      <c r="A65" s="85" t="s">
        <v>142</v>
      </c>
      <c r="B65" t="s">
        <v>104</v>
      </c>
      <c r="C65" t="s">
        <v>71</v>
      </c>
      <c r="D65" t="s">
        <v>140</v>
      </c>
      <c r="E65" s="34">
        <v>338.8</v>
      </c>
    </row>
    <row r="66" spans="1:5" ht="15">
      <c r="A66" s="85" t="s">
        <v>142</v>
      </c>
      <c r="B66" t="s">
        <v>104</v>
      </c>
      <c r="C66" t="s">
        <v>71</v>
      </c>
      <c r="D66" t="s">
        <v>141</v>
      </c>
      <c r="E66" s="34">
        <v>341.8</v>
      </c>
    </row>
    <row r="67" spans="1:5" ht="15">
      <c r="A67" s="85" t="s">
        <v>142</v>
      </c>
      <c r="B67" t="s">
        <v>104</v>
      </c>
      <c r="C67" t="s">
        <v>75</v>
      </c>
      <c r="D67" t="s">
        <v>28</v>
      </c>
      <c r="E67" s="34">
        <v>12</v>
      </c>
    </row>
    <row r="68" spans="1:5" ht="15">
      <c r="A68" s="85" t="s">
        <v>142</v>
      </c>
      <c r="B68" t="s">
        <v>104</v>
      </c>
      <c r="C68" t="s">
        <v>75</v>
      </c>
      <c r="D68" t="s">
        <v>140</v>
      </c>
      <c r="E68" s="34">
        <v>4</v>
      </c>
    </row>
    <row r="69" spans="1:5" ht="15">
      <c r="A69" s="85" t="s">
        <v>142</v>
      </c>
      <c r="B69" t="s">
        <v>104</v>
      </c>
      <c r="C69" t="s">
        <v>75</v>
      </c>
      <c r="D69" t="s">
        <v>141</v>
      </c>
      <c r="E69" s="34">
        <v>22.1</v>
      </c>
    </row>
    <row r="70" spans="1:5" ht="15">
      <c r="A70" s="85" t="s">
        <v>142</v>
      </c>
      <c r="B70" t="s">
        <v>107</v>
      </c>
      <c r="C70" t="s">
        <v>81</v>
      </c>
      <c r="D70" t="s">
        <v>49</v>
      </c>
      <c r="E70" s="34">
        <v>69.1</v>
      </c>
    </row>
    <row r="71" spans="1:5" ht="15">
      <c r="A71" s="85" t="s">
        <v>142</v>
      </c>
      <c r="B71" t="s">
        <v>107</v>
      </c>
      <c r="C71" t="s">
        <v>81</v>
      </c>
      <c r="D71" t="s">
        <v>28</v>
      </c>
      <c r="E71" s="34">
        <v>721.1</v>
      </c>
    </row>
    <row r="72" spans="1:5" ht="15">
      <c r="A72" s="85" t="s">
        <v>142</v>
      </c>
      <c r="B72" t="s">
        <v>107</v>
      </c>
      <c r="C72" t="s">
        <v>81</v>
      </c>
      <c r="D72" t="s">
        <v>140</v>
      </c>
      <c r="E72" s="34">
        <v>150.5</v>
      </c>
    </row>
    <row r="73" spans="1:5" ht="15">
      <c r="A73" s="85" t="s">
        <v>142</v>
      </c>
      <c r="B73" t="s">
        <v>107</v>
      </c>
      <c r="C73" t="s">
        <v>81</v>
      </c>
      <c r="D73" t="s">
        <v>141</v>
      </c>
      <c r="E73" s="34">
        <v>1069.6</v>
      </c>
    </row>
    <row r="74" spans="1:5" ht="15">
      <c r="A74" s="85" t="s">
        <v>142</v>
      </c>
      <c r="B74" t="s">
        <v>107</v>
      </c>
      <c r="C74" t="s">
        <v>82</v>
      </c>
      <c r="D74" t="s">
        <v>49</v>
      </c>
      <c r="E74" s="34">
        <v>9.5</v>
      </c>
    </row>
    <row r="75" spans="1:5" ht="15">
      <c r="A75" s="85" t="s">
        <v>142</v>
      </c>
      <c r="B75" t="s">
        <v>107</v>
      </c>
      <c r="C75" t="s">
        <v>82</v>
      </c>
      <c r="D75" t="s">
        <v>28</v>
      </c>
      <c r="E75" s="34">
        <v>600.9</v>
      </c>
    </row>
    <row r="76" spans="1:5" ht="15">
      <c r="A76" s="85" t="s">
        <v>142</v>
      </c>
      <c r="B76" t="s">
        <v>107</v>
      </c>
      <c r="C76" t="s">
        <v>82</v>
      </c>
      <c r="D76" t="s">
        <v>140</v>
      </c>
      <c r="E76" s="34">
        <v>120</v>
      </c>
    </row>
    <row r="77" spans="1:5" ht="15">
      <c r="A77" s="85" t="s">
        <v>142</v>
      </c>
      <c r="B77" t="s">
        <v>107</v>
      </c>
      <c r="C77" t="s">
        <v>82</v>
      </c>
      <c r="D77" t="s">
        <v>141</v>
      </c>
      <c r="E77" s="34">
        <v>1067.2</v>
      </c>
    </row>
    <row r="78" spans="1:5" ht="15">
      <c r="A78" s="85" t="s">
        <v>142</v>
      </c>
      <c r="B78" t="s">
        <v>107</v>
      </c>
      <c r="C78" t="s">
        <v>83</v>
      </c>
      <c r="D78" t="s">
        <v>28</v>
      </c>
      <c r="E78" s="34">
        <v>612.6</v>
      </c>
    </row>
    <row r="79" spans="1:5" ht="15">
      <c r="A79" s="85" t="s">
        <v>142</v>
      </c>
      <c r="B79" t="s">
        <v>107</v>
      </c>
      <c r="C79" t="s">
        <v>83</v>
      </c>
      <c r="D79" t="s">
        <v>140</v>
      </c>
      <c r="E79" s="34">
        <v>32.5</v>
      </c>
    </row>
    <row r="80" spans="1:5" ht="15">
      <c r="A80" s="85" t="s">
        <v>142</v>
      </c>
      <c r="B80" t="s">
        <v>107</v>
      </c>
      <c r="C80" t="s">
        <v>83</v>
      </c>
      <c r="D80" t="s">
        <v>141</v>
      </c>
      <c r="E80" s="34">
        <v>1651.5</v>
      </c>
    </row>
    <row r="81" spans="1:5" ht="15">
      <c r="A81" s="85" t="s">
        <v>142</v>
      </c>
      <c r="B81" t="s">
        <v>107</v>
      </c>
      <c r="C81" t="s">
        <v>84</v>
      </c>
      <c r="D81" t="s">
        <v>49</v>
      </c>
      <c r="E81" s="34">
        <v>16.2</v>
      </c>
    </row>
    <row r="82" spans="1:5" ht="15">
      <c r="A82" s="85" t="s">
        <v>142</v>
      </c>
      <c r="B82" t="s">
        <v>107</v>
      </c>
      <c r="C82" t="s">
        <v>84</v>
      </c>
      <c r="D82" t="s">
        <v>28</v>
      </c>
      <c r="E82" s="34">
        <v>777.4</v>
      </c>
    </row>
    <row r="83" spans="1:5" ht="15">
      <c r="A83" s="85" t="s">
        <v>142</v>
      </c>
      <c r="B83" t="s">
        <v>107</v>
      </c>
      <c r="C83" t="s">
        <v>84</v>
      </c>
      <c r="D83" t="s">
        <v>140</v>
      </c>
      <c r="E83" s="34">
        <v>225.1</v>
      </c>
    </row>
    <row r="84" spans="1:5" ht="15">
      <c r="A84" s="85" t="s">
        <v>142</v>
      </c>
      <c r="B84" t="s">
        <v>107</v>
      </c>
      <c r="C84" t="s">
        <v>84</v>
      </c>
      <c r="D84" t="s">
        <v>141</v>
      </c>
      <c r="E84" s="34">
        <v>1847</v>
      </c>
    </row>
    <row r="85" spans="1:5" ht="15">
      <c r="A85" s="85" t="s">
        <v>142</v>
      </c>
      <c r="B85" t="s">
        <v>102</v>
      </c>
      <c r="C85" t="s">
        <v>68</v>
      </c>
      <c r="D85" t="s">
        <v>49</v>
      </c>
      <c r="E85" s="34">
        <v>11.1</v>
      </c>
    </row>
    <row r="86" spans="1:5" ht="15">
      <c r="A86" s="85" t="s">
        <v>142</v>
      </c>
      <c r="B86" t="s">
        <v>102</v>
      </c>
      <c r="C86" t="s">
        <v>68</v>
      </c>
      <c r="D86" t="s">
        <v>28</v>
      </c>
      <c r="E86" s="34">
        <v>169.7</v>
      </c>
    </row>
    <row r="87" spans="1:5" ht="15">
      <c r="A87" s="85" t="s">
        <v>142</v>
      </c>
      <c r="B87" t="s">
        <v>102</v>
      </c>
      <c r="C87" t="s">
        <v>68</v>
      </c>
      <c r="D87" t="s">
        <v>140</v>
      </c>
      <c r="E87" s="34">
        <v>142.3</v>
      </c>
    </row>
    <row r="88" spans="1:5" ht="15">
      <c r="A88" s="85" t="s">
        <v>142</v>
      </c>
      <c r="B88" t="s">
        <v>102</v>
      </c>
      <c r="C88" t="s">
        <v>68</v>
      </c>
      <c r="D88" t="s">
        <v>141</v>
      </c>
      <c r="E88" s="34">
        <v>30.2</v>
      </c>
    </row>
    <row r="89" spans="1:5" ht="15">
      <c r="A89" s="85" t="s">
        <v>142</v>
      </c>
      <c r="B89" t="s">
        <v>102</v>
      </c>
      <c r="C89" t="s">
        <v>65</v>
      </c>
      <c r="D89" t="s">
        <v>49</v>
      </c>
      <c r="E89" s="34">
        <v>36.3</v>
      </c>
    </row>
    <row r="90" spans="1:5" ht="15">
      <c r="A90" s="85" t="s">
        <v>142</v>
      </c>
      <c r="B90" t="s">
        <v>102</v>
      </c>
      <c r="C90" t="s">
        <v>65</v>
      </c>
      <c r="D90" t="s">
        <v>28</v>
      </c>
      <c r="E90" s="34">
        <v>198.8</v>
      </c>
    </row>
    <row r="91" spans="1:5" ht="15">
      <c r="A91" s="85" t="s">
        <v>142</v>
      </c>
      <c r="B91" t="s">
        <v>102</v>
      </c>
      <c r="C91" t="s">
        <v>65</v>
      </c>
      <c r="D91" t="s">
        <v>140</v>
      </c>
      <c r="E91" s="34">
        <v>271.4</v>
      </c>
    </row>
    <row r="92" spans="1:5" ht="15">
      <c r="A92" s="85" t="s">
        <v>142</v>
      </c>
      <c r="B92" t="s">
        <v>102</v>
      </c>
      <c r="C92" t="s">
        <v>65</v>
      </c>
      <c r="D92" t="s">
        <v>141</v>
      </c>
      <c r="E92" s="34">
        <v>9.7</v>
      </c>
    </row>
    <row r="93" spans="1:5" ht="15">
      <c r="A93" s="85" t="s">
        <v>142</v>
      </c>
      <c r="B93" t="s">
        <v>102</v>
      </c>
      <c r="C93" t="s">
        <v>66</v>
      </c>
      <c r="D93" t="s">
        <v>49</v>
      </c>
      <c r="E93" s="34">
        <v>2.5</v>
      </c>
    </row>
    <row r="94" spans="1:5" ht="15">
      <c r="A94" s="85" t="s">
        <v>142</v>
      </c>
      <c r="B94" t="s">
        <v>102</v>
      </c>
      <c r="C94" t="s">
        <v>66</v>
      </c>
      <c r="D94" t="s">
        <v>28</v>
      </c>
      <c r="E94" s="34">
        <v>52.3</v>
      </c>
    </row>
    <row r="95" spans="1:5" ht="15">
      <c r="A95" s="85" t="s">
        <v>142</v>
      </c>
      <c r="B95" t="s">
        <v>102</v>
      </c>
      <c r="C95" t="s">
        <v>66</v>
      </c>
      <c r="D95" t="s">
        <v>140</v>
      </c>
      <c r="E95" s="34">
        <v>35.6</v>
      </c>
    </row>
    <row r="96" spans="1:5" ht="15">
      <c r="A96" s="85" t="s">
        <v>142</v>
      </c>
      <c r="B96" t="s">
        <v>102</v>
      </c>
      <c r="C96" t="s">
        <v>67</v>
      </c>
      <c r="D96" t="s">
        <v>49</v>
      </c>
      <c r="E96" s="34">
        <v>550.6</v>
      </c>
    </row>
    <row r="97" spans="1:5" ht="15">
      <c r="A97" s="85" t="s">
        <v>142</v>
      </c>
      <c r="B97" t="s">
        <v>102</v>
      </c>
      <c r="C97" t="s">
        <v>67</v>
      </c>
      <c r="D97" t="s">
        <v>28</v>
      </c>
      <c r="E97" s="34">
        <v>536</v>
      </c>
    </row>
    <row r="98" spans="1:5" ht="15">
      <c r="A98" s="85" t="s">
        <v>142</v>
      </c>
      <c r="B98" t="s">
        <v>102</v>
      </c>
      <c r="C98" t="s">
        <v>67</v>
      </c>
      <c r="D98" t="s">
        <v>140</v>
      </c>
      <c r="E98" s="34">
        <v>812.6</v>
      </c>
    </row>
    <row r="99" spans="1:5" ht="15">
      <c r="A99" s="85" t="s">
        <v>142</v>
      </c>
      <c r="B99" t="s">
        <v>102</v>
      </c>
      <c r="C99" t="s">
        <v>67</v>
      </c>
      <c r="D99" t="s">
        <v>141</v>
      </c>
      <c r="E99" s="34">
        <v>37.8</v>
      </c>
    </row>
    <row r="100" spans="1:5" ht="15">
      <c r="A100" s="85" t="s">
        <v>142</v>
      </c>
      <c r="B100" t="s">
        <v>106</v>
      </c>
      <c r="C100" t="s">
        <v>79</v>
      </c>
      <c r="D100" t="s">
        <v>49</v>
      </c>
      <c r="E100" s="34">
        <v>3.6</v>
      </c>
    </row>
    <row r="101" spans="1:5" ht="15">
      <c r="A101" s="85" t="s">
        <v>142</v>
      </c>
      <c r="B101" t="s">
        <v>106</v>
      </c>
      <c r="C101" t="s">
        <v>79</v>
      </c>
      <c r="D101" t="s">
        <v>28</v>
      </c>
      <c r="E101" s="34">
        <v>63.1</v>
      </c>
    </row>
    <row r="102" spans="1:5" ht="15">
      <c r="A102" s="85" t="s">
        <v>142</v>
      </c>
      <c r="B102" t="s">
        <v>106</v>
      </c>
      <c r="C102" t="s">
        <v>79</v>
      </c>
      <c r="D102" t="s">
        <v>140</v>
      </c>
      <c r="E102" s="34">
        <v>77.5</v>
      </c>
    </row>
    <row r="103" spans="1:5" ht="15">
      <c r="A103" s="85" t="s">
        <v>142</v>
      </c>
      <c r="B103" t="s">
        <v>106</v>
      </c>
      <c r="C103" t="s">
        <v>79</v>
      </c>
      <c r="D103" t="s">
        <v>141</v>
      </c>
      <c r="E103" s="34">
        <v>134.1</v>
      </c>
    </row>
    <row r="104" spans="1:5" ht="15">
      <c r="A104" s="85" t="s">
        <v>142</v>
      </c>
      <c r="B104" t="s">
        <v>106</v>
      </c>
      <c r="C104" t="s">
        <v>78</v>
      </c>
      <c r="D104" t="s">
        <v>49</v>
      </c>
      <c r="E104" s="34">
        <v>3</v>
      </c>
    </row>
    <row r="105" spans="1:5" ht="15">
      <c r="A105" s="85" t="s">
        <v>142</v>
      </c>
      <c r="B105" t="s">
        <v>106</v>
      </c>
      <c r="C105" t="s">
        <v>78</v>
      </c>
      <c r="D105" t="s">
        <v>28</v>
      </c>
      <c r="E105" s="34">
        <v>77.4</v>
      </c>
    </row>
    <row r="106" spans="1:5" ht="15">
      <c r="A106" s="85" t="s">
        <v>142</v>
      </c>
      <c r="B106" t="s">
        <v>106</v>
      </c>
      <c r="C106" t="s">
        <v>78</v>
      </c>
      <c r="D106" t="s">
        <v>140</v>
      </c>
      <c r="E106" s="34">
        <v>36.7</v>
      </c>
    </row>
    <row r="107" spans="1:5" ht="15">
      <c r="A107" s="85" t="s">
        <v>142</v>
      </c>
      <c r="B107" t="s">
        <v>106</v>
      </c>
      <c r="C107" t="s">
        <v>78</v>
      </c>
      <c r="D107" t="s">
        <v>141</v>
      </c>
      <c r="E107" s="34">
        <v>308.5</v>
      </c>
    </row>
    <row r="108" spans="1:5" ht="15">
      <c r="A108" s="85" t="s">
        <v>142</v>
      </c>
      <c r="B108" t="s">
        <v>106</v>
      </c>
      <c r="C108" t="s">
        <v>80</v>
      </c>
      <c r="D108" t="s">
        <v>49</v>
      </c>
      <c r="E108" s="34">
        <v>602.8</v>
      </c>
    </row>
    <row r="109" spans="1:5" ht="15">
      <c r="A109" s="85" t="s">
        <v>142</v>
      </c>
      <c r="B109" t="s">
        <v>106</v>
      </c>
      <c r="C109" t="s">
        <v>80</v>
      </c>
      <c r="D109" t="s">
        <v>28</v>
      </c>
      <c r="E109" s="34">
        <v>775.1</v>
      </c>
    </row>
    <row r="110" spans="1:5" ht="15">
      <c r="A110" s="85" t="s">
        <v>142</v>
      </c>
      <c r="B110" t="s">
        <v>106</v>
      </c>
      <c r="C110" t="s">
        <v>80</v>
      </c>
      <c r="D110" t="s">
        <v>140</v>
      </c>
      <c r="E110" s="34">
        <v>829.2</v>
      </c>
    </row>
    <row r="111" spans="1:5" ht="15.75" thickBot="1">
      <c r="A111" s="85" t="s">
        <v>142</v>
      </c>
      <c r="B111" t="s">
        <v>106</v>
      </c>
      <c r="C111" t="s">
        <v>80</v>
      </c>
      <c r="D111" t="s">
        <v>141</v>
      </c>
      <c r="E111" s="34">
        <v>915.5</v>
      </c>
    </row>
    <row r="112" spans="1:5" ht="15">
      <c r="A112" s="49"/>
      <c r="B112" s="49"/>
      <c r="C112" s="49"/>
      <c r="D112" s="49"/>
      <c r="E112" s="50"/>
    </row>
    <row r="113" spans="1:5" ht="15">
      <c r="A113" s="26"/>
      <c r="B113" s="26"/>
      <c r="C113" s="26"/>
      <c r="D113" s="26"/>
      <c r="E113" s="41">
        <f>SUM(E4:E112)</f>
        <v>44437.19999999999</v>
      </c>
    </row>
    <row r="114" spans="1:5" ht="18" customHeight="1">
      <c r="A114" s="174" t="s">
        <v>145</v>
      </c>
      <c r="B114" s="47" t="s">
        <v>49</v>
      </c>
      <c r="C114" s="235" t="s">
        <v>146</v>
      </c>
      <c r="D114" s="220"/>
      <c r="E114" s="221"/>
    </row>
    <row r="115" spans="2:5" ht="18" customHeight="1">
      <c r="B115" s="47" t="s">
        <v>140</v>
      </c>
      <c r="C115" s="235" t="s">
        <v>147</v>
      </c>
      <c r="D115" s="220"/>
      <c r="E115" s="221"/>
    </row>
    <row r="116" spans="2:5" ht="18" customHeight="1">
      <c r="B116" s="47" t="s">
        <v>28</v>
      </c>
      <c r="C116" s="235" t="s">
        <v>148</v>
      </c>
      <c r="D116" s="220"/>
      <c r="E116" s="221"/>
    </row>
    <row r="117" spans="2:5" ht="18" customHeight="1">
      <c r="B117" s="47" t="s">
        <v>141</v>
      </c>
      <c r="C117" s="235" t="s">
        <v>149</v>
      </c>
      <c r="D117" s="220"/>
      <c r="E117" s="221"/>
    </row>
  </sheetData>
  <mergeCells count="6">
    <mergeCell ref="C116:E116"/>
    <mergeCell ref="C117:E117"/>
    <mergeCell ref="A1:E1"/>
    <mergeCell ref="A2:E2"/>
    <mergeCell ref="C114:E114"/>
    <mergeCell ref="C115:E115"/>
  </mergeCells>
  <printOptions gridLines="1"/>
  <pageMargins left="1" right="0.75" top="0.75" bottom="0.75" header="0.5" footer="0.25"/>
  <pageSetup fitToHeight="0" fitToWidth="1" horizontalDpi="600" verticalDpi="600" orientation="portrait" r:id="rId1"/>
  <headerFooter alignWithMargins="0">
    <oddFooter>&amp;L23-February-2007&amp;C&amp;F - &amp;"Arial,Bold"&amp;A&amp;R&amp;P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70" zoomScaleNormal="70" workbookViewId="0" topLeftCell="A1">
      <selection activeCell="C29" sqref="C29"/>
    </sheetView>
  </sheetViews>
  <sheetFormatPr defaultColWidth="8.88671875" defaultRowHeight="15"/>
  <cols>
    <col min="1" max="1" width="14.77734375" style="0" customWidth="1"/>
    <col min="2" max="2" width="26.77734375" style="0" customWidth="1"/>
    <col min="3" max="3" width="7.3359375" style="0" customWidth="1"/>
    <col min="4" max="4" width="8.3359375" style="0" customWidth="1"/>
    <col min="7" max="7" width="7.6640625" style="0" customWidth="1"/>
    <col min="8" max="8" width="9.4453125" style="0" customWidth="1"/>
    <col min="9" max="9" width="7.21484375" style="0" customWidth="1"/>
    <col min="10" max="10" width="8.6640625" style="0" customWidth="1"/>
    <col min="11" max="11" width="9.10546875" style="0" customWidth="1"/>
    <col min="12" max="13" width="8.5546875" style="0" customWidth="1"/>
    <col min="15" max="15" width="7.3359375" style="0" customWidth="1"/>
  </cols>
  <sheetData>
    <row r="1" spans="1:15" ht="24.75" customHeight="1">
      <c r="A1" s="198" t="s">
        <v>14</v>
      </c>
      <c r="B1" s="199"/>
      <c r="C1" s="199"/>
      <c r="D1" s="199"/>
      <c r="E1" s="200" t="s">
        <v>23</v>
      </c>
      <c r="F1" s="201"/>
      <c r="G1" s="201"/>
      <c r="H1" s="201"/>
      <c r="I1" s="201"/>
      <c r="J1" s="201"/>
      <c r="K1" s="201"/>
      <c r="L1" s="201"/>
      <c r="M1" s="201"/>
      <c r="N1" s="201"/>
      <c r="O1" s="202"/>
    </row>
    <row r="2" spans="1:15" ht="52.5" customHeight="1">
      <c r="A2" s="203" t="s">
        <v>182</v>
      </c>
      <c r="B2" s="204"/>
      <c r="C2" s="204"/>
      <c r="D2" s="205"/>
      <c r="E2" s="206" t="s">
        <v>9</v>
      </c>
      <c r="F2" s="206"/>
      <c r="G2" s="207"/>
      <c r="H2" s="207"/>
      <c r="I2" s="207"/>
      <c r="J2" s="208" t="s">
        <v>56</v>
      </c>
      <c r="K2" s="209"/>
      <c r="L2" s="209"/>
      <c r="M2" s="209"/>
      <c r="N2" s="209"/>
      <c r="O2" s="210"/>
    </row>
    <row r="3" spans="1:15" ht="69" customHeight="1">
      <c r="A3" s="7" t="s">
        <v>64</v>
      </c>
      <c r="B3" s="7" t="s">
        <v>48</v>
      </c>
      <c r="C3" s="8" t="s">
        <v>3</v>
      </c>
      <c r="D3" s="13" t="s">
        <v>10</v>
      </c>
      <c r="E3" s="67" t="s">
        <v>44</v>
      </c>
      <c r="F3" s="20" t="s">
        <v>52</v>
      </c>
      <c r="G3" s="20" t="s">
        <v>12</v>
      </c>
      <c r="H3" s="21" t="s">
        <v>13</v>
      </c>
      <c r="I3" s="14" t="s">
        <v>34</v>
      </c>
      <c r="J3" s="74" t="s">
        <v>57</v>
      </c>
      <c r="K3" s="7" t="s">
        <v>61</v>
      </c>
      <c r="L3" s="20" t="s">
        <v>59</v>
      </c>
      <c r="M3" s="106" t="s">
        <v>109</v>
      </c>
      <c r="N3" s="21" t="s">
        <v>60</v>
      </c>
      <c r="O3" s="62" t="s">
        <v>34</v>
      </c>
    </row>
    <row r="4" spans="1:15" ht="33" customHeight="1" thickBot="1">
      <c r="A4" s="93"/>
      <c r="B4" s="108"/>
      <c r="C4" s="108"/>
      <c r="D4" s="109"/>
      <c r="E4" s="133" t="s">
        <v>7</v>
      </c>
      <c r="F4" s="78" t="s">
        <v>7</v>
      </c>
      <c r="G4" s="110" t="s">
        <v>8</v>
      </c>
      <c r="H4" s="78" t="s">
        <v>7</v>
      </c>
      <c r="I4" s="111"/>
      <c r="J4" s="112"/>
      <c r="K4" s="113" t="s">
        <v>8</v>
      </c>
      <c r="L4" s="110" t="s">
        <v>8</v>
      </c>
      <c r="M4" s="113" t="s">
        <v>8</v>
      </c>
      <c r="N4" s="78" t="s">
        <v>7</v>
      </c>
      <c r="O4" s="134"/>
    </row>
    <row r="5" spans="1:15" ht="18" customHeight="1" thickTop="1">
      <c r="A5" s="96">
        <v>18010210040101</v>
      </c>
      <c r="B5" s="80" t="s">
        <v>85</v>
      </c>
      <c r="C5" s="97">
        <v>5846.979879</v>
      </c>
      <c r="D5" s="135">
        <v>15766.31</v>
      </c>
      <c r="E5" s="136">
        <v>0</v>
      </c>
      <c r="F5" s="137">
        <v>0</v>
      </c>
      <c r="G5" s="97"/>
      <c r="H5" s="37">
        <f aca="true" t="shared" si="0" ref="H5:H10">SUM(D5:G5)</f>
        <v>15766.31</v>
      </c>
      <c r="I5" s="42">
        <f aca="true" t="shared" si="1" ref="I5:I21">(H5-$D5)/$D5/2</f>
        <v>0</v>
      </c>
      <c r="J5" s="104"/>
      <c r="K5" s="100"/>
      <c r="L5" s="101"/>
      <c r="M5" s="138"/>
      <c r="N5" s="97">
        <f aca="true" t="shared" si="2" ref="N5:N21">H5+M5</f>
        <v>15766.31</v>
      </c>
      <c r="O5" s="63">
        <f aca="true" t="shared" si="3" ref="O5:O21">(N5-$D5)/$D5/2</f>
        <v>0</v>
      </c>
    </row>
    <row r="6" spans="1:15" ht="18" customHeight="1">
      <c r="A6" s="96">
        <v>18010210040102</v>
      </c>
      <c r="B6" s="80" t="s">
        <v>86</v>
      </c>
      <c r="C6" s="97">
        <v>3587.737345</v>
      </c>
      <c r="D6" s="135">
        <v>12432.04</v>
      </c>
      <c r="E6" s="136">
        <v>0</v>
      </c>
      <c r="F6" s="137">
        <v>0</v>
      </c>
      <c r="G6" s="97"/>
      <c r="H6" s="37">
        <f t="shared" si="0"/>
        <v>12432.04</v>
      </c>
      <c r="I6" s="42">
        <f t="shared" si="1"/>
        <v>0</v>
      </c>
      <c r="J6" s="104"/>
      <c r="K6" s="100"/>
      <c r="L6" s="101"/>
      <c r="M6" s="138"/>
      <c r="N6" s="97">
        <f t="shared" si="2"/>
        <v>12432.04</v>
      </c>
      <c r="O6" s="63">
        <f t="shared" si="3"/>
        <v>0</v>
      </c>
    </row>
    <row r="7" spans="1:15" ht="18" customHeight="1">
      <c r="A7" s="96">
        <v>18010210040103</v>
      </c>
      <c r="B7" s="80" t="s">
        <v>87</v>
      </c>
      <c r="C7" s="97">
        <v>6039.023206</v>
      </c>
      <c r="D7" s="135">
        <v>9485.42</v>
      </c>
      <c r="E7" s="136">
        <v>0</v>
      </c>
      <c r="F7" s="137">
        <v>0</v>
      </c>
      <c r="G7" s="97"/>
      <c r="H7" s="37">
        <f t="shared" si="0"/>
        <v>9485.42</v>
      </c>
      <c r="I7" s="42">
        <f t="shared" si="1"/>
        <v>0</v>
      </c>
      <c r="J7" s="104"/>
      <c r="K7" s="100"/>
      <c r="L7" s="101"/>
      <c r="M7" s="138"/>
      <c r="N7" s="97">
        <f t="shared" si="2"/>
        <v>9485.42</v>
      </c>
      <c r="O7" s="63">
        <f t="shared" si="3"/>
        <v>0</v>
      </c>
    </row>
    <row r="8" spans="1:15" ht="18" customHeight="1">
      <c r="A8" s="96">
        <v>18010210040104</v>
      </c>
      <c r="B8" s="80" t="s">
        <v>88</v>
      </c>
      <c r="C8" s="97">
        <v>4230.32756</v>
      </c>
      <c r="D8" s="135">
        <v>6163.46</v>
      </c>
      <c r="E8" s="136">
        <v>0</v>
      </c>
      <c r="F8" s="137">
        <v>0</v>
      </c>
      <c r="G8" s="97"/>
      <c r="H8" s="37">
        <f t="shared" si="0"/>
        <v>6163.46</v>
      </c>
      <c r="I8" s="42">
        <f t="shared" si="1"/>
        <v>0</v>
      </c>
      <c r="J8" s="104" t="s">
        <v>108</v>
      </c>
      <c r="K8" s="100">
        <v>220.58</v>
      </c>
      <c r="L8" s="101"/>
      <c r="M8" s="138">
        <f>SUM(K8:L8)</f>
        <v>220.58</v>
      </c>
      <c r="N8" s="97">
        <f t="shared" si="2"/>
        <v>6384.04</v>
      </c>
      <c r="O8" s="63">
        <f t="shared" si="3"/>
        <v>0.01789416983317811</v>
      </c>
    </row>
    <row r="9" spans="1:15" ht="18" customHeight="1">
      <c r="A9" s="96">
        <v>18010210040105</v>
      </c>
      <c r="B9" s="9" t="s">
        <v>89</v>
      </c>
      <c r="C9" s="2">
        <v>6161.337735</v>
      </c>
      <c r="D9" s="135">
        <v>11507.53</v>
      </c>
      <c r="E9" s="136">
        <v>2825.88</v>
      </c>
      <c r="F9" s="137">
        <v>0</v>
      </c>
      <c r="G9" s="97"/>
      <c r="H9" s="37">
        <f t="shared" si="0"/>
        <v>14333.41</v>
      </c>
      <c r="I9" s="42">
        <f t="shared" si="1"/>
        <v>0.12278395103032531</v>
      </c>
      <c r="J9" s="105" t="s">
        <v>108</v>
      </c>
      <c r="K9" s="100">
        <v>324.4400000000005</v>
      </c>
      <c r="L9" s="139"/>
      <c r="M9" s="138">
        <f>SUM(K9:L9)</f>
        <v>324.4400000000005</v>
      </c>
      <c r="N9" s="97">
        <f t="shared" si="2"/>
        <v>14657.85</v>
      </c>
      <c r="O9" s="63">
        <f t="shared" si="3"/>
        <v>0.13688080761032123</v>
      </c>
    </row>
    <row r="10" spans="1:15" ht="18" customHeight="1">
      <c r="A10" s="96">
        <v>18010210040201</v>
      </c>
      <c r="B10" s="80" t="s">
        <v>90</v>
      </c>
      <c r="C10" s="97">
        <v>4329.377438</v>
      </c>
      <c r="D10" s="135">
        <v>7707.54</v>
      </c>
      <c r="E10" s="136">
        <v>11.75</v>
      </c>
      <c r="F10" s="137">
        <v>0</v>
      </c>
      <c r="G10" s="97"/>
      <c r="H10" s="37">
        <f t="shared" si="0"/>
        <v>7719.29</v>
      </c>
      <c r="I10" s="42">
        <f t="shared" si="1"/>
        <v>0.000762240611141817</v>
      </c>
      <c r="J10" s="104"/>
      <c r="K10" s="100"/>
      <c r="L10" s="101"/>
      <c r="M10" s="138"/>
      <c r="N10" s="97">
        <f t="shared" si="2"/>
        <v>7719.29</v>
      </c>
      <c r="O10" s="63">
        <f t="shared" si="3"/>
        <v>0.000762240611141817</v>
      </c>
    </row>
    <row r="11" spans="1:15" ht="18" customHeight="1">
      <c r="A11" s="96">
        <v>18010210040202</v>
      </c>
      <c r="B11" s="9" t="s">
        <v>91</v>
      </c>
      <c r="C11" s="2">
        <v>6444.729278</v>
      </c>
      <c r="D11" s="30">
        <v>11784.59</v>
      </c>
      <c r="E11" s="31">
        <v>0</v>
      </c>
      <c r="F11" s="46">
        <v>0</v>
      </c>
      <c r="G11" s="2"/>
      <c r="H11" s="37">
        <f aca="true" t="shared" si="4" ref="H11:H21">SUM(D11:G11)</f>
        <v>11784.59</v>
      </c>
      <c r="I11" s="42">
        <f t="shared" si="1"/>
        <v>0</v>
      </c>
      <c r="J11" s="105"/>
      <c r="K11" s="103"/>
      <c r="L11" s="139"/>
      <c r="M11" s="138"/>
      <c r="N11" s="97">
        <f t="shared" si="2"/>
        <v>11784.59</v>
      </c>
      <c r="O11" s="63">
        <f t="shared" si="3"/>
        <v>0</v>
      </c>
    </row>
    <row r="12" spans="1:15" ht="18" customHeight="1">
      <c r="A12" s="96">
        <v>18010210040203</v>
      </c>
      <c r="B12" s="9" t="s">
        <v>92</v>
      </c>
      <c r="C12" s="2">
        <v>3311.225459</v>
      </c>
      <c r="D12" s="30">
        <v>8038.06</v>
      </c>
      <c r="E12" s="31">
        <v>1534.87</v>
      </c>
      <c r="F12" s="46">
        <v>0</v>
      </c>
      <c r="G12" s="2"/>
      <c r="H12" s="37">
        <f t="shared" si="4"/>
        <v>9572.93</v>
      </c>
      <c r="I12" s="42">
        <f t="shared" si="1"/>
        <v>0.09547515196452874</v>
      </c>
      <c r="J12" s="105"/>
      <c r="K12" s="103"/>
      <c r="L12" s="139"/>
      <c r="M12" s="138"/>
      <c r="N12" s="97">
        <f t="shared" si="2"/>
        <v>9572.93</v>
      </c>
      <c r="O12" s="63">
        <f t="shared" si="3"/>
        <v>0.09547515196452874</v>
      </c>
    </row>
    <row r="13" spans="1:15" ht="18" customHeight="1">
      <c r="A13" s="96">
        <v>18010210040301</v>
      </c>
      <c r="B13" s="9" t="s">
        <v>93</v>
      </c>
      <c r="C13" s="2">
        <v>4251.302159</v>
      </c>
      <c r="D13" s="30">
        <v>7535.77</v>
      </c>
      <c r="E13" s="31">
        <v>334.0499999999993</v>
      </c>
      <c r="F13" s="46">
        <v>0</v>
      </c>
      <c r="G13" s="2"/>
      <c r="H13" s="37">
        <f t="shared" si="4"/>
        <v>7869.82</v>
      </c>
      <c r="I13" s="42">
        <f t="shared" si="1"/>
        <v>0.022164291107610718</v>
      </c>
      <c r="J13" s="105" t="s">
        <v>108</v>
      </c>
      <c r="K13" s="103">
        <v>356.4</v>
      </c>
      <c r="L13" s="139"/>
      <c r="M13" s="138">
        <f>SUM(K13:L13)</f>
        <v>356.4</v>
      </c>
      <c r="N13" s="97">
        <f t="shared" si="2"/>
        <v>8226.22</v>
      </c>
      <c r="O13" s="63">
        <f t="shared" si="3"/>
        <v>0.04581150964002344</v>
      </c>
    </row>
    <row r="14" spans="1:15" ht="18" customHeight="1">
      <c r="A14" s="96">
        <v>18010210040302</v>
      </c>
      <c r="B14" s="9" t="s">
        <v>94</v>
      </c>
      <c r="C14" s="2">
        <v>4340.144864</v>
      </c>
      <c r="D14" s="30">
        <v>7010.02</v>
      </c>
      <c r="E14" s="31">
        <v>2451.84</v>
      </c>
      <c r="F14" s="46">
        <v>0</v>
      </c>
      <c r="G14" s="2"/>
      <c r="H14" s="37">
        <f t="shared" si="4"/>
        <v>9461.86</v>
      </c>
      <c r="I14" s="42">
        <f t="shared" si="1"/>
        <v>0.17488109877004632</v>
      </c>
      <c r="J14" s="105" t="s">
        <v>108</v>
      </c>
      <c r="K14" s="103">
        <v>2522.11</v>
      </c>
      <c r="L14" s="139"/>
      <c r="M14" s="138">
        <f>SUM(K14:L14)</f>
        <v>2522.11</v>
      </c>
      <c r="N14" s="97">
        <f t="shared" si="2"/>
        <v>11983.970000000001</v>
      </c>
      <c r="O14" s="63">
        <f t="shared" si="3"/>
        <v>0.3547743087751533</v>
      </c>
    </row>
    <row r="15" spans="1:15" ht="18" customHeight="1">
      <c r="A15" s="96">
        <v>18010210040303</v>
      </c>
      <c r="B15" s="9" t="s">
        <v>95</v>
      </c>
      <c r="C15" s="2">
        <v>1908.62059</v>
      </c>
      <c r="D15" s="30">
        <v>4228.76</v>
      </c>
      <c r="E15" s="31">
        <v>1125.84</v>
      </c>
      <c r="F15" s="46">
        <v>0</v>
      </c>
      <c r="G15" s="2"/>
      <c r="H15" s="37">
        <f t="shared" si="4"/>
        <v>5354.6</v>
      </c>
      <c r="I15" s="42">
        <f t="shared" si="1"/>
        <v>0.13311703667268893</v>
      </c>
      <c r="J15" s="105" t="s">
        <v>108</v>
      </c>
      <c r="K15" s="103">
        <v>1550.67</v>
      </c>
      <c r="L15" s="139"/>
      <c r="M15" s="138">
        <f>SUM(K15:L15)</f>
        <v>1550.67</v>
      </c>
      <c r="N15" s="97">
        <f t="shared" si="2"/>
        <v>6905.27</v>
      </c>
      <c r="O15" s="63">
        <f t="shared" si="3"/>
        <v>0.31646511033967406</v>
      </c>
    </row>
    <row r="16" spans="1:15" ht="18" customHeight="1">
      <c r="A16" s="96">
        <v>18010210040401</v>
      </c>
      <c r="B16" s="9" t="s">
        <v>96</v>
      </c>
      <c r="C16" s="2">
        <v>8137.135155</v>
      </c>
      <c r="D16" s="30">
        <v>17157.9</v>
      </c>
      <c r="E16" s="31">
        <v>8098.15</v>
      </c>
      <c r="F16" s="46">
        <v>0</v>
      </c>
      <c r="G16" s="2"/>
      <c r="H16" s="37">
        <f t="shared" si="4"/>
        <v>25256.050000000003</v>
      </c>
      <c r="I16" s="42">
        <f t="shared" si="1"/>
        <v>0.23598896135307937</v>
      </c>
      <c r="J16" s="105" t="s">
        <v>108</v>
      </c>
      <c r="K16" s="103">
        <v>1529.38</v>
      </c>
      <c r="L16" s="139"/>
      <c r="M16" s="138">
        <f>SUM(K16:L16)</f>
        <v>1529.38</v>
      </c>
      <c r="N16" s="97">
        <f t="shared" si="2"/>
        <v>26785.430000000004</v>
      </c>
      <c r="O16" s="63">
        <f t="shared" si="3"/>
        <v>0.2805567697678621</v>
      </c>
    </row>
    <row r="17" spans="1:15" ht="18" customHeight="1">
      <c r="A17" s="96">
        <v>18010210040402</v>
      </c>
      <c r="B17" s="9" t="s">
        <v>97</v>
      </c>
      <c r="C17" s="2">
        <v>5432.279759</v>
      </c>
      <c r="D17" s="30">
        <v>9867.67</v>
      </c>
      <c r="E17" s="31">
        <v>3710.43</v>
      </c>
      <c r="F17" s="46">
        <v>0</v>
      </c>
      <c r="G17" s="2"/>
      <c r="H17" s="37">
        <f t="shared" si="4"/>
        <v>13578.1</v>
      </c>
      <c r="I17" s="42">
        <f t="shared" si="1"/>
        <v>0.18800942877092566</v>
      </c>
      <c r="J17" s="105" t="s">
        <v>108</v>
      </c>
      <c r="K17" s="103">
        <v>5121.9</v>
      </c>
      <c r="L17" s="139"/>
      <c r="M17" s="138">
        <f>SUM(K17:L17)</f>
        <v>5121.9</v>
      </c>
      <c r="N17" s="97">
        <f t="shared" si="2"/>
        <v>18700</v>
      </c>
      <c r="O17" s="63">
        <f t="shared" si="3"/>
        <v>0.44753878068480196</v>
      </c>
    </row>
    <row r="18" spans="1:15" ht="18" customHeight="1">
      <c r="A18" s="96">
        <v>18010210040403</v>
      </c>
      <c r="B18" s="9" t="s">
        <v>98</v>
      </c>
      <c r="C18" s="2">
        <v>9972.524021</v>
      </c>
      <c r="D18" s="30">
        <v>26226.82</v>
      </c>
      <c r="E18" s="31">
        <v>482.77999999999884</v>
      </c>
      <c r="F18" s="46">
        <v>663.5</v>
      </c>
      <c r="G18" s="2"/>
      <c r="H18" s="37">
        <f t="shared" si="4"/>
        <v>27373.1</v>
      </c>
      <c r="I18" s="42">
        <f t="shared" si="1"/>
        <v>0.021853202180058408</v>
      </c>
      <c r="J18" s="105"/>
      <c r="K18" s="103"/>
      <c r="L18" s="139"/>
      <c r="M18" s="138"/>
      <c r="N18" s="97">
        <f t="shared" si="2"/>
        <v>27373.1</v>
      </c>
      <c r="O18" s="63">
        <f t="shared" si="3"/>
        <v>0.021853202180058408</v>
      </c>
    </row>
    <row r="19" spans="1:15" ht="18" customHeight="1">
      <c r="A19" s="96">
        <v>18010210040501</v>
      </c>
      <c r="B19" s="9" t="s">
        <v>99</v>
      </c>
      <c r="C19" s="2">
        <v>5461.903204</v>
      </c>
      <c r="D19" s="30">
        <v>17112.44</v>
      </c>
      <c r="E19" s="31">
        <v>2269.33</v>
      </c>
      <c r="F19" s="46">
        <v>6011.8</v>
      </c>
      <c r="G19" s="2"/>
      <c r="H19" s="37">
        <f t="shared" si="4"/>
        <v>25393.569999999996</v>
      </c>
      <c r="I19" s="42">
        <f t="shared" si="1"/>
        <v>0.24196228007227485</v>
      </c>
      <c r="J19" s="105"/>
      <c r="K19" s="103"/>
      <c r="L19" s="139"/>
      <c r="M19" s="138"/>
      <c r="N19" s="97">
        <f t="shared" si="2"/>
        <v>25393.569999999996</v>
      </c>
      <c r="O19" s="63">
        <f t="shared" si="3"/>
        <v>0.24196228007227485</v>
      </c>
    </row>
    <row r="20" spans="1:15" ht="18" customHeight="1">
      <c r="A20" s="96">
        <v>18010210040502</v>
      </c>
      <c r="B20" s="9" t="s">
        <v>100</v>
      </c>
      <c r="C20" s="2">
        <v>6488.268225</v>
      </c>
      <c r="D20" s="30">
        <v>15706.99</v>
      </c>
      <c r="E20" s="31">
        <v>3702.91</v>
      </c>
      <c r="F20" s="46">
        <v>2129.2</v>
      </c>
      <c r="G20" s="2"/>
      <c r="H20" s="37">
        <f t="shared" si="4"/>
        <v>21539.100000000002</v>
      </c>
      <c r="I20" s="42">
        <f t="shared" si="1"/>
        <v>0.18565333014154853</v>
      </c>
      <c r="J20" s="105" t="s">
        <v>108</v>
      </c>
      <c r="K20" s="103">
        <v>779.6899999999987</v>
      </c>
      <c r="L20" s="139"/>
      <c r="M20" s="138">
        <f>SUM(K20:L20)</f>
        <v>779.6899999999987</v>
      </c>
      <c r="N20" s="97">
        <f t="shared" si="2"/>
        <v>22318.79</v>
      </c>
      <c r="O20" s="63">
        <f t="shared" si="3"/>
        <v>0.21047317149880407</v>
      </c>
    </row>
    <row r="21" spans="1:15" ht="18" customHeight="1" thickBot="1">
      <c r="A21" s="96">
        <v>18010210040503</v>
      </c>
      <c r="B21" s="9" t="s">
        <v>101</v>
      </c>
      <c r="C21" s="2">
        <v>9204.333446</v>
      </c>
      <c r="D21" s="30">
        <v>18047.28</v>
      </c>
      <c r="E21" s="31">
        <v>11889.11</v>
      </c>
      <c r="F21" s="46">
        <v>3057.4</v>
      </c>
      <c r="G21" s="2"/>
      <c r="H21" s="37">
        <f t="shared" si="4"/>
        <v>32993.79</v>
      </c>
      <c r="I21" s="42">
        <f t="shared" si="1"/>
        <v>0.4140931486628457</v>
      </c>
      <c r="J21" s="105" t="s">
        <v>108</v>
      </c>
      <c r="K21" s="103">
        <v>8969.74</v>
      </c>
      <c r="L21" s="139"/>
      <c r="M21" s="138">
        <f>SUM(K21:L21)</f>
        <v>8969.74</v>
      </c>
      <c r="N21" s="97">
        <f t="shared" si="2"/>
        <v>41963.53</v>
      </c>
      <c r="O21" s="63">
        <f t="shared" si="3"/>
        <v>0.6625998488414875</v>
      </c>
    </row>
    <row r="22" spans="1:15" ht="15" customHeight="1">
      <c r="A22" s="95"/>
      <c r="B22" s="70"/>
      <c r="C22" s="4"/>
      <c r="D22" s="38"/>
      <c r="E22" s="32"/>
      <c r="F22" s="79"/>
      <c r="G22" s="4"/>
      <c r="H22" s="72"/>
      <c r="I22" s="64"/>
      <c r="J22" s="91"/>
      <c r="K22" s="140"/>
      <c r="L22" s="140"/>
      <c r="M22" s="142"/>
      <c r="N22" s="4"/>
      <c r="O22" s="65"/>
    </row>
    <row r="23" spans="1:15" ht="21" customHeight="1">
      <c r="A23" s="94"/>
      <c r="B23" s="69" t="s">
        <v>54</v>
      </c>
      <c r="C23" s="2">
        <f>SUM(C5:C21)</f>
        <v>95147.249323</v>
      </c>
      <c r="D23" s="30">
        <f>SUM(D5:D21)</f>
        <v>205778.59999999998</v>
      </c>
      <c r="E23" s="31">
        <f>SUM(E5:E21)</f>
        <v>38436.94</v>
      </c>
      <c r="F23" s="46">
        <f>SUM(F5:F21)</f>
        <v>11861.9</v>
      </c>
      <c r="G23" s="46">
        <f>SUM(G5:G21)</f>
        <v>0</v>
      </c>
      <c r="H23" s="71">
        <f>SUM(D23:G23)</f>
        <v>256077.43999999997</v>
      </c>
      <c r="I23" s="42">
        <f>(H23-$D23)/$D23/2</f>
        <v>0.12221591555195731</v>
      </c>
      <c r="J23" s="90"/>
      <c r="K23" s="141">
        <f>SUM(K5:K21)</f>
        <v>21374.909999999996</v>
      </c>
      <c r="L23" s="141">
        <f>SUM(L5:L21)</f>
        <v>0</v>
      </c>
      <c r="M23" s="141">
        <f>SUM(M5:M21)</f>
        <v>21374.909999999996</v>
      </c>
      <c r="N23" s="2">
        <f>H23+K23+L23</f>
        <v>277452.35</v>
      </c>
      <c r="O23" s="63">
        <f>(N23-$D23)/$D23/2</f>
        <v>0.17415258437952247</v>
      </c>
    </row>
    <row r="24" spans="2:14" ht="21" customHeight="1">
      <c r="B24" s="192" t="s">
        <v>186</v>
      </c>
      <c r="D24" s="193">
        <f>D23/$N$23</f>
        <v>0.7416718582488128</v>
      </c>
      <c r="E24" s="193">
        <f>E23/$N$23</f>
        <v>0.13853528362617942</v>
      </c>
      <c r="F24" s="196">
        <f>F23/$N$23</f>
        <v>0.04275292676382089</v>
      </c>
      <c r="G24" s="193">
        <f>G23/$N$23</f>
        <v>0</v>
      </c>
      <c r="H24" s="193"/>
      <c r="K24" s="193">
        <f>K23/$N$23</f>
        <v>0.07703993136118688</v>
      </c>
      <c r="N24" s="193">
        <f>N23/$N$23</f>
        <v>1</v>
      </c>
    </row>
    <row r="25" spans="2:11" ht="21" customHeight="1">
      <c r="B25" s="195" t="s">
        <v>189</v>
      </c>
      <c r="E25" t="s">
        <v>187</v>
      </c>
      <c r="K25" t="s">
        <v>188</v>
      </c>
    </row>
    <row r="29" spans="2:3" ht="15">
      <c r="B29" t="s">
        <v>194</v>
      </c>
      <c r="C29" s="241">
        <f>(H23-D23)/D23</f>
        <v>0.24443183110391462</v>
      </c>
    </row>
  </sheetData>
  <mergeCells count="5">
    <mergeCell ref="E2:I2"/>
    <mergeCell ref="J2:O2"/>
    <mergeCell ref="A1:D1"/>
    <mergeCell ref="A2:D2"/>
    <mergeCell ref="E1:O1"/>
  </mergeCells>
  <printOptions gridLines="1"/>
  <pageMargins left="0.5" right="0.5" top="0.5" bottom="0.5" header="0.5" footer="0.25"/>
  <pageSetup fitToHeight="0" fitToWidth="1" horizontalDpi="600" verticalDpi="600" orientation="landscape" scale="71" r:id="rId1"/>
  <headerFooter alignWithMargins="0">
    <oddFooter>&amp;L23-February-2007&amp;C&amp;F - &amp;"Arial,Bold"&amp;A&amp;R&amp;P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0" zoomScaleNormal="70" workbookViewId="0" topLeftCell="A1">
      <selection activeCell="K32" sqref="K32"/>
    </sheetView>
  </sheetViews>
  <sheetFormatPr defaultColWidth="8.88671875" defaultRowHeight="15"/>
  <cols>
    <col min="1" max="1" width="14.77734375" style="0" customWidth="1"/>
    <col min="2" max="2" width="26.77734375" style="0" customWidth="1"/>
    <col min="3" max="3" width="7.3359375" style="0" customWidth="1"/>
    <col min="4" max="4" width="8.3359375" style="0" customWidth="1"/>
    <col min="7" max="7" width="7.6640625" style="0" customWidth="1"/>
    <col min="8" max="8" width="9.3359375" style="0" customWidth="1"/>
    <col min="9" max="9" width="8.21484375" style="0" customWidth="1"/>
    <col min="10" max="10" width="8.6640625" style="0" customWidth="1"/>
    <col min="11" max="11" width="9.21484375" style="0" customWidth="1"/>
    <col min="12" max="13" width="8.5546875" style="0" customWidth="1"/>
    <col min="15" max="15" width="9.3359375" style="0" customWidth="1"/>
  </cols>
  <sheetData>
    <row r="1" spans="1:15" ht="24" customHeight="1">
      <c r="A1" s="198" t="s">
        <v>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211"/>
    </row>
    <row r="2" spans="1:15" ht="52.5" customHeight="1">
      <c r="A2" s="203" t="s">
        <v>182</v>
      </c>
      <c r="B2" s="204"/>
      <c r="C2" s="204"/>
      <c r="D2" s="205"/>
      <c r="E2" s="206" t="s">
        <v>9</v>
      </c>
      <c r="F2" s="206"/>
      <c r="G2" s="207"/>
      <c r="H2" s="207"/>
      <c r="I2" s="207"/>
      <c r="J2" s="208" t="s">
        <v>56</v>
      </c>
      <c r="K2" s="209"/>
      <c r="L2" s="209"/>
      <c r="M2" s="209"/>
      <c r="N2" s="209"/>
      <c r="O2" s="210"/>
    </row>
    <row r="3" spans="1:15" ht="69" customHeight="1">
      <c r="A3" s="7" t="s">
        <v>64</v>
      </c>
      <c r="B3" s="7" t="s">
        <v>48</v>
      </c>
      <c r="C3" s="8" t="s">
        <v>3</v>
      </c>
      <c r="D3" s="13" t="s">
        <v>11</v>
      </c>
      <c r="E3" s="67" t="s">
        <v>44</v>
      </c>
      <c r="F3" s="20" t="s">
        <v>52</v>
      </c>
      <c r="G3" s="20" t="s">
        <v>6</v>
      </c>
      <c r="H3" s="21" t="s">
        <v>36</v>
      </c>
      <c r="I3" s="14" t="s">
        <v>35</v>
      </c>
      <c r="J3" s="74" t="s">
        <v>57</v>
      </c>
      <c r="K3" s="7" t="s">
        <v>61</v>
      </c>
      <c r="L3" s="20" t="s">
        <v>59</v>
      </c>
      <c r="M3" s="106" t="s">
        <v>109</v>
      </c>
      <c r="N3" s="21" t="s">
        <v>60</v>
      </c>
      <c r="O3" s="66" t="s">
        <v>63</v>
      </c>
    </row>
    <row r="4" spans="1:15" ht="33" customHeight="1" thickBot="1">
      <c r="A4" s="93"/>
      <c r="B4" s="108"/>
      <c r="C4" s="108"/>
      <c r="D4" s="109"/>
      <c r="E4" s="133" t="s">
        <v>7</v>
      </c>
      <c r="F4" s="78" t="s">
        <v>7</v>
      </c>
      <c r="G4" s="110" t="s">
        <v>8</v>
      </c>
      <c r="H4" s="78" t="s">
        <v>7</v>
      </c>
      <c r="I4" s="111"/>
      <c r="J4" s="112"/>
      <c r="K4" s="113" t="s">
        <v>8</v>
      </c>
      <c r="L4" s="110" t="s">
        <v>8</v>
      </c>
      <c r="M4" s="113" t="s">
        <v>8</v>
      </c>
      <c r="N4" s="78" t="s">
        <v>7</v>
      </c>
      <c r="O4" s="134"/>
    </row>
    <row r="5" spans="1:15" ht="18" customHeight="1" thickTop="1">
      <c r="A5" s="96">
        <v>18010210040101</v>
      </c>
      <c r="B5" s="80" t="s">
        <v>85</v>
      </c>
      <c r="C5" s="97">
        <v>5846.979879</v>
      </c>
      <c r="D5" s="132">
        <f>'Table B'!I5</f>
        <v>0.08</v>
      </c>
      <c r="E5" s="99">
        <v>0</v>
      </c>
      <c r="F5" s="100">
        <v>0</v>
      </c>
      <c r="G5" s="101"/>
      <c r="H5" s="33">
        <f>SUM(E5:G5)</f>
        <v>0</v>
      </c>
      <c r="I5" s="42">
        <f aca="true" t="shared" si="0" ref="I5:I20">(H5/$C5)/$D5</f>
        <v>0</v>
      </c>
      <c r="J5" s="104"/>
      <c r="K5" s="100"/>
      <c r="L5" s="101"/>
      <c r="M5" s="102">
        <f aca="true" t="shared" si="1" ref="M5:M21">K5+L5</f>
        <v>0</v>
      </c>
      <c r="N5" s="101">
        <f aca="true" t="shared" si="2" ref="N5:N21">H5+M5</f>
        <v>0</v>
      </c>
      <c r="O5" s="63">
        <f aca="true" t="shared" si="3" ref="O5:O21">(N5/$C5)/$D5</f>
        <v>0</v>
      </c>
    </row>
    <row r="6" spans="1:15" ht="18" customHeight="1">
      <c r="A6" s="96">
        <v>18010210040102</v>
      </c>
      <c r="B6" s="80" t="s">
        <v>86</v>
      </c>
      <c r="C6" s="97">
        <v>3587.737345</v>
      </c>
      <c r="D6" s="132">
        <f>'Table B'!I6</f>
        <v>0.08</v>
      </c>
      <c r="E6" s="99">
        <v>0</v>
      </c>
      <c r="F6" s="100">
        <v>0</v>
      </c>
      <c r="G6" s="101"/>
      <c r="H6" s="33">
        <f>SUM(E6:G6)</f>
        <v>0</v>
      </c>
      <c r="I6" s="42">
        <f t="shared" si="0"/>
        <v>0</v>
      </c>
      <c r="J6" s="104"/>
      <c r="K6" s="100"/>
      <c r="L6" s="101"/>
      <c r="M6" s="102">
        <f t="shared" si="1"/>
        <v>0</v>
      </c>
      <c r="N6" s="101">
        <f t="shared" si="2"/>
        <v>0</v>
      </c>
      <c r="O6" s="63">
        <f t="shared" si="3"/>
        <v>0</v>
      </c>
    </row>
    <row r="7" spans="1:15" ht="18" customHeight="1">
      <c r="A7" s="96">
        <v>18010210040103</v>
      </c>
      <c r="B7" s="80" t="s">
        <v>87</v>
      </c>
      <c r="C7" s="97">
        <v>6039.023206</v>
      </c>
      <c r="D7" s="132">
        <f>'Table B'!I7</f>
        <v>0.09</v>
      </c>
      <c r="E7" s="99">
        <v>0</v>
      </c>
      <c r="F7" s="100">
        <v>0</v>
      </c>
      <c r="G7" s="101"/>
      <c r="H7" s="33">
        <f>SUM(E7:G7)</f>
        <v>0</v>
      </c>
      <c r="I7" s="42">
        <f t="shared" si="0"/>
        <v>0</v>
      </c>
      <c r="J7" s="104"/>
      <c r="K7" s="100"/>
      <c r="L7" s="101"/>
      <c r="M7" s="102">
        <f t="shared" si="1"/>
        <v>0</v>
      </c>
      <c r="N7" s="101">
        <f t="shared" si="2"/>
        <v>0</v>
      </c>
      <c r="O7" s="63">
        <f t="shared" si="3"/>
        <v>0</v>
      </c>
    </row>
    <row r="8" spans="1:15" ht="18" customHeight="1">
      <c r="A8" s="96">
        <v>18010210040104</v>
      </c>
      <c r="B8" s="80" t="s">
        <v>88</v>
      </c>
      <c r="C8" s="97">
        <v>4230.32756</v>
      </c>
      <c r="D8" s="132">
        <f>'Table B'!I8</f>
        <v>0.095</v>
      </c>
      <c r="E8" s="99">
        <v>0</v>
      </c>
      <c r="F8" s="100">
        <v>0</v>
      </c>
      <c r="G8" s="101"/>
      <c r="H8" s="33">
        <f>SUM(E8:G8)</f>
        <v>0</v>
      </c>
      <c r="I8" s="42">
        <f t="shared" si="0"/>
        <v>0</v>
      </c>
      <c r="J8" s="104" t="s">
        <v>108</v>
      </c>
      <c r="K8" s="100">
        <v>25.59</v>
      </c>
      <c r="L8" s="101"/>
      <c r="M8" s="102">
        <f t="shared" si="1"/>
        <v>25.59</v>
      </c>
      <c r="N8" s="101">
        <f t="shared" si="2"/>
        <v>25.59</v>
      </c>
      <c r="O8" s="63">
        <f t="shared" si="3"/>
        <v>0.0636755469244636</v>
      </c>
    </row>
    <row r="9" spans="1:15" ht="18" customHeight="1">
      <c r="A9" s="96">
        <v>18010210040105</v>
      </c>
      <c r="B9" s="9" t="s">
        <v>89</v>
      </c>
      <c r="C9" s="2">
        <v>6161.337735</v>
      </c>
      <c r="D9" s="132">
        <f>'Table B'!I9</f>
        <v>0.105</v>
      </c>
      <c r="E9" s="16">
        <v>91.57</v>
      </c>
      <c r="F9" s="18">
        <v>0</v>
      </c>
      <c r="G9" s="3"/>
      <c r="H9" s="33">
        <f>SUM(E9:G9)</f>
        <v>91.57</v>
      </c>
      <c r="I9" s="42">
        <f>(H9/$C9)/$D9</f>
        <v>0.14154316409912532</v>
      </c>
      <c r="J9" s="105" t="s">
        <v>108</v>
      </c>
      <c r="K9" s="103">
        <v>34.99</v>
      </c>
      <c r="L9" s="139"/>
      <c r="M9" s="102">
        <f t="shared" si="1"/>
        <v>34.99</v>
      </c>
      <c r="N9" s="101">
        <f t="shared" si="2"/>
        <v>126.56</v>
      </c>
      <c r="O9" s="63">
        <f t="shared" si="3"/>
        <v>0.19562851204963747</v>
      </c>
    </row>
    <row r="10" spans="1:15" ht="18" customHeight="1">
      <c r="A10" s="96">
        <v>18010210040201</v>
      </c>
      <c r="B10" s="80" t="s">
        <v>90</v>
      </c>
      <c r="C10" s="97">
        <v>4329.377438</v>
      </c>
      <c r="D10" s="132">
        <f>'Table B'!I10</f>
        <v>0.09</v>
      </c>
      <c r="E10" s="99">
        <v>5.33</v>
      </c>
      <c r="F10" s="100">
        <v>0</v>
      </c>
      <c r="G10" s="101"/>
      <c r="H10" s="33">
        <f aca="true" t="shared" si="4" ref="H10:H20">SUM(E10:G10)</f>
        <v>5.33</v>
      </c>
      <c r="I10" s="42">
        <f t="shared" si="0"/>
        <v>0.013679154351943158</v>
      </c>
      <c r="J10" s="104"/>
      <c r="K10" s="100"/>
      <c r="L10" s="101"/>
      <c r="M10" s="102">
        <f t="shared" si="1"/>
        <v>0</v>
      </c>
      <c r="N10" s="101">
        <f t="shared" si="2"/>
        <v>5.33</v>
      </c>
      <c r="O10" s="63">
        <f t="shared" si="3"/>
        <v>0.013679154351943158</v>
      </c>
    </row>
    <row r="11" spans="1:15" ht="18" customHeight="1">
      <c r="A11" s="96">
        <v>18010210040202</v>
      </c>
      <c r="B11" s="9" t="s">
        <v>91</v>
      </c>
      <c r="C11" s="2">
        <v>6444.729278</v>
      </c>
      <c r="D11" s="132">
        <f>'Table B'!I11</f>
        <v>0.09</v>
      </c>
      <c r="E11" s="16">
        <v>0</v>
      </c>
      <c r="F11" s="18">
        <v>0</v>
      </c>
      <c r="G11" s="3"/>
      <c r="H11" s="33">
        <f t="shared" si="4"/>
        <v>0</v>
      </c>
      <c r="I11" s="42">
        <f t="shared" si="0"/>
        <v>0</v>
      </c>
      <c r="J11" s="105"/>
      <c r="K11" s="103"/>
      <c r="L11" s="139"/>
      <c r="M11" s="102">
        <f t="shared" si="1"/>
        <v>0</v>
      </c>
      <c r="N11" s="101">
        <f t="shared" si="2"/>
        <v>0</v>
      </c>
      <c r="O11" s="63">
        <f t="shared" si="3"/>
        <v>0</v>
      </c>
    </row>
    <row r="12" spans="1:15" ht="18" customHeight="1">
      <c r="A12" s="96">
        <v>18010210040203</v>
      </c>
      <c r="B12" s="9" t="s">
        <v>92</v>
      </c>
      <c r="C12" s="2">
        <v>3311.225459</v>
      </c>
      <c r="D12" s="132">
        <f>'Table B'!I12</f>
        <v>0.085</v>
      </c>
      <c r="E12" s="16">
        <v>65.73</v>
      </c>
      <c r="F12" s="18">
        <v>0</v>
      </c>
      <c r="G12" s="3"/>
      <c r="H12" s="33">
        <f t="shared" si="4"/>
        <v>65.73</v>
      </c>
      <c r="I12" s="42">
        <f t="shared" si="0"/>
        <v>0.23353713820519972</v>
      </c>
      <c r="J12" s="105"/>
      <c r="K12" s="103"/>
      <c r="L12" s="139"/>
      <c r="M12" s="102">
        <f t="shared" si="1"/>
        <v>0</v>
      </c>
      <c r="N12" s="101">
        <f t="shared" si="2"/>
        <v>65.73</v>
      </c>
      <c r="O12" s="63">
        <f t="shared" si="3"/>
        <v>0.23353713820519972</v>
      </c>
    </row>
    <row r="13" spans="1:15" ht="18" customHeight="1">
      <c r="A13" s="96">
        <v>18010210040301</v>
      </c>
      <c r="B13" s="9" t="s">
        <v>93</v>
      </c>
      <c r="C13" s="2">
        <v>4251.302159</v>
      </c>
      <c r="D13" s="132">
        <f>'Table B'!I13</f>
        <v>0.09</v>
      </c>
      <c r="E13" s="16">
        <v>10.04</v>
      </c>
      <c r="F13" s="18">
        <v>0</v>
      </c>
      <c r="G13" s="3"/>
      <c r="H13" s="33">
        <f t="shared" si="4"/>
        <v>10.04</v>
      </c>
      <c r="I13" s="42">
        <f t="shared" si="0"/>
        <v>0.026240326230256916</v>
      </c>
      <c r="J13" s="105" t="s">
        <v>108</v>
      </c>
      <c r="K13" s="103">
        <v>33.33</v>
      </c>
      <c r="L13" s="139"/>
      <c r="M13" s="102">
        <f t="shared" si="1"/>
        <v>33.33</v>
      </c>
      <c r="N13" s="101">
        <f t="shared" si="2"/>
        <v>43.37</v>
      </c>
      <c r="O13" s="63">
        <f t="shared" si="3"/>
        <v>0.11335089129544247</v>
      </c>
    </row>
    <row r="14" spans="1:15" ht="18" customHeight="1">
      <c r="A14" s="96">
        <v>18010210040302</v>
      </c>
      <c r="B14" s="9" t="s">
        <v>94</v>
      </c>
      <c r="C14" s="2">
        <v>4340.144864</v>
      </c>
      <c r="D14" s="132">
        <f>'Table B'!I14</f>
        <v>0.095</v>
      </c>
      <c r="E14" s="16">
        <v>5.25</v>
      </c>
      <c r="F14" s="18">
        <v>0</v>
      </c>
      <c r="G14" s="3"/>
      <c r="H14" s="33">
        <f t="shared" si="4"/>
        <v>5.25</v>
      </c>
      <c r="I14" s="42">
        <f t="shared" si="0"/>
        <v>0.012733021506522885</v>
      </c>
      <c r="J14" s="105" t="s">
        <v>108</v>
      </c>
      <c r="K14" s="103">
        <v>78.42</v>
      </c>
      <c r="L14" s="139"/>
      <c r="M14" s="102">
        <f t="shared" si="1"/>
        <v>78.42</v>
      </c>
      <c r="N14" s="101">
        <f t="shared" si="2"/>
        <v>83.67</v>
      </c>
      <c r="O14" s="63">
        <f t="shared" si="3"/>
        <v>0.2029279827525276</v>
      </c>
    </row>
    <row r="15" spans="1:15" ht="18" customHeight="1">
      <c r="A15" s="96">
        <v>18010210040303</v>
      </c>
      <c r="B15" s="9" t="s">
        <v>95</v>
      </c>
      <c r="C15" s="2">
        <v>1908.62059</v>
      </c>
      <c r="D15" s="132">
        <f>'Table B'!I15</f>
        <v>0.095</v>
      </c>
      <c r="E15" s="16">
        <v>11.36</v>
      </c>
      <c r="F15" s="18">
        <v>0</v>
      </c>
      <c r="G15" s="3"/>
      <c r="H15" s="33">
        <f t="shared" si="4"/>
        <v>11.36</v>
      </c>
      <c r="I15" s="42">
        <f t="shared" si="0"/>
        <v>0.06265202628272025</v>
      </c>
      <c r="J15" s="105" t="s">
        <v>108</v>
      </c>
      <c r="K15" s="103">
        <v>62.86</v>
      </c>
      <c r="L15" s="139"/>
      <c r="M15" s="102">
        <f t="shared" si="1"/>
        <v>62.86</v>
      </c>
      <c r="N15" s="101">
        <f t="shared" si="2"/>
        <v>74.22</v>
      </c>
      <c r="O15" s="63">
        <f t="shared" si="3"/>
        <v>0.409333925237984</v>
      </c>
    </row>
    <row r="16" spans="1:15" ht="18" customHeight="1">
      <c r="A16" s="96">
        <v>18010210040401</v>
      </c>
      <c r="B16" s="9" t="s">
        <v>96</v>
      </c>
      <c r="C16" s="2">
        <v>8137.135155</v>
      </c>
      <c r="D16" s="132">
        <f>'Table B'!I16</f>
        <v>0.09</v>
      </c>
      <c r="E16" s="16">
        <v>52.95</v>
      </c>
      <c r="F16" s="18">
        <v>0</v>
      </c>
      <c r="G16" s="3"/>
      <c r="H16" s="33">
        <f t="shared" si="4"/>
        <v>52.95</v>
      </c>
      <c r="I16" s="42">
        <f t="shared" si="0"/>
        <v>0.07230226881162495</v>
      </c>
      <c r="J16" s="105" t="s">
        <v>108</v>
      </c>
      <c r="K16" s="103">
        <v>60.83</v>
      </c>
      <c r="L16" s="139"/>
      <c r="M16" s="102">
        <f t="shared" si="1"/>
        <v>60.83</v>
      </c>
      <c r="N16" s="101">
        <f t="shared" si="2"/>
        <v>113.78</v>
      </c>
      <c r="O16" s="63">
        <f t="shared" si="3"/>
        <v>0.155364535323639</v>
      </c>
    </row>
    <row r="17" spans="1:15" ht="18" customHeight="1">
      <c r="A17" s="96">
        <v>18010210040402</v>
      </c>
      <c r="B17" s="9" t="s">
        <v>97</v>
      </c>
      <c r="C17" s="2">
        <v>5432.279759</v>
      </c>
      <c r="D17" s="132">
        <f>'Table B'!I17</f>
        <v>0.1</v>
      </c>
      <c r="E17" s="16">
        <v>18.65</v>
      </c>
      <c r="F17" s="18">
        <v>0</v>
      </c>
      <c r="G17" s="3"/>
      <c r="H17" s="33">
        <f t="shared" si="4"/>
        <v>18.65</v>
      </c>
      <c r="I17" s="42">
        <f t="shared" si="0"/>
        <v>0.03433181063457082</v>
      </c>
      <c r="J17" s="105" t="s">
        <v>108</v>
      </c>
      <c r="K17" s="103">
        <v>218.72</v>
      </c>
      <c r="L17" s="139"/>
      <c r="M17" s="102">
        <f t="shared" si="1"/>
        <v>218.72</v>
      </c>
      <c r="N17" s="101">
        <f t="shared" si="2"/>
        <v>237.37</v>
      </c>
      <c r="O17" s="63">
        <f t="shared" si="3"/>
        <v>0.4369620316529799</v>
      </c>
    </row>
    <row r="18" spans="1:15" ht="18" customHeight="1">
      <c r="A18" s="96">
        <v>18010210040403</v>
      </c>
      <c r="B18" s="9" t="s">
        <v>98</v>
      </c>
      <c r="C18" s="2">
        <v>9972.524021</v>
      </c>
      <c r="D18" s="132">
        <f>'Table B'!I18</f>
        <v>0.08</v>
      </c>
      <c r="E18" s="16">
        <v>0</v>
      </c>
      <c r="F18" s="18">
        <v>10.576921</v>
      </c>
      <c r="G18" s="3"/>
      <c r="H18" s="33">
        <f t="shared" si="4"/>
        <v>10.576921</v>
      </c>
      <c r="I18" s="42">
        <f t="shared" si="0"/>
        <v>0.01325757774276511</v>
      </c>
      <c r="J18" s="105"/>
      <c r="K18" s="103"/>
      <c r="L18" s="139"/>
      <c r="M18" s="102">
        <f t="shared" si="1"/>
        <v>0</v>
      </c>
      <c r="N18" s="101">
        <f t="shared" si="2"/>
        <v>10.576921</v>
      </c>
      <c r="O18" s="63">
        <f t="shared" si="3"/>
        <v>0.01325757774276511</v>
      </c>
    </row>
    <row r="19" spans="1:15" ht="18" customHeight="1">
      <c r="A19" s="96">
        <v>18010210040501</v>
      </c>
      <c r="B19" s="9" t="s">
        <v>99</v>
      </c>
      <c r="C19" s="2">
        <v>5461.903204</v>
      </c>
      <c r="D19" s="132">
        <f>'Table B'!I19</f>
        <v>0.075</v>
      </c>
      <c r="E19" s="16">
        <v>2.9</v>
      </c>
      <c r="F19" s="18">
        <v>32.199779</v>
      </c>
      <c r="G19" s="3"/>
      <c r="H19" s="33">
        <f t="shared" si="4"/>
        <v>35.099779</v>
      </c>
      <c r="I19" s="42">
        <f t="shared" si="0"/>
        <v>0.0856838790168595</v>
      </c>
      <c r="J19" s="105"/>
      <c r="K19" s="103"/>
      <c r="L19" s="139"/>
      <c r="M19" s="102">
        <f t="shared" si="1"/>
        <v>0</v>
      </c>
      <c r="N19" s="101">
        <f t="shared" si="2"/>
        <v>35.099779</v>
      </c>
      <c r="O19" s="63">
        <f t="shared" si="3"/>
        <v>0.0856838790168595</v>
      </c>
    </row>
    <row r="20" spans="1:15" ht="18" customHeight="1">
      <c r="A20" s="96">
        <v>18010210040502</v>
      </c>
      <c r="B20" s="9" t="s">
        <v>100</v>
      </c>
      <c r="C20" s="2">
        <v>6488.268225</v>
      </c>
      <c r="D20" s="132">
        <f>'Table B'!I20</f>
        <v>0.1</v>
      </c>
      <c r="E20" s="16">
        <v>7.29</v>
      </c>
      <c r="F20" s="18">
        <v>10.523768</v>
      </c>
      <c r="G20" s="3"/>
      <c r="H20" s="33">
        <f t="shared" si="4"/>
        <v>17.813768</v>
      </c>
      <c r="I20" s="42">
        <f t="shared" si="0"/>
        <v>0.02745535076888718</v>
      </c>
      <c r="J20" s="105" t="s">
        <v>108</v>
      </c>
      <c r="K20" s="103">
        <v>15.1</v>
      </c>
      <c r="L20" s="139"/>
      <c r="M20" s="102">
        <f t="shared" si="1"/>
        <v>15.1</v>
      </c>
      <c r="N20" s="101">
        <f t="shared" si="2"/>
        <v>32.913768</v>
      </c>
      <c r="O20" s="63">
        <f t="shared" si="3"/>
        <v>0.05072812476090258</v>
      </c>
    </row>
    <row r="21" spans="1:15" ht="18" customHeight="1" thickBot="1">
      <c r="A21" s="96">
        <v>18010210040503</v>
      </c>
      <c r="B21" s="9" t="s">
        <v>101</v>
      </c>
      <c r="C21" s="2">
        <v>9204.333446</v>
      </c>
      <c r="D21" s="132">
        <f>'Table B'!I21</f>
        <v>0.095</v>
      </c>
      <c r="E21" s="16">
        <v>50.92</v>
      </c>
      <c r="F21" s="18">
        <v>16.795836</v>
      </c>
      <c r="G21" s="3"/>
      <c r="H21" s="33">
        <f>SUM(E21:G21)</f>
        <v>67.715836</v>
      </c>
      <c r="I21" s="15">
        <f>(H21/$C21)/$D21</f>
        <v>0.07744159616403042</v>
      </c>
      <c r="J21" s="105" t="s">
        <v>108</v>
      </c>
      <c r="K21" s="103">
        <v>207.48</v>
      </c>
      <c r="L21" s="139"/>
      <c r="M21" s="102">
        <f t="shared" si="1"/>
        <v>207.48</v>
      </c>
      <c r="N21" s="101">
        <f t="shared" si="2"/>
        <v>275.195836</v>
      </c>
      <c r="O21" s="63">
        <f t="shared" si="3"/>
        <v>0.31472113550417874</v>
      </c>
    </row>
    <row r="22" spans="1:15" ht="15" customHeight="1">
      <c r="A22" s="95"/>
      <c r="B22" s="70"/>
      <c r="C22" s="4"/>
      <c r="D22" s="39"/>
      <c r="E22" s="17"/>
      <c r="F22" s="19"/>
      <c r="G22" s="5"/>
      <c r="H22" s="73"/>
      <c r="I22" s="36"/>
      <c r="J22" s="92"/>
      <c r="K22" s="140"/>
      <c r="L22" s="143"/>
      <c r="M22" s="50"/>
      <c r="N22" s="5"/>
      <c r="O22" s="65"/>
    </row>
    <row r="23" spans="1:15" ht="21" customHeight="1">
      <c r="A23" s="94"/>
      <c r="B23" s="81" t="s">
        <v>54</v>
      </c>
      <c r="C23" s="2">
        <f>SUM(C5:C21)</f>
        <v>95147.249323</v>
      </c>
      <c r="D23" s="29"/>
      <c r="E23" s="16">
        <f>SUM(E5:E21)</f>
        <v>321.98999999999995</v>
      </c>
      <c r="F23" s="18">
        <f>SUM(F5:F21)</f>
        <v>70.096304</v>
      </c>
      <c r="G23" s="18">
        <f>SUM(G5:G21)</f>
        <v>0</v>
      </c>
      <c r="H23" s="33">
        <f>SUM(E23:G23)</f>
        <v>392.0863039999999</v>
      </c>
      <c r="I23" s="42"/>
      <c r="J23" s="90"/>
      <c r="K23" s="18">
        <f>SUM(K5:K21)</f>
        <v>737.32</v>
      </c>
      <c r="L23" s="3">
        <f>SUM(L5:L21)</f>
        <v>0</v>
      </c>
      <c r="M23" s="102">
        <f>K23+L23</f>
        <v>737.32</v>
      </c>
      <c r="N23" s="101">
        <f>H23+M23</f>
        <v>1129.406304</v>
      </c>
      <c r="O23" s="63"/>
    </row>
    <row r="24" spans="2:14" ht="21" customHeight="1">
      <c r="B24" s="192" t="s">
        <v>186</v>
      </c>
      <c r="D24" s="193">
        <f>D23/$N$23</f>
        <v>0</v>
      </c>
      <c r="E24" s="193">
        <f>E23/$N$23</f>
        <v>0.2850966909425006</v>
      </c>
      <c r="F24" s="196">
        <f>F23/$N$23</f>
        <v>0.062064735916331486</v>
      </c>
      <c r="G24" s="193">
        <f>G23/$N$23</f>
        <v>0</v>
      </c>
      <c r="H24" s="193"/>
      <c r="K24" s="193">
        <f>K23/$N$23</f>
        <v>0.6528385731411678</v>
      </c>
      <c r="N24" s="193">
        <f>N23/$N$23</f>
        <v>1</v>
      </c>
    </row>
    <row r="25" spans="2:11" ht="21" customHeight="1">
      <c r="B25" s="195" t="s">
        <v>189</v>
      </c>
      <c r="E25" t="s">
        <v>187</v>
      </c>
      <c r="K25" t="s">
        <v>188</v>
      </c>
    </row>
    <row r="28" spans="2:3" ht="15">
      <c r="B28" t="s">
        <v>191</v>
      </c>
      <c r="C28" s="34">
        <f>SUM(F5:F21)</f>
        <v>70.096304</v>
      </c>
    </row>
    <row r="29" spans="2:3" ht="15">
      <c r="B29" t="s">
        <v>192</v>
      </c>
      <c r="C29">
        <f>SUM(C5:C21)*0.0015625</f>
        <v>148.6675770671875</v>
      </c>
    </row>
    <row r="30" spans="2:3" ht="15">
      <c r="B30" t="s">
        <v>190</v>
      </c>
      <c r="C30">
        <f>C28/C29</f>
        <v>0.471496915351767</v>
      </c>
    </row>
  </sheetData>
  <mergeCells count="4">
    <mergeCell ref="E2:I2"/>
    <mergeCell ref="J2:O2"/>
    <mergeCell ref="A1:O1"/>
    <mergeCell ref="A2:D2"/>
  </mergeCells>
  <printOptions gridLines="1"/>
  <pageMargins left="0.5" right="0.5" top="0.5" bottom="0.5" header="0.5" footer="0.25"/>
  <pageSetup fitToHeight="0" fitToWidth="1" horizontalDpi="600" verticalDpi="600" orientation="landscape" scale="70" r:id="rId1"/>
  <headerFooter alignWithMargins="0">
    <oddFooter>&amp;L23-February-2007&amp;C&amp;F - &amp;"Arial,Bold"&amp;A&amp;R&amp;P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0" zoomScaleNormal="70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8.88671875" defaultRowHeight="15"/>
  <cols>
    <col min="1" max="1" width="14.77734375" style="0" customWidth="1"/>
    <col min="2" max="2" width="28.6640625" style="0" customWidth="1"/>
    <col min="3" max="3" width="7.3359375" style="0" customWidth="1"/>
    <col min="4" max="4" width="8.3359375" style="0" customWidth="1"/>
    <col min="7" max="7" width="7.6640625" style="0" customWidth="1"/>
    <col min="8" max="8" width="9.4453125" style="0" customWidth="1"/>
    <col min="9" max="9" width="7.21484375" style="0" customWidth="1"/>
    <col min="10" max="11" width="8.6640625" style="0" customWidth="1"/>
    <col min="12" max="13" width="8.5546875" style="0" customWidth="1"/>
    <col min="15" max="15" width="7.3359375" style="0" customWidth="1"/>
  </cols>
  <sheetData>
    <row r="1" spans="1:15" ht="24" customHeight="1">
      <c r="A1" s="198" t="s">
        <v>132</v>
      </c>
      <c r="B1" s="199"/>
      <c r="C1" s="199"/>
      <c r="D1" s="199"/>
      <c r="E1" s="200"/>
      <c r="F1" s="201"/>
      <c r="G1" s="201"/>
      <c r="H1" s="201"/>
      <c r="I1" s="201"/>
      <c r="J1" s="201"/>
      <c r="K1" s="201"/>
      <c r="L1" s="201"/>
      <c r="M1" s="201"/>
      <c r="N1" s="201"/>
      <c r="O1" s="202"/>
    </row>
    <row r="2" spans="1:15" ht="52.5" customHeight="1">
      <c r="A2" s="203" t="s">
        <v>182</v>
      </c>
      <c r="B2" s="204"/>
      <c r="C2" s="204"/>
      <c r="D2" s="205"/>
      <c r="E2" s="206" t="s">
        <v>9</v>
      </c>
      <c r="F2" s="206"/>
      <c r="G2" s="207"/>
      <c r="H2" s="207"/>
      <c r="I2" s="207"/>
      <c r="J2" s="208" t="s">
        <v>56</v>
      </c>
      <c r="K2" s="209"/>
      <c r="L2" s="209"/>
      <c r="M2" s="209"/>
      <c r="N2" s="209"/>
      <c r="O2" s="210"/>
    </row>
    <row r="3" spans="1:15" ht="69" customHeight="1">
      <c r="A3" s="7" t="s">
        <v>64</v>
      </c>
      <c r="B3" s="7" t="s">
        <v>48</v>
      </c>
      <c r="C3" s="8" t="s">
        <v>3</v>
      </c>
      <c r="D3" s="14" t="s">
        <v>135</v>
      </c>
      <c r="E3" s="7" t="s">
        <v>44</v>
      </c>
      <c r="F3" s="75" t="s">
        <v>52</v>
      </c>
      <c r="G3" s="20" t="s">
        <v>12</v>
      </c>
      <c r="H3" s="21" t="s">
        <v>13</v>
      </c>
      <c r="I3" s="14" t="s">
        <v>34</v>
      </c>
      <c r="J3" s="74" t="s">
        <v>57</v>
      </c>
      <c r="K3" s="7" t="s">
        <v>61</v>
      </c>
      <c r="L3" s="20" t="s">
        <v>59</v>
      </c>
      <c r="M3" s="106" t="s">
        <v>109</v>
      </c>
      <c r="N3" s="21" t="s">
        <v>60</v>
      </c>
      <c r="O3" s="14" t="s">
        <v>34</v>
      </c>
    </row>
    <row r="4" spans="1:15" ht="33" customHeight="1" thickBot="1">
      <c r="A4" s="93"/>
      <c r="B4" s="108"/>
      <c r="C4" s="108"/>
      <c r="D4" s="111"/>
      <c r="E4" s="157" t="s">
        <v>7</v>
      </c>
      <c r="F4" s="78" t="s">
        <v>7</v>
      </c>
      <c r="G4" s="110" t="s">
        <v>8</v>
      </c>
      <c r="H4" s="78" t="s">
        <v>7</v>
      </c>
      <c r="I4" s="111"/>
      <c r="J4" s="112"/>
      <c r="K4" s="113" t="s">
        <v>8</v>
      </c>
      <c r="L4" s="110" t="s">
        <v>8</v>
      </c>
      <c r="M4" s="113" t="s">
        <v>8</v>
      </c>
      <c r="N4" s="78" t="s">
        <v>7</v>
      </c>
      <c r="O4" s="114"/>
    </row>
    <row r="5" spans="1:15" ht="30" customHeight="1" thickTop="1">
      <c r="A5" s="212" t="s">
        <v>133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4"/>
    </row>
    <row r="6" spans="1:15" ht="18" customHeight="1">
      <c r="A6" s="96">
        <v>18010209030104</v>
      </c>
      <c r="B6" s="80" t="s">
        <v>65</v>
      </c>
      <c r="C6" s="97">
        <v>7524.983508</v>
      </c>
      <c r="D6" s="158">
        <v>376.486</v>
      </c>
      <c r="E6" s="100">
        <v>0</v>
      </c>
      <c r="F6" s="100">
        <v>0</v>
      </c>
      <c r="G6" s="101"/>
      <c r="H6" s="41">
        <f>SUM(D6:G6)</f>
        <v>376.486</v>
      </c>
      <c r="I6" s="42">
        <f>(H6-$D6)/$D6/4</f>
        <v>0</v>
      </c>
      <c r="J6" s="104" t="s">
        <v>102</v>
      </c>
      <c r="K6" s="100">
        <v>190.03</v>
      </c>
      <c r="L6" s="101"/>
      <c r="M6" s="102">
        <f>SUM(K6:L6)</f>
        <v>190.03</v>
      </c>
      <c r="N6" s="101">
        <f>H6+M6</f>
        <v>566.516</v>
      </c>
      <c r="O6" s="42">
        <f>(N6-$D6)/$D6/4</f>
        <v>0.12618663110978892</v>
      </c>
    </row>
    <row r="7" spans="1:15" ht="18" customHeight="1">
      <c r="A7" s="96">
        <v>18010209030202</v>
      </c>
      <c r="B7" s="80" t="s">
        <v>66</v>
      </c>
      <c r="C7" s="97">
        <v>9251.197144</v>
      </c>
      <c r="D7" s="158">
        <v>290.549</v>
      </c>
      <c r="E7" s="100">
        <v>11.66700000000003</v>
      </c>
      <c r="F7" s="100">
        <v>127.70551</v>
      </c>
      <c r="G7" s="101">
        <v>-77.5</v>
      </c>
      <c r="H7" s="33">
        <f>SUM(D7:G7)</f>
        <v>352.42151</v>
      </c>
      <c r="I7" s="42">
        <f>(H7-$D7)/$D7/4</f>
        <v>0.05323758643120441</v>
      </c>
      <c r="J7" s="104" t="s">
        <v>102</v>
      </c>
      <c r="K7" s="100">
        <v>13.207</v>
      </c>
      <c r="L7" s="101">
        <v>1.04</v>
      </c>
      <c r="M7" s="102">
        <f>SUM(K7:L7)</f>
        <v>14.247</v>
      </c>
      <c r="N7" s="101">
        <f>H7+M7</f>
        <v>366.66851</v>
      </c>
      <c r="O7" s="42">
        <f>(N7-$D7)/$D7/4</f>
        <v>0.06549627601540536</v>
      </c>
    </row>
    <row r="8" spans="1:15" ht="18" customHeight="1">
      <c r="A8" s="96">
        <v>180102090503</v>
      </c>
      <c r="B8" s="80" t="s">
        <v>114</v>
      </c>
      <c r="C8" s="97">
        <v>11511.91562</v>
      </c>
      <c r="D8" s="158">
        <v>435.308</v>
      </c>
      <c r="E8" s="100">
        <v>0</v>
      </c>
      <c r="F8" s="100">
        <v>176.036023</v>
      </c>
      <c r="G8" s="101"/>
      <c r="H8" s="33">
        <v>611.344023</v>
      </c>
      <c r="I8" s="42">
        <v>0.10109854574232498</v>
      </c>
      <c r="J8" s="104" t="s">
        <v>102</v>
      </c>
      <c r="K8" s="100">
        <v>941.762</v>
      </c>
      <c r="L8" s="101">
        <v>2.68</v>
      </c>
      <c r="M8" s="102">
        <v>944.4419999999999</v>
      </c>
      <c r="N8" s="101">
        <v>1555.786023</v>
      </c>
      <c r="O8" s="42">
        <v>0.6434972611346449</v>
      </c>
    </row>
    <row r="9" spans="1:15" ht="45">
      <c r="A9" s="145">
        <v>1801021001</v>
      </c>
      <c r="B9" s="146" t="s">
        <v>115</v>
      </c>
      <c r="C9" s="147">
        <v>185582.27139099996</v>
      </c>
      <c r="D9" s="159">
        <v>5450.312</v>
      </c>
      <c r="E9" s="148">
        <v>1.7719999999999771</v>
      </c>
      <c r="F9" s="148">
        <v>6474.633513000001</v>
      </c>
      <c r="G9" s="149">
        <v>-1018.63</v>
      </c>
      <c r="H9" s="150">
        <v>10908.087513</v>
      </c>
      <c r="I9" s="151">
        <v>0.2503423433832779</v>
      </c>
      <c r="J9" s="152" t="s">
        <v>134</v>
      </c>
      <c r="K9" s="148">
        <v>798.028</v>
      </c>
      <c r="L9" s="148">
        <v>6.59</v>
      </c>
      <c r="M9" s="153">
        <v>804.618</v>
      </c>
      <c r="N9" s="149">
        <v>11712.705513</v>
      </c>
      <c r="O9" s="151">
        <v>0.2872493131127173</v>
      </c>
    </row>
    <row r="10" spans="1:15" ht="18" customHeight="1">
      <c r="A10" s="96">
        <v>1801021002</v>
      </c>
      <c r="B10" s="80" t="s">
        <v>116</v>
      </c>
      <c r="C10" s="97">
        <v>130405.25517299998</v>
      </c>
      <c r="D10" s="158">
        <v>4476.994</v>
      </c>
      <c r="E10" s="100">
        <v>6.8929999999999865</v>
      </c>
      <c r="F10" s="100">
        <v>3362.432726</v>
      </c>
      <c r="G10" s="101">
        <v>-252.46</v>
      </c>
      <c r="H10" s="33">
        <v>7593.859726</v>
      </c>
      <c r="I10" s="42">
        <v>0.17404902296049538</v>
      </c>
      <c r="J10" s="104" t="s">
        <v>106</v>
      </c>
      <c r="K10" s="100">
        <v>1140.9489999999998</v>
      </c>
      <c r="L10" s="101"/>
      <c r="M10" s="102">
        <v>1140.9489999999998</v>
      </c>
      <c r="N10" s="101">
        <v>8734.808726</v>
      </c>
      <c r="O10" s="42">
        <v>0.2377608014440046</v>
      </c>
    </row>
    <row r="11" spans="1:15" ht="18" customHeight="1">
      <c r="A11" s="96">
        <v>1801021003</v>
      </c>
      <c r="B11" s="80" t="s">
        <v>117</v>
      </c>
      <c r="C11" s="97">
        <v>69325.57157100001</v>
      </c>
      <c r="D11" s="158">
        <v>1905.78</v>
      </c>
      <c r="E11" s="100">
        <v>4.75500000000001</v>
      </c>
      <c r="F11" s="100">
        <v>572.8691410000001</v>
      </c>
      <c r="G11" s="101">
        <v>0</v>
      </c>
      <c r="H11" s="33">
        <v>2483.404141</v>
      </c>
      <c r="I11" s="42">
        <v>0.07577266801519587</v>
      </c>
      <c r="J11" s="104" t="s">
        <v>107</v>
      </c>
      <c r="K11" s="100">
        <v>270.035</v>
      </c>
      <c r="L11" s="101">
        <v>0</v>
      </c>
      <c r="M11" s="102">
        <v>270.035</v>
      </c>
      <c r="N11" s="101">
        <v>2753.439141</v>
      </c>
      <c r="O11" s="42">
        <v>0.11119582808613794</v>
      </c>
    </row>
    <row r="12" spans="1:15" ht="18" customHeight="1">
      <c r="A12" s="96">
        <v>1801021004</v>
      </c>
      <c r="B12" s="9" t="s">
        <v>118</v>
      </c>
      <c r="C12" s="2">
        <v>95147.249323</v>
      </c>
      <c r="D12" s="160">
        <v>3792.372</v>
      </c>
      <c r="E12" s="18">
        <v>95.583</v>
      </c>
      <c r="F12" s="18">
        <v>169.268273</v>
      </c>
      <c r="G12" s="18">
        <v>0</v>
      </c>
      <c r="H12" s="68">
        <v>4057.223273</v>
      </c>
      <c r="I12" s="42">
        <v>0.01745947345091675</v>
      </c>
      <c r="J12" s="105" t="s">
        <v>108</v>
      </c>
      <c r="K12" s="18">
        <v>1446.192</v>
      </c>
      <c r="L12" s="18">
        <v>0</v>
      </c>
      <c r="M12" s="102">
        <v>1446.192</v>
      </c>
      <c r="N12" s="101">
        <v>5503.4152730000005</v>
      </c>
      <c r="O12" s="42">
        <v>0.11279505761829277</v>
      </c>
    </row>
    <row r="13" spans="1:15" ht="30" customHeight="1">
      <c r="A13" s="215" t="s">
        <v>136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7"/>
    </row>
    <row r="14" spans="1:15" ht="18" customHeight="1">
      <c r="A14" s="96">
        <v>18010209030104</v>
      </c>
      <c r="B14" s="80" t="s">
        <v>65</v>
      </c>
      <c r="C14" s="97">
        <v>7524.983508</v>
      </c>
      <c r="D14" s="135">
        <v>13355.43</v>
      </c>
      <c r="E14" s="136">
        <v>8528.3</v>
      </c>
      <c r="F14" s="137">
        <v>0</v>
      </c>
      <c r="G14" s="97"/>
      <c r="H14" s="37">
        <f aca="true" t="shared" si="0" ref="H14:H20">SUM(D14:G14)</f>
        <v>21883.73</v>
      </c>
      <c r="I14" s="42">
        <f aca="true" t="shared" si="1" ref="I14:I20">(H14-$D14)/$D14/2</f>
        <v>0.31928211970711534</v>
      </c>
      <c r="J14" s="104" t="s">
        <v>102</v>
      </c>
      <c r="K14" s="100">
        <v>2315.04</v>
      </c>
      <c r="L14" s="101"/>
      <c r="M14" s="138">
        <f aca="true" t="shared" si="2" ref="M14:M20">SUM(K14:L14)</f>
        <v>2315.04</v>
      </c>
      <c r="N14" s="97">
        <f>H14+M14</f>
        <v>24198.77</v>
      </c>
      <c r="O14" s="63">
        <f>(N14-$D14)/$D14/2</f>
        <v>0.40595248524382965</v>
      </c>
    </row>
    <row r="15" spans="1:15" ht="18" customHeight="1">
      <c r="A15" s="96">
        <v>18010209030202</v>
      </c>
      <c r="B15" s="80" t="s">
        <v>66</v>
      </c>
      <c r="C15" s="97">
        <v>9251.197144</v>
      </c>
      <c r="D15" s="30">
        <v>16899.18</v>
      </c>
      <c r="E15" s="31">
        <v>35179.32</v>
      </c>
      <c r="F15" s="46">
        <v>13026.8</v>
      </c>
      <c r="G15" s="2">
        <v>-1881</v>
      </c>
      <c r="H15" s="37">
        <f t="shared" si="0"/>
        <v>63224.3</v>
      </c>
      <c r="I15" s="42">
        <f t="shared" si="1"/>
        <v>1.3706321845201956</v>
      </c>
      <c r="J15" s="104" t="s">
        <v>102</v>
      </c>
      <c r="K15" s="103">
        <v>129.34999999999854</v>
      </c>
      <c r="L15" s="101">
        <v>91.8</v>
      </c>
      <c r="M15" s="138">
        <f t="shared" si="2"/>
        <v>221.14999999999856</v>
      </c>
      <c r="N15" s="97">
        <f aca="true" t="shared" si="3" ref="N15:N20">H15+M15</f>
        <v>63445.450000000004</v>
      </c>
      <c r="O15" s="63">
        <f aca="true" t="shared" si="4" ref="O15:O20">(N15-$D15)/$D15/2</f>
        <v>1.3771754014100093</v>
      </c>
    </row>
    <row r="16" spans="1:15" ht="18" customHeight="1">
      <c r="A16" s="96">
        <v>180102090503</v>
      </c>
      <c r="B16" s="80" t="s">
        <v>114</v>
      </c>
      <c r="C16" s="97">
        <v>11511.91562</v>
      </c>
      <c r="D16" s="165">
        <v>19298.9</v>
      </c>
      <c r="E16" s="156">
        <v>27234.24</v>
      </c>
      <c r="F16" s="156">
        <v>5934.1</v>
      </c>
      <c r="G16" s="155"/>
      <c r="H16" s="164">
        <f t="shared" si="0"/>
        <v>52467.24</v>
      </c>
      <c r="I16" s="42">
        <f t="shared" si="1"/>
        <v>0.859332397183259</v>
      </c>
      <c r="J16" s="104" t="s">
        <v>102</v>
      </c>
      <c r="K16" s="100">
        <v>7489.68</v>
      </c>
      <c r="L16" s="101">
        <v>36.4</v>
      </c>
      <c r="M16" s="138">
        <f t="shared" si="2"/>
        <v>7526.08</v>
      </c>
      <c r="N16" s="97">
        <f t="shared" si="3"/>
        <v>59993.32</v>
      </c>
      <c r="O16" s="63">
        <f t="shared" si="4"/>
        <v>1.0543196762509779</v>
      </c>
    </row>
    <row r="17" spans="1:15" ht="45" customHeight="1">
      <c r="A17" s="145">
        <v>1801021001</v>
      </c>
      <c r="B17" s="146" t="s">
        <v>115</v>
      </c>
      <c r="C17" s="147">
        <v>185582.27139099996</v>
      </c>
      <c r="D17" s="166">
        <v>392308</v>
      </c>
      <c r="E17" s="167">
        <v>88530.31</v>
      </c>
      <c r="F17" s="167">
        <v>226292</v>
      </c>
      <c r="G17" s="147">
        <v>-43705.8</v>
      </c>
      <c r="H17" s="169">
        <f t="shared" si="0"/>
        <v>663424.51</v>
      </c>
      <c r="I17" s="151">
        <f t="shared" si="1"/>
        <v>0.34554037898793805</v>
      </c>
      <c r="J17" s="152" t="s">
        <v>134</v>
      </c>
      <c r="K17" s="148">
        <v>10057.42</v>
      </c>
      <c r="L17" s="148">
        <v>217.5</v>
      </c>
      <c r="M17" s="170">
        <f t="shared" si="2"/>
        <v>10274.92</v>
      </c>
      <c r="N17" s="147">
        <f t="shared" si="3"/>
        <v>673699.43</v>
      </c>
      <c r="O17" s="171">
        <f t="shared" si="4"/>
        <v>0.35863585499148637</v>
      </c>
    </row>
    <row r="18" spans="1:15" ht="18" customHeight="1">
      <c r="A18" s="96">
        <v>1801021002</v>
      </c>
      <c r="B18" s="80" t="s">
        <v>116</v>
      </c>
      <c r="C18" s="97">
        <v>130405.25517299998</v>
      </c>
      <c r="D18" s="165">
        <v>232540.05</v>
      </c>
      <c r="E18" s="137">
        <v>125306.32</v>
      </c>
      <c r="F18" s="137">
        <v>122961.7</v>
      </c>
      <c r="G18" s="97">
        <v>-8850</v>
      </c>
      <c r="H18" s="37">
        <f t="shared" si="0"/>
        <v>471958.07</v>
      </c>
      <c r="I18" s="42">
        <f t="shared" si="1"/>
        <v>0.5147887858457071</v>
      </c>
      <c r="J18" s="104" t="s">
        <v>106</v>
      </c>
      <c r="K18" s="100">
        <v>19867.02</v>
      </c>
      <c r="L18" s="101">
        <v>0</v>
      </c>
      <c r="M18" s="138">
        <f t="shared" si="2"/>
        <v>19867.02</v>
      </c>
      <c r="N18" s="97">
        <f t="shared" si="3"/>
        <v>491825.09</v>
      </c>
      <c r="O18" s="63">
        <f t="shared" si="4"/>
        <v>0.5575062016198931</v>
      </c>
    </row>
    <row r="19" spans="1:15" ht="18" customHeight="1">
      <c r="A19" s="96">
        <v>1801021003</v>
      </c>
      <c r="B19" s="80" t="s">
        <v>117</v>
      </c>
      <c r="C19" s="97">
        <v>69325.57157100001</v>
      </c>
      <c r="D19" s="165">
        <v>168176.92</v>
      </c>
      <c r="E19" s="137">
        <v>172446.47</v>
      </c>
      <c r="F19" s="137">
        <v>59443.1</v>
      </c>
      <c r="G19" s="97">
        <v>0</v>
      </c>
      <c r="H19" s="37">
        <f t="shared" si="0"/>
        <v>400066.49</v>
      </c>
      <c r="I19" s="42">
        <f t="shared" si="1"/>
        <v>0.6894215032597814</v>
      </c>
      <c r="J19" s="104" t="s">
        <v>107</v>
      </c>
      <c r="K19" s="100">
        <v>3348.51</v>
      </c>
      <c r="L19" s="101">
        <v>0</v>
      </c>
      <c r="M19" s="138">
        <f t="shared" si="2"/>
        <v>3348.51</v>
      </c>
      <c r="N19" s="97">
        <f t="shared" si="3"/>
        <v>403415</v>
      </c>
      <c r="O19" s="63">
        <f t="shared" si="4"/>
        <v>0.69937682293147</v>
      </c>
    </row>
    <row r="20" spans="1:15" ht="18" customHeight="1">
      <c r="A20" s="96">
        <v>1801021004</v>
      </c>
      <c r="B20" s="9" t="s">
        <v>118</v>
      </c>
      <c r="C20" s="2">
        <v>95147.249323</v>
      </c>
      <c r="D20" s="168">
        <v>205778.6</v>
      </c>
      <c r="E20" s="46">
        <v>38436.94</v>
      </c>
      <c r="F20" s="46">
        <v>11861.9</v>
      </c>
      <c r="G20" s="46">
        <v>0</v>
      </c>
      <c r="H20" s="37">
        <f t="shared" si="0"/>
        <v>256077.44</v>
      </c>
      <c r="I20" s="42">
        <f t="shared" si="1"/>
        <v>0.12221591555195728</v>
      </c>
      <c r="J20" s="105" t="s">
        <v>108</v>
      </c>
      <c r="K20" s="18">
        <v>21374.91</v>
      </c>
      <c r="L20" s="18">
        <v>0</v>
      </c>
      <c r="M20" s="138">
        <f t="shared" si="2"/>
        <v>21374.91</v>
      </c>
      <c r="N20" s="97">
        <f t="shared" si="3"/>
        <v>277452.35</v>
      </c>
      <c r="O20" s="63">
        <f t="shared" si="4"/>
        <v>0.17415258437952238</v>
      </c>
    </row>
    <row r="21" spans="1:15" ht="30" customHeight="1">
      <c r="A21" s="215" t="s">
        <v>5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7"/>
    </row>
    <row r="22" spans="1:15" ht="18" customHeight="1">
      <c r="A22" s="96">
        <v>18010209030104</v>
      </c>
      <c r="B22" s="80" t="s">
        <v>65</v>
      </c>
      <c r="C22" s="97">
        <v>7524.983508</v>
      </c>
      <c r="D22" s="132" t="e">
        <f>'Table B'!#REF!</f>
        <v>#REF!</v>
      </c>
      <c r="E22" s="99">
        <v>1.7</v>
      </c>
      <c r="F22" s="100">
        <v>0</v>
      </c>
      <c r="G22" s="101"/>
      <c r="H22" s="33">
        <f aca="true" t="shared" si="5" ref="H22:H28">SUM(E22:G22)</f>
        <v>1.7</v>
      </c>
      <c r="I22" s="42" t="e">
        <f aca="true" t="shared" si="6" ref="I22:I28">(H22/$C22)/$D22</f>
        <v>#REF!</v>
      </c>
      <c r="J22" s="104" t="s">
        <v>102</v>
      </c>
      <c r="K22" s="100">
        <v>49.03</v>
      </c>
      <c r="L22" s="101"/>
      <c r="M22" s="102">
        <f>K22+L22</f>
        <v>49.03</v>
      </c>
      <c r="N22" s="101">
        <f>H22+M22</f>
        <v>50.730000000000004</v>
      </c>
      <c r="O22" s="63" t="e">
        <f aca="true" t="shared" si="7" ref="O22:O28">(N22/$C22)/$D22</f>
        <v>#REF!</v>
      </c>
    </row>
    <row r="23" spans="1:15" ht="18" customHeight="1">
      <c r="A23" s="96">
        <v>18010209030202</v>
      </c>
      <c r="B23" s="80" t="s">
        <v>66</v>
      </c>
      <c r="C23" s="97">
        <v>9251.197144</v>
      </c>
      <c r="D23" s="161" t="e">
        <f>'Table B'!#REF!</f>
        <v>#REF!</v>
      </c>
      <c r="E23" s="99">
        <v>313.11</v>
      </c>
      <c r="F23" s="100">
        <v>143.065065</v>
      </c>
      <c r="G23" s="101">
        <v>-13.9</v>
      </c>
      <c r="H23" s="33">
        <f t="shared" si="5"/>
        <v>442.27506500000004</v>
      </c>
      <c r="I23" s="42" t="e">
        <f t="shared" si="6"/>
        <v>#REF!</v>
      </c>
      <c r="J23" s="104" t="s">
        <v>102</v>
      </c>
      <c r="K23" s="100">
        <v>6.62</v>
      </c>
      <c r="L23" s="101">
        <v>0.9</v>
      </c>
      <c r="M23" s="102">
        <f aca="true" t="shared" si="8" ref="M23:M28">K23+L23</f>
        <v>7.5200000000000005</v>
      </c>
      <c r="N23" s="101">
        <f aca="true" t="shared" si="9" ref="N23:N28">H23+M23</f>
        <v>449.795065</v>
      </c>
      <c r="O23" s="63" t="e">
        <f t="shared" si="7"/>
        <v>#REF!</v>
      </c>
    </row>
    <row r="24" spans="1:15" ht="17.25" customHeight="1">
      <c r="A24" s="96">
        <v>180102090503</v>
      </c>
      <c r="B24" s="80" t="s">
        <v>114</v>
      </c>
      <c r="C24" s="97">
        <v>11511.91562</v>
      </c>
      <c r="D24" s="162">
        <f>'Table B'!I23</f>
        <v>0.08</v>
      </c>
      <c r="E24" s="100">
        <v>193.84</v>
      </c>
      <c r="F24" s="100">
        <v>117.511972</v>
      </c>
      <c r="G24" s="101"/>
      <c r="H24" s="33">
        <f t="shared" si="5"/>
        <v>311.351972</v>
      </c>
      <c r="I24" s="42">
        <f t="shared" si="6"/>
        <v>0.3380757624072995</v>
      </c>
      <c r="J24" s="104" t="s">
        <v>102</v>
      </c>
      <c r="K24" s="100">
        <v>257.12</v>
      </c>
      <c r="L24" s="101">
        <v>1.74</v>
      </c>
      <c r="M24" s="102">
        <f t="shared" si="8"/>
        <v>258.86</v>
      </c>
      <c r="N24" s="101">
        <f t="shared" si="9"/>
        <v>570.2119720000001</v>
      </c>
      <c r="O24" s="63">
        <f t="shared" si="7"/>
        <v>0.6191540908810103</v>
      </c>
    </row>
    <row r="25" spans="1:15" ht="45">
      <c r="A25" s="145">
        <v>1801021001</v>
      </c>
      <c r="B25" s="146" t="s">
        <v>115</v>
      </c>
      <c r="C25" s="147">
        <v>185582.27139099996</v>
      </c>
      <c r="D25" s="163">
        <f>'Table B'!I24</f>
        <v>0.05</v>
      </c>
      <c r="E25" s="148">
        <v>1473.5</v>
      </c>
      <c r="F25" s="148">
        <v>2282.25571</v>
      </c>
      <c r="G25" s="149">
        <v>-386.38</v>
      </c>
      <c r="H25" s="150">
        <f t="shared" si="5"/>
        <v>3369.37571</v>
      </c>
      <c r="I25" s="151">
        <f t="shared" si="6"/>
        <v>0.36311396393043627</v>
      </c>
      <c r="J25" s="152" t="s">
        <v>134</v>
      </c>
      <c r="K25" s="148">
        <v>358.67</v>
      </c>
      <c r="L25" s="148">
        <v>4.91</v>
      </c>
      <c r="M25" s="153">
        <f t="shared" si="8"/>
        <v>363.58000000000004</v>
      </c>
      <c r="N25" s="149">
        <f t="shared" si="9"/>
        <v>3732.9557099999997</v>
      </c>
      <c r="O25" s="171">
        <f t="shared" si="7"/>
        <v>0.4022965859853178</v>
      </c>
    </row>
    <row r="26" spans="1:15" ht="18" customHeight="1">
      <c r="A26" s="96">
        <v>1801021002</v>
      </c>
      <c r="B26" s="80" t="s">
        <v>116</v>
      </c>
      <c r="C26" s="97">
        <v>130405.25517299998</v>
      </c>
      <c r="D26" s="162">
        <f>'Table B'!I25</f>
        <v>0.055</v>
      </c>
      <c r="E26" s="100">
        <v>1056.82</v>
      </c>
      <c r="F26" s="100">
        <v>1156.117472</v>
      </c>
      <c r="G26" s="101">
        <v>-58.62</v>
      </c>
      <c r="H26" s="33">
        <f t="shared" si="5"/>
        <v>2154.3174719999997</v>
      </c>
      <c r="I26" s="42">
        <f t="shared" si="6"/>
        <v>0.30036679526338667</v>
      </c>
      <c r="J26" s="104" t="s">
        <v>106</v>
      </c>
      <c r="K26" s="100">
        <v>286.44</v>
      </c>
      <c r="L26" s="101">
        <v>0</v>
      </c>
      <c r="M26" s="102">
        <f t="shared" si="8"/>
        <v>286.44</v>
      </c>
      <c r="N26" s="101">
        <f t="shared" si="9"/>
        <v>2440.757472</v>
      </c>
      <c r="O26" s="63">
        <f t="shared" si="7"/>
        <v>0.34030383609115766</v>
      </c>
    </row>
    <row r="27" spans="1:15" ht="18" customHeight="1">
      <c r="A27" s="96">
        <v>1801021003</v>
      </c>
      <c r="B27" s="80" t="s">
        <v>117</v>
      </c>
      <c r="C27" s="97">
        <v>69325.57157100001</v>
      </c>
      <c r="D27" s="162">
        <f>'Table B'!I26</f>
        <v>0.06</v>
      </c>
      <c r="E27" s="100">
        <v>699.16</v>
      </c>
      <c r="F27" s="100">
        <v>428.479357</v>
      </c>
      <c r="G27" s="101">
        <v>0</v>
      </c>
      <c r="H27" s="33">
        <f t="shared" si="5"/>
        <v>1127.639357</v>
      </c>
      <c r="I27" s="42">
        <f t="shared" si="6"/>
        <v>0.27109750208240846</v>
      </c>
      <c r="J27" s="104" t="s">
        <v>107</v>
      </c>
      <c r="K27" s="100">
        <v>240.71</v>
      </c>
      <c r="L27" s="101">
        <v>0</v>
      </c>
      <c r="M27" s="102">
        <f t="shared" si="8"/>
        <v>240.71</v>
      </c>
      <c r="N27" s="101">
        <f t="shared" si="9"/>
        <v>1368.349357</v>
      </c>
      <c r="O27" s="63">
        <f t="shared" si="7"/>
        <v>0.3289669612505107</v>
      </c>
    </row>
    <row r="28" spans="1:15" ht="18" customHeight="1">
      <c r="A28" s="96">
        <v>1801021004</v>
      </c>
      <c r="B28" s="9" t="s">
        <v>118</v>
      </c>
      <c r="C28" s="2">
        <v>95147.249323</v>
      </c>
      <c r="D28" s="162">
        <f>'Table B'!I27</f>
        <v>0.075</v>
      </c>
      <c r="E28" s="18">
        <v>321.99</v>
      </c>
      <c r="F28" s="18">
        <v>70.096304</v>
      </c>
      <c r="G28" s="18">
        <v>0</v>
      </c>
      <c r="H28" s="33">
        <f t="shared" si="5"/>
        <v>392.08630400000004</v>
      </c>
      <c r="I28" s="42">
        <f t="shared" si="6"/>
        <v>0.054944493128956315</v>
      </c>
      <c r="J28" s="105" t="s">
        <v>108</v>
      </c>
      <c r="K28" s="18">
        <v>737.32</v>
      </c>
      <c r="L28" s="18">
        <v>0</v>
      </c>
      <c r="M28" s="102">
        <f t="shared" si="8"/>
        <v>737.32</v>
      </c>
      <c r="N28" s="101">
        <f t="shared" si="9"/>
        <v>1129.406304</v>
      </c>
      <c r="O28" s="63">
        <f t="shared" si="7"/>
        <v>0.15826785143183159</v>
      </c>
    </row>
  </sheetData>
  <mergeCells count="8">
    <mergeCell ref="A5:O5"/>
    <mergeCell ref="A13:O13"/>
    <mergeCell ref="A21:O21"/>
    <mergeCell ref="A1:D1"/>
    <mergeCell ref="E1:O1"/>
    <mergeCell ref="A2:D2"/>
    <mergeCell ref="E2:I2"/>
    <mergeCell ref="J2:O2"/>
  </mergeCells>
  <printOptions gridLines="1"/>
  <pageMargins left="0.5" right="0.5" top="0.5" bottom="0.5" header="0.5" footer="0.25"/>
  <pageSetup fitToHeight="0" fitToWidth="1" horizontalDpi="600" verticalDpi="600" orientation="landscape" scale="70" r:id="rId1"/>
  <headerFooter alignWithMargins="0">
    <oddFooter>&amp;L23-February-2007&amp;C&amp;F - &amp;"Arial,Bold"&amp;A&amp;R&amp;P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0" zoomScaleNormal="70" workbookViewId="0" topLeftCell="A1">
      <selection activeCell="A1" sqref="A1:D1"/>
    </sheetView>
  </sheetViews>
  <sheetFormatPr defaultColWidth="8.88671875" defaultRowHeight="15"/>
  <cols>
    <col min="1" max="1" width="14.77734375" style="0" customWidth="1"/>
    <col min="2" max="2" width="30.10546875" style="0" bestFit="1" customWidth="1"/>
    <col min="3" max="3" width="7.3359375" style="0" customWidth="1"/>
    <col min="4" max="4" width="8.3359375" style="0" customWidth="1"/>
    <col min="7" max="7" width="7.6640625" style="0" customWidth="1"/>
    <col min="8" max="8" width="9.4453125" style="0" customWidth="1"/>
    <col min="9" max="9" width="7.21484375" style="0" customWidth="1"/>
    <col min="10" max="11" width="8.6640625" style="0" customWidth="1"/>
    <col min="12" max="13" width="8.5546875" style="0" customWidth="1"/>
    <col min="15" max="15" width="7.3359375" style="0" customWidth="1"/>
  </cols>
  <sheetData>
    <row r="1" spans="1:15" ht="24" customHeight="1">
      <c r="A1" s="198" t="s">
        <v>55</v>
      </c>
      <c r="B1" s="199"/>
      <c r="C1" s="199"/>
      <c r="D1" s="199"/>
      <c r="E1" s="200" t="s">
        <v>22</v>
      </c>
      <c r="F1" s="201"/>
      <c r="G1" s="201"/>
      <c r="H1" s="201"/>
      <c r="I1" s="201"/>
      <c r="J1" s="201"/>
      <c r="K1" s="201"/>
      <c r="L1" s="201"/>
      <c r="M1" s="201"/>
      <c r="N1" s="201"/>
      <c r="O1" s="202"/>
    </row>
    <row r="2" spans="1:15" ht="52.5" customHeight="1">
      <c r="A2" s="203" t="s">
        <v>183</v>
      </c>
      <c r="B2" s="204"/>
      <c r="C2" s="204"/>
      <c r="D2" s="205"/>
      <c r="E2" s="206" t="s">
        <v>9</v>
      </c>
      <c r="F2" s="206"/>
      <c r="G2" s="207"/>
      <c r="H2" s="207"/>
      <c r="I2" s="207"/>
      <c r="J2" s="208" t="s">
        <v>56</v>
      </c>
      <c r="K2" s="209"/>
      <c r="L2" s="209"/>
      <c r="M2" s="209"/>
      <c r="N2" s="209"/>
      <c r="O2" s="210"/>
    </row>
    <row r="3" spans="1:15" ht="69" customHeight="1">
      <c r="A3" s="7" t="s">
        <v>64</v>
      </c>
      <c r="B3" s="7" t="s">
        <v>48</v>
      </c>
      <c r="C3" s="8" t="s">
        <v>3</v>
      </c>
      <c r="D3" s="13" t="s">
        <v>10</v>
      </c>
      <c r="E3" s="74" t="s">
        <v>44</v>
      </c>
      <c r="F3" s="75" t="s">
        <v>52</v>
      </c>
      <c r="G3" s="20" t="s">
        <v>12</v>
      </c>
      <c r="H3" s="21" t="s">
        <v>13</v>
      </c>
      <c r="I3" s="14" t="s">
        <v>34</v>
      </c>
      <c r="J3" s="74" t="s">
        <v>57</v>
      </c>
      <c r="K3" s="7" t="s">
        <v>61</v>
      </c>
      <c r="L3" s="20" t="s">
        <v>59</v>
      </c>
      <c r="M3" s="106" t="s">
        <v>109</v>
      </c>
      <c r="N3" s="21" t="s">
        <v>60</v>
      </c>
      <c r="O3" s="14" t="s">
        <v>34</v>
      </c>
    </row>
    <row r="4" spans="1:15" ht="33" customHeight="1" thickBot="1">
      <c r="A4" s="93"/>
      <c r="B4" s="108"/>
      <c r="C4" s="108"/>
      <c r="D4" s="109"/>
      <c r="E4" s="76" t="s">
        <v>7</v>
      </c>
      <c r="F4" s="78" t="s">
        <v>7</v>
      </c>
      <c r="G4" s="110" t="s">
        <v>8</v>
      </c>
      <c r="H4" s="78" t="s">
        <v>7</v>
      </c>
      <c r="I4" s="111"/>
      <c r="J4" s="112"/>
      <c r="K4" s="113" t="s">
        <v>8</v>
      </c>
      <c r="L4" s="110" t="s">
        <v>8</v>
      </c>
      <c r="M4" s="113" t="s">
        <v>8</v>
      </c>
      <c r="N4" s="78" t="s">
        <v>7</v>
      </c>
      <c r="O4" s="114"/>
    </row>
    <row r="5" spans="1:15" ht="18" customHeight="1" thickTop="1">
      <c r="A5" s="96">
        <v>18010210040101</v>
      </c>
      <c r="B5" s="80" t="s">
        <v>85</v>
      </c>
      <c r="C5" s="97">
        <v>5846.979879</v>
      </c>
      <c r="D5" s="98">
        <v>266.71</v>
      </c>
      <c r="E5" s="99">
        <v>0</v>
      </c>
      <c r="F5" s="100">
        <v>0</v>
      </c>
      <c r="G5" s="101"/>
      <c r="H5" s="33">
        <f aca="true" t="shared" si="0" ref="H5:H21">SUM(D5:G5)</f>
        <v>266.71</v>
      </c>
      <c r="I5" s="42">
        <f aca="true" t="shared" si="1" ref="I5:I21">(H5-$D5)/$D5/4</f>
        <v>0</v>
      </c>
      <c r="J5" s="104"/>
      <c r="K5" s="100"/>
      <c r="L5" s="101"/>
      <c r="M5" s="102"/>
      <c r="N5" s="101">
        <f aca="true" t="shared" si="2" ref="N5:N21">H5+M5</f>
        <v>266.71</v>
      </c>
      <c r="O5" s="42">
        <f aca="true" t="shared" si="3" ref="O5:O21">(N5-$D5)/$D5/4</f>
        <v>0</v>
      </c>
    </row>
    <row r="6" spans="1:15" ht="18" customHeight="1">
      <c r="A6" s="96">
        <v>18010210040102</v>
      </c>
      <c r="B6" s="80" t="s">
        <v>86</v>
      </c>
      <c r="C6" s="97">
        <v>3587.737345</v>
      </c>
      <c r="D6" s="98">
        <v>129.042</v>
      </c>
      <c r="E6" s="99">
        <v>0</v>
      </c>
      <c r="F6" s="100">
        <v>0</v>
      </c>
      <c r="G6" s="101"/>
      <c r="H6" s="33">
        <f t="shared" si="0"/>
        <v>129.042</v>
      </c>
      <c r="I6" s="42">
        <f t="shared" si="1"/>
        <v>0</v>
      </c>
      <c r="J6" s="104"/>
      <c r="K6" s="100"/>
      <c r="L6" s="101"/>
      <c r="M6" s="102"/>
      <c r="N6" s="101">
        <f t="shared" si="2"/>
        <v>129.042</v>
      </c>
      <c r="O6" s="42">
        <f t="shared" si="3"/>
        <v>0</v>
      </c>
    </row>
    <row r="7" spans="1:15" ht="18" customHeight="1">
      <c r="A7" s="96">
        <v>18010210040103</v>
      </c>
      <c r="B7" s="80" t="s">
        <v>87</v>
      </c>
      <c r="C7" s="97">
        <v>6039.023206</v>
      </c>
      <c r="D7" s="98">
        <v>253.849</v>
      </c>
      <c r="E7" s="99">
        <v>0</v>
      </c>
      <c r="F7" s="100">
        <v>0</v>
      </c>
      <c r="G7" s="101"/>
      <c r="H7" s="33">
        <f t="shared" si="0"/>
        <v>253.849</v>
      </c>
      <c r="I7" s="42">
        <f t="shared" si="1"/>
        <v>0</v>
      </c>
      <c r="J7" s="104"/>
      <c r="K7" s="100"/>
      <c r="L7" s="101"/>
      <c r="M7" s="102"/>
      <c r="N7" s="101">
        <f t="shared" si="2"/>
        <v>253.849</v>
      </c>
      <c r="O7" s="42">
        <f t="shared" si="3"/>
        <v>0</v>
      </c>
    </row>
    <row r="8" spans="1:15" ht="18" customHeight="1">
      <c r="A8" s="96">
        <v>18010210040104</v>
      </c>
      <c r="B8" s="80" t="s">
        <v>88</v>
      </c>
      <c r="C8" s="97">
        <v>4230.32756</v>
      </c>
      <c r="D8" s="98">
        <v>146.256</v>
      </c>
      <c r="E8" s="99">
        <v>0</v>
      </c>
      <c r="F8" s="100">
        <v>0</v>
      </c>
      <c r="G8" s="101"/>
      <c r="H8" s="33">
        <f t="shared" si="0"/>
        <v>146.256</v>
      </c>
      <c r="I8" s="42">
        <f t="shared" si="1"/>
        <v>0</v>
      </c>
      <c r="J8" s="104" t="s">
        <v>108</v>
      </c>
      <c r="K8" s="100">
        <v>93.512</v>
      </c>
      <c r="L8" s="101"/>
      <c r="M8" s="102">
        <f>SUM(K8:L8)</f>
        <v>93.512</v>
      </c>
      <c r="N8" s="101">
        <f t="shared" si="2"/>
        <v>239.768</v>
      </c>
      <c r="O8" s="42">
        <f t="shared" si="3"/>
        <v>0.15984301498741932</v>
      </c>
    </row>
    <row r="9" spans="1:15" ht="18" customHeight="1">
      <c r="A9" s="96">
        <v>18010210040105</v>
      </c>
      <c r="B9" s="9" t="s">
        <v>89</v>
      </c>
      <c r="C9" s="2">
        <v>6161.337735</v>
      </c>
      <c r="D9" s="82">
        <v>164.106</v>
      </c>
      <c r="E9" s="16">
        <v>33.051000000000016</v>
      </c>
      <c r="F9" s="18">
        <v>0</v>
      </c>
      <c r="G9" s="3"/>
      <c r="H9" s="33">
        <f t="shared" si="0"/>
        <v>197.157</v>
      </c>
      <c r="I9" s="42">
        <f t="shared" si="1"/>
        <v>0.05035007860772918</v>
      </c>
      <c r="J9" s="105" t="s">
        <v>108</v>
      </c>
      <c r="K9" s="103">
        <v>135.687</v>
      </c>
      <c r="L9" s="139"/>
      <c r="M9" s="102">
        <f>SUM(K9:L9)</f>
        <v>135.687</v>
      </c>
      <c r="N9" s="101">
        <f t="shared" si="2"/>
        <v>332.84400000000005</v>
      </c>
      <c r="O9" s="42">
        <f t="shared" si="3"/>
        <v>0.25705641475631613</v>
      </c>
    </row>
    <row r="10" spans="1:15" ht="18" customHeight="1">
      <c r="A10" s="96">
        <v>18010210040201</v>
      </c>
      <c r="B10" s="80" t="s">
        <v>90</v>
      </c>
      <c r="C10" s="97">
        <v>4329.377438</v>
      </c>
      <c r="D10" s="98">
        <v>179.205</v>
      </c>
      <c r="E10" s="99">
        <v>3.8179999999999836</v>
      </c>
      <c r="F10" s="100">
        <v>0</v>
      </c>
      <c r="G10" s="101"/>
      <c r="H10" s="33">
        <f t="shared" si="0"/>
        <v>183.023</v>
      </c>
      <c r="I10" s="42">
        <f t="shared" si="1"/>
        <v>0.005326302279512267</v>
      </c>
      <c r="J10" s="104"/>
      <c r="K10" s="100"/>
      <c r="L10" s="101"/>
      <c r="M10" s="102"/>
      <c r="N10" s="101">
        <f t="shared" si="2"/>
        <v>183.023</v>
      </c>
      <c r="O10" s="42">
        <f t="shared" si="3"/>
        <v>0.005326302279512267</v>
      </c>
    </row>
    <row r="11" spans="1:15" ht="18" customHeight="1">
      <c r="A11" s="96">
        <v>18010210040202</v>
      </c>
      <c r="B11" s="9" t="s">
        <v>91</v>
      </c>
      <c r="C11" s="2">
        <v>6444.729278</v>
      </c>
      <c r="D11" s="82">
        <v>317.054</v>
      </c>
      <c r="E11" s="16">
        <v>0</v>
      </c>
      <c r="F11" s="18">
        <v>0</v>
      </c>
      <c r="G11" s="3"/>
      <c r="H11" s="33">
        <f t="shared" si="0"/>
        <v>317.054</v>
      </c>
      <c r="I11" s="42">
        <f t="shared" si="1"/>
        <v>0</v>
      </c>
      <c r="J11" s="105"/>
      <c r="K11" s="103"/>
      <c r="L11" s="139"/>
      <c r="M11" s="102"/>
      <c r="N11" s="101">
        <f t="shared" si="2"/>
        <v>317.054</v>
      </c>
      <c r="O11" s="42">
        <f t="shared" si="3"/>
        <v>0</v>
      </c>
    </row>
    <row r="12" spans="1:15" ht="18" customHeight="1">
      <c r="A12" s="96">
        <v>18010210040203</v>
      </c>
      <c r="B12" s="9" t="s">
        <v>92</v>
      </c>
      <c r="C12" s="2">
        <v>3311.225459</v>
      </c>
      <c r="D12" s="82">
        <v>127.809</v>
      </c>
      <c r="E12" s="16">
        <v>31.557999999999993</v>
      </c>
      <c r="F12" s="18">
        <v>0</v>
      </c>
      <c r="G12" s="3"/>
      <c r="H12" s="33">
        <f t="shared" si="0"/>
        <v>159.367</v>
      </c>
      <c r="I12" s="42">
        <f t="shared" si="1"/>
        <v>0.061728829738124845</v>
      </c>
      <c r="J12" s="105"/>
      <c r="K12" s="103"/>
      <c r="L12" s="139"/>
      <c r="M12" s="102"/>
      <c r="N12" s="101">
        <f t="shared" si="2"/>
        <v>159.367</v>
      </c>
      <c r="O12" s="42">
        <f t="shared" si="3"/>
        <v>0.061728829738124845</v>
      </c>
    </row>
    <row r="13" spans="1:15" ht="18" customHeight="1">
      <c r="A13" s="96">
        <v>18010210040301</v>
      </c>
      <c r="B13" s="9" t="s">
        <v>93</v>
      </c>
      <c r="C13" s="2">
        <v>4251.302159</v>
      </c>
      <c r="D13" s="82">
        <v>193.161</v>
      </c>
      <c r="E13" s="16">
        <v>0</v>
      </c>
      <c r="F13" s="18">
        <v>0</v>
      </c>
      <c r="G13" s="3"/>
      <c r="H13" s="33">
        <f t="shared" si="0"/>
        <v>193.161</v>
      </c>
      <c r="I13" s="42">
        <f t="shared" si="1"/>
        <v>0</v>
      </c>
      <c r="J13" s="105" t="s">
        <v>108</v>
      </c>
      <c r="K13" s="103">
        <v>144.45</v>
      </c>
      <c r="L13" s="139"/>
      <c r="M13" s="102">
        <f>SUM(K13:L13)</f>
        <v>144.45</v>
      </c>
      <c r="N13" s="101">
        <f t="shared" si="2"/>
        <v>337.611</v>
      </c>
      <c r="O13" s="42">
        <f t="shared" si="3"/>
        <v>0.18695544131579356</v>
      </c>
    </row>
    <row r="14" spans="1:15" ht="18" customHeight="1">
      <c r="A14" s="96">
        <v>18010210040302</v>
      </c>
      <c r="B14" s="9" t="s">
        <v>94</v>
      </c>
      <c r="C14" s="2">
        <v>4340.144864</v>
      </c>
      <c r="D14" s="82">
        <v>148.315</v>
      </c>
      <c r="E14" s="16">
        <v>0</v>
      </c>
      <c r="F14" s="18">
        <v>0</v>
      </c>
      <c r="G14" s="3"/>
      <c r="H14" s="33">
        <f t="shared" si="0"/>
        <v>148.315</v>
      </c>
      <c r="I14" s="42">
        <f t="shared" si="1"/>
        <v>0</v>
      </c>
      <c r="J14" s="105" t="s">
        <v>108</v>
      </c>
      <c r="K14" s="103">
        <v>512.431</v>
      </c>
      <c r="L14" s="139"/>
      <c r="M14" s="102">
        <f>SUM(K14:L14)</f>
        <v>512.431</v>
      </c>
      <c r="N14" s="101">
        <f t="shared" si="2"/>
        <v>660.7460000000001</v>
      </c>
      <c r="O14" s="42">
        <f t="shared" si="3"/>
        <v>0.8637545089842565</v>
      </c>
    </row>
    <row r="15" spans="1:15" ht="18" customHeight="1">
      <c r="A15" s="96">
        <v>18010210040303</v>
      </c>
      <c r="B15" s="9" t="s">
        <v>95</v>
      </c>
      <c r="C15" s="2">
        <v>1908.62059</v>
      </c>
      <c r="D15" s="82">
        <v>38.529</v>
      </c>
      <c r="E15" s="16">
        <v>0</v>
      </c>
      <c r="F15" s="18">
        <v>0</v>
      </c>
      <c r="G15" s="3"/>
      <c r="H15" s="33">
        <f t="shared" si="0"/>
        <v>38.529</v>
      </c>
      <c r="I15" s="42">
        <f t="shared" si="1"/>
        <v>0</v>
      </c>
      <c r="J15" s="105" t="s">
        <v>108</v>
      </c>
      <c r="K15" s="103">
        <v>229.918</v>
      </c>
      <c r="L15" s="139"/>
      <c r="M15" s="102">
        <f>SUM(K15:L15)</f>
        <v>229.918</v>
      </c>
      <c r="N15" s="101">
        <f t="shared" si="2"/>
        <v>268.447</v>
      </c>
      <c r="O15" s="42">
        <f t="shared" si="3"/>
        <v>1.4918502945833008</v>
      </c>
    </row>
    <row r="16" spans="1:15" ht="18" customHeight="1">
      <c r="A16" s="96">
        <v>18010210040401</v>
      </c>
      <c r="B16" s="9" t="s">
        <v>96</v>
      </c>
      <c r="C16" s="2">
        <v>8137.135155</v>
      </c>
      <c r="D16" s="82">
        <v>343.779</v>
      </c>
      <c r="E16" s="16">
        <v>27.156000000000006</v>
      </c>
      <c r="F16" s="18">
        <v>0</v>
      </c>
      <c r="G16" s="3"/>
      <c r="H16" s="33">
        <f t="shared" si="0"/>
        <v>370.935</v>
      </c>
      <c r="I16" s="42">
        <f t="shared" si="1"/>
        <v>0.019748152155890854</v>
      </c>
      <c r="J16" s="105" t="s">
        <v>108</v>
      </c>
      <c r="K16" s="103">
        <v>178.724</v>
      </c>
      <c r="L16" s="139"/>
      <c r="M16" s="102">
        <f>SUM(K16:L16)</f>
        <v>178.724</v>
      </c>
      <c r="N16" s="101">
        <f t="shared" si="2"/>
        <v>549.659</v>
      </c>
      <c r="O16" s="42">
        <f t="shared" si="3"/>
        <v>0.14971827831252055</v>
      </c>
    </row>
    <row r="17" spans="1:15" ht="18" customHeight="1">
      <c r="A17" s="96">
        <v>18010210040402</v>
      </c>
      <c r="B17" s="9" t="s">
        <v>97</v>
      </c>
      <c r="C17" s="2">
        <v>5432.279759</v>
      </c>
      <c r="D17" s="82">
        <v>126.693</v>
      </c>
      <c r="E17" s="16">
        <v>0</v>
      </c>
      <c r="F17" s="18">
        <v>0</v>
      </c>
      <c r="G17" s="3"/>
      <c r="H17" s="33">
        <f t="shared" si="0"/>
        <v>126.693</v>
      </c>
      <c r="I17" s="42">
        <f t="shared" si="1"/>
        <v>0</v>
      </c>
      <c r="J17" s="105" t="s">
        <v>108</v>
      </c>
      <c r="K17" s="103">
        <v>801.135</v>
      </c>
      <c r="L17" s="139"/>
      <c r="M17" s="102">
        <f>SUM(K17:L17)</f>
        <v>801.135</v>
      </c>
      <c r="N17" s="101">
        <f t="shared" si="2"/>
        <v>927.828</v>
      </c>
      <c r="O17" s="42">
        <f t="shared" si="3"/>
        <v>1.5808588477658592</v>
      </c>
    </row>
    <row r="18" spans="1:15" ht="18" customHeight="1">
      <c r="A18" s="96">
        <v>18010210040403</v>
      </c>
      <c r="B18" s="9" t="s">
        <v>98</v>
      </c>
      <c r="C18" s="2">
        <v>9972.524021</v>
      </c>
      <c r="D18" s="82">
        <v>524.421</v>
      </c>
      <c r="E18" s="16">
        <v>0</v>
      </c>
      <c r="F18" s="18">
        <v>25.061185</v>
      </c>
      <c r="G18" s="3"/>
      <c r="H18" s="33">
        <f t="shared" si="0"/>
        <v>549.4821850000001</v>
      </c>
      <c r="I18" s="42">
        <f t="shared" si="1"/>
        <v>0.011947073534431316</v>
      </c>
      <c r="J18" s="105"/>
      <c r="K18" s="103"/>
      <c r="L18" s="139"/>
      <c r="M18" s="102"/>
      <c r="N18" s="101">
        <f t="shared" si="2"/>
        <v>549.4821850000001</v>
      </c>
      <c r="O18" s="42">
        <f t="shared" si="3"/>
        <v>0.011947073534431316</v>
      </c>
    </row>
    <row r="19" spans="1:15" ht="18" customHeight="1">
      <c r="A19" s="96">
        <v>18010210040501</v>
      </c>
      <c r="B19" s="9" t="s">
        <v>99</v>
      </c>
      <c r="C19" s="2">
        <v>5461.903204</v>
      </c>
      <c r="D19" s="82">
        <v>239.669</v>
      </c>
      <c r="E19" s="16">
        <v>0</v>
      </c>
      <c r="F19" s="18">
        <v>112.223004</v>
      </c>
      <c r="G19" s="3"/>
      <c r="H19" s="33">
        <f t="shared" si="0"/>
        <v>351.89200400000004</v>
      </c>
      <c r="I19" s="42">
        <f t="shared" si="1"/>
        <v>0.11706040831313189</v>
      </c>
      <c r="J19" s="105"/>
      <c r="K19" s="103"/>
      <c r="L19" s="139"/>
      <c r="M19" s="102"/>
      <c r="N19" s="101">
        <f t="shared" si="2"/>
        <v>351.89200400000004</v>
      </c>
      <c r="O19" s="42">
        <f t="shared" si="3"/>
        <v>0.11706040831313189</v>
      </c>
    </row>
    <row r="20" spans="1:15" ht="18" customHeight="1">
      <c r="A20" s="96">
        <v>18010210040502</v>
      </c>
      <c r="B20" s="9" t="s">
        <v>100</v>
      </c>
      <c r="C20" s="2">
        <v>6488.268225</v>
      </c>
      <c r="D20" s="82">
        <v>311.555</v>
      </c>
      <c r="E20" s="16">
        <v>0</v>
      </c>
      <c r="F20" s="18">
        <v>20.367345</v>
      </c>
      <c r="G20" s="3"/>
      <c r="H20" s="33">
        <f t="shared" si="0"/>
        <v>331.922345</v>
      </c>
      <c r="I20" s="42">
        <f t="shared" si="1"/>
        <v>0.016343298133555874</v>
      </c>
      <c r="J20" s="105" t="s">
        <v>108</v>
      </c>
      <c r="K20" s="103">
        <v>77.317</v>
      </c>
      <c r="L20" s="139"/>
      <c r="M20" s="102">
        <f>SUM(K20:L20)</f>
        <v>77.317</v>
      </c>
      <c r="N20" s="101">
        <f t="shared" si="2"/>
        <v>409.239345</v>
      </c>
      <c r="O20" s="42">
        <f t="shared" si="3"/>
        <v>0.07838451076053987</v>
      </c>
    </row>
    <row r="21" spans="1:15" ht="18" customHeight="1" thickBot="1">
      <c r="A21" s="96">
        <v>18010210040503</v>
      </c>
      <c r="B21" s="9" t="s">
        <v>101</v>
      </c>
      <c r="C21" s="2">
        <v>9204.333446</v>
      </c>
      <c r="D21" s="82">
        <v>282.219</v>
      </c>
      <c r="E21" s="16">
        <v>0</v>
      </c>
      <c r="F21" s="18">
        <v>11.616739</v>
      </c>
      <c r="G21" s="3"/>
      <c r="H21" s="33">
        <f t="shared" si="0"/>
        <v>293.835739</v>
      </c>
      <c r="I21" s="42">
        <f t="shared" si="1"/>
        <v>0.010290535895882273</v>
      </c>
      <c r="J21" s="105" t="s">
        <v>108</v>
      </c>
      <c r="K21" s="103">
        <v>1301.697</v>
      </c>
      <c r="L21" s="139"/>
      <c r="M21" s="102">
        <f>SUM(K21:L21)</f>
        <v>1301.697</v>
      </c>
      <c r="N21" s="101">
        <f t="shared" si="2"/>
        <v>1595.5327389999998</v>
      </c>
      <c r="O21" s="42">
        <f t="shared" si="3"/>
        <v>1.1633817522916599</v>
      </c>
    </row>
    <row r="22" spans="1:15" ht="15" customHeight="1">
      <c r="A22" s="95"/>
      <c r="B22" s="70"/>
      <c r="C22" s="4"/>
      <c r="D22" s="35"/>
      <c r="E22" s="17"/>
      <c r="F22" s="19"/>
      <c r="G22" s="5"/>
      <c r="H22" s="50"/>
      <c r="I22" s="64"/>
      <c r="J22" s="91"/>
      <c r="K22" s="140"/>
      <c r="L22" s="143"/>
      <c r="M22" s="50"/>
      <c r="N22" s="5"/>
      <c r="O22" s="64"/>
    </row>
    <row r="23" spans="1:15" ht="21" customHeight="1">
      <c r="A23" s="94"/>
      <c r="B23" s="69" t="s">
        <v>54</v>
      </c>
      <c r="C23" s="2">
        <f>SUM(C5:C21)</f>
        <v>95147.249323</v>
      </c>
      <c r="D23" s="82">
        <f>SUM(D5:D21)</f>
        <v>3792.372</v>
      </c>
      <c r="E23" s="77">
        <f>SUM(E5:E21)</f>
        <v>95.583</v>
      </c>
      <c r="F23" s="3">
        <f>SUM(F5:F21)</f>
        <v>169.268273</v>
      </c>
      <c r="G23" s="3">
        <f>SUM(G5:G21)</f>
        <v>0</v>
      </c>
      <c r="H23" s="33">
        <f>SUM(D23:G23)</f>
        <v>4057.223273</v>
      </c>
      <c r="I23" s="42">
        <f>(H23-$D23)/$D23/4</f>
        <v>0.01745947345091675</v>
      </c>
      <c r="J23" s="90"/>
      <c r="K23" s="3">
        <f>SUM(K5:K21)</f>
        <v>3474.871</v>
      </c>
      <c r="L23" s="3">
        <f>SUM(L5:L21)</f>
        <v>0</v>
      </c>
      <c r="M23" s="141">
        <f>SUM(K23:L23)</f>
        <v>3474.871</v>
      </c>
      <c r="N23" s="101">
        <f>H23+M23</f>
        <v>7532.094273000001</v>
      </c>
      <c r="O23" s="42">
        <f>(N23-$D23)/$D23/4</f>
        <v>0.24652923506712957</v>
      </c>
    </row>
    <row r="24" spans="2:14" ht="21" customHeight="1">
      <c r="B24" s="192" t="s">
        <v>186</v>
      </c>
      <c r="D24" s="193">
        <f>D23/$N$23</f>
        <v>0.503495025758555</v>
      </c>
      <c r="E24" s="193">
        <f>E23/$N$23</f>
        <v>0.012690096078939504</v>
      </c>
      <c r="F24" s="194">
        <f>F23/$N$23</f>
        <v>0.02247293606066101</v>
      </c>
      <c r="G24" s="193">
        <f>G23/$N$23</f>
        <v>0</v>
      </c>
      <c r="H24" s="193"/>
      <c r="K24" s="193">
        <f>K23/$N$23</f>
        <v>0.4613419421018444</v>
      </c>
      <c r="N24" s="193">
        <f>N23/$N$23</f>
        <v>1</v>
      </c>
    </row>
    <row r="25" spans="2:11" ht="21" customHeight="1">
      <c r="B25" s="195" t="s">
        <v>189</v>
      </c>
      <c r="E25" t="s">
        <v>187</v>
      </c>
      <c r="K25" t="s">
        <v>188</v>
      </c>
    </row>
  </sheetData>
  <mergeCells count="5">
    <mergeCell ref="A1:D1"/>
    <mergeCell ref="E1:O1"/>
    <mergeCell ref="A2:D2"/>
    <mergeCell ref="E2:I2"/>
    <mergeCell ref="J2:O2"/>
  </mergeCells>
  <printOptions gridLines="1"/>
  <pageMargins left="0.5" right="0.5" top="0.5" bottom="0.5" header="0.5" footer="0.25"/>
  <pageSetup fitToHeight="0" fitToWidth="1" horizontalDpi="600" verticalDpi="600" orientation="landscape" scale="70" r:id="rId1"/>
  <headerFooter alignWithMargins="0">
    <oddFooter>&amp;L23-February-2007&amp;C&amp;F - &amp;"Arial,Bold"&amp;A&amp;R&amp;P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0" zoomScaleNormal="70" workbookViewId="0" topLeftCell="A1">
      <selection activeCell="A1" sqref="A1:O1"/>
    </sheetView>
  </sheetViews>
  <sheetFormatPr defaultColWidth="8.88671875" defaultRowHeight="15"/>
  <cols>
    <col min="1" max="1" width="14.77734375" style="0" customWidth="1"/>
    <col min="2" max="2" width="26.77734375" style="0" customWidth="1"/>
    <col min="3" max="3" width="7.3359375" style="0" customWidth="1"/>
    <col min="4" max="4" width="8.3359375" style="0" customWidth="1"/>
    <col min="7" max="7" width="7.6640625" style="0" customWidth="1"/>
    <col min="8" max="8" width="9.3359375" style="0" customWidth="1"/>
    <col min="9" max="9" width="8.21484375" style="0" customWidth="1"/>
    <col min="10" max="10" width="8.6640625" style="0" customWidth="1"/>
    <col min="11" max="11" width="9.21484375" style="0" customWidth="1"/>
    <col min="12" max="13" width="8.5546875" style="0" customWidth="1"/>
    <col min="15" max="15" width="9.3359375" style="0" customWidth="1"/>
  </cols>
  <sheetData>
    <row r="1" spans="1:15" ht="24" customHeight="1">
      <c r="A1" s="198" t="s">
        <v>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211"/>
    </row>
    <row r="2" spans="1:15" ht="52.5" customHeight="1">
      <c r="A2" s="203" t="s">
        <v>184</v>
      </c>
      <c r="B2" s="204"/>
      <c r="C2" s="204"/>
      <c r="D2" s="205"/>
      <c r="E2" s="206" t="s">
        <v>9</v>
      </c>
      <c r="F2" s="206"/>
      <c r="G2" s="207"/>
      <c r="H2" s="207"/>
      <c r="I2" s="207"/>
      <c r="J2" s="208" t="s">
        <v>56</v>
      </c>
      <c r="K2" s="209"/>
      <c r="L2" s="209"/>
      <c r="M2" s="209"/>
      <c r="N2" s="209"/>
      <c r="O2" s="210"/>
    </row>
    <row r="3" spans="1:15" ht="69" customHeight="1">
      <c r="A3" s="7" t="s">
        <v>64</v>
      </c>
      <c r="B3" s="7" t="s">
        <v>48</v>
      </c>
      <c r="C3" s="8" t="s">
        <v>3</v>
      </c>
      <c r="D3" s="13" t="s">
        <v>11</v>
      </c>
      <c r="E3" s="67" t="s">
        <v>44</v>
      </c>
      <c r="F3" s="20" t="s">
        <v>52</v>
      </c>
      <c r="G3" s="20" t="s">
        <v>6</v>
      </c>
      <c r="H3" s="21" t="s">
        <v>36</v>
      </c>
      <c r="I3" s="14" t="s">
        <v>35</v>
      </c>
      <c r="J3" s="74" t="s">
        <v>57</v>
      </c>
      <c r="K3" s="7" t="s">
        <v>61</v>
      </c>
      <c r="L3" s="20" t="s">
        <v>59</v>
      </c>
      <c r="M3" s="106" t="s">
        <v>109</v>
      </c>
      <c r="N3" s="21" t="s">
        <v>60</v>
      </c>
      <c r="O3" s="66" t="s">
        <v>63</v>
      </c>
    </row>
    <row r="4" spans="1:15" ht="33" customHeight="1" thickBot="1">
      <c r="A4" s="93"/>
      <c r="B4" s="108"/>
      <c r="C4" s="108"/>
      <c r="D4" s="109"/>
      <c r="E4" s="133" t="s">
        <v>7</v>
      </c>
      <c r="F4" s="78" t="s">
        <v>7</v>
      </c>
      <c r="G4" s="110" t="s">
        <v>8</v>
      </c>
      <c r="H4" s="78" t="s">
        <v>7</v>
      </c>
      <c r="I4" s="111"/>
      <c r="J4" s="112"/>
      <c r="K4" s="113" t="s">
        <v>8</v>
      </c>
      <c r="L4" s="110" t="s">
        <v>8</v>
      </c>
      <c r="M4" s="113" t="s">
        <v>8</v>
      </c>
      <c r="N4" s="78" t="s">
        <v>7</v>
      </c>
      <c r="O4" s="134"/>
    </row>
    <row r="5" spans="1:15" ht="18" customHeight="1" thickTop="1">
      <c r="A5" s="96">
        <v>18010210040101</v>
      </c>
      <c r="B5" s="80" t="s">
        <v>85</v>
      </c>
      <c r="C5" s="97">
        <v>5846.979879</v>
      </c>
      <c r="D5" s="132">
        <f>'Table B'!I5</f>
        <v>0.08</v>
      </c>
      <c r="E5" s="99">
        <v>0</v>
      </c>
      <c r="F5" s="100">
        <v>0</v>
      </c>
      <c r="G5" s="101"/>
      <c r="H5" s="33">
        <f aca="true" t="shared" si="0" ref="H5:H21">SUM(E5:G5)</f>
        <v>0</v>
      </c>
      <c r="I5" s="42">
        <f aca="true" t="shared" si="1" ref="I5:I21">(H5/$C5)/$D5</f>
        <v>0</v>
      </c>
      <c r="J5" s="104"/>
      <c r="K5" s="100"/>
      <c r="L5" s="101"/>
      <c r="M5" s="102">
        <f aca="true" t="shared" si="2" ref="M5:M21">K5+L5</f>
        <v>0</v>
      </c>
      <c r="N5" s="101">
        <f aca="true" t="shared" si="3" ref="N5:N21">H5+M5</f>
        <v>0</v>
      </c>
      <c r="O5" s="63">
        <f aca="true" t="shared" si="4" ref="O5:O21">(N5/$C5)/$D5</f>
        <v>0</v>
      </c>
    </row>
    <row r="6" spans="1:15" ht="18" customHeight="1">
      <c r="A6" s="96">
        <v>18010210040102</v>
      </c>
      <c r="B6" s="80" t="s">
        <v>86</v>
      </c>
      <c r="C6" s="97">
        <v>3587.737345</v>
      </c>
      <c r="D6" s="132">
        <f>'Table B'!I6</f>
        <v>0.08</v>
      </c>
      <c r="E6" s="99">
        <v>0</v>
      </c>
      <c r="F6" s="100">
        <v>0</v>
      </c>
      <c r="G6" s="101"/>
      <c r="H6" s="33">
        <f t="shared" si="0"/>
        <v>0</v>
      </c>
      <c r="I6" s="42">
        <f t="shared" si="1"/>
        <v>0</v>
      </c>
      <c r="J6" s="104"/>
      <c r="K6" s="100"/>
      <c r="L6" s="101"/>
      <c r="M6" s="102">
        <f t="shared" si="2"/>
        <v>0</v>
      </c>
      <c r="N6" s="101">
        <f t="shared" si="3"/>
        <v>0</v>
      </c>
      <c r="O6" s="63">
        <f t="shared" si="4"/>
        <v>0</v>
      </c>
    </row>
    <row r="7" spans="1:15" ht="18" customHeight="1">
      <c r="A7" s="96">
        <v>18010210040103</v>
      </c>
      <c r="B7" s="80" t="s">
        <v>87</v>
      </c>
      <c r="C7" s="97">
        <v>6039.023206</v>
      </c>
      <c r="D7" s="132">
        <f>'Table B'!I7</f>
        <v>0.09</v>
      </c>
      <c r="E7" s="99">
        <v>0</v>
      </c>
      <c r="F7" s="100">
        <v>0</v>
      </c>
      <c r="G7" s="101"/>
      <c r="H7" s="33">
        <f t="shared" si="0"/>
        <v>0</v>
      </c>
      <c r="I7" s="42">
        <f t="shared" si="1"/>
        <v>0</v>
      </c>
      <c r="J7" s="104"/>
      <c r="K7" s="100"/>
      <c r="L7" s="101"/>
      <c r="M7" s="102">
        <f t="shared" si="2"/>
        <v>0</v>
      </c>
      <c r="N7" s="101">
        <f t="shared" si="3"/>
        <v>0</v>
      </c>
      <c r="O7" s="63">
        <f t="shared" si="4"/>
        <v>0</v>
      </c>
    </row>
    <row r="8" spans="1:15" ht="18" customHeight="1">
      <c r="A8" s="96">
        <v>18010210040104</v>
      </c>
      <c r="B8" s="80" t="s">
        <v>88</v>
      </c>
      <c r="C8" s="97">
        <v>4230.32756</v>
      </c>
      <c r="D8" s="132">
        <f>'Table B'!I8</f>
        <v>0.095</v>
      </c>
      <c r="E8" s="99">
        <v>0</v>
      </c>
      <c r="F8" s="100">
        <v>0</v>
      </c>
      <c r="G8" s="101"/>
      <c r="H8" s="33">
        <f t="shared" si="0"/>
        <v>0</v>
      </c>
      <c r="I8" s="42">
        <f t="shared" si="1"/>
        <v>0</v>
      </c>
      <c r="J8" s="104" t="s">
        <v>108</v>
      </c>
      <c r="K8" s="100">
        <v>20.37</v>
      </c>
      <c r="L8" s="101"/>
      <c r="M8" s="102">
        <f t="shared" si="2"/>
        <v>20.37</v>
      </c>
      <c r="N8" s="101">
        <f t="shared" si="3"/>
        <v>20.37</v>
      </c>
      <c r="O8" s="63">
        <f t="shared" si="4"/>
        <v>0.05068663113916856</v>
      </c>
    </row>
    <row r="9" spans="1:15" ht="18" customHeight="1">
      <c r="A9" s="96">
        <v>18010210040105</v>
      </c>
      <c r="B9" s="9" t="s">
        <v>89</v>
      </c>
      <c r="C9" s="2">
        <v>6161.337735</v>
      </c>
      <c r="D9" s="132">
        <f>'Table B'!I9</f>
        <v>0.105</v>
      </c>
      <c r="E9" s="16">
        <v>91.57</v>
      </c>
      <c r="F9" s="18">
        <v>0</v>
      </c>
      <c r="G9" s="3"/>
      <c r="H9" s="33">
        <f t="shared" si="0"/>
        <v>91.57</v>
      </c>
      <c r="I9" s="42">
        <f t="shared" si="1"/>
        <v>0.14154316409912532</v>
      </c>
      <c r="J9" s="105" t="s">
        <v>108</v>
      </c>
      <c r="K9" s="103">
        <v>30.66</v>
      </c>
      <c r="L9" s="139"/>
      <c r="M9" s="102">
        <f t="shared" si="2"/>
        <v>30.66</v>
      </c>
      <c r="N9" s="101">
        <f t="shared" si="3"/>
        <v>122.22999999999999</v>
      </c>
      <c r="O9" s="63">
        <f t="shared" si="4"/>
        <v>0.18893546956247773</v>
      </c>
    </row>
    <row r="10" spans="1:15" ht="18" customHeight="1">
      <c r="A10" s="96">
        <v>18010210040201</v>
      </c>
      <c r="B10" s="80" t="s">
        <v>90</v>
      </c>
      <c r="C10" s="97">
        <v>4329.377438</v>
      </c>
      <c r="D10" s="132">
        <f>'Table B'!I10</f>
        <v>0.09</v>
      </c>
      <c r="E10" s="99">
        <v>5.33</v>
      </c>
      <c r="F10" s="100">
        <v>0</v>
      </c>
      <c r="G10" s="101"/>
      <c r="H10" s="33">
        <f t="shared" si="0"/>
        <v>5.33</v>
      </c>
      <c r="I10" s="42">
        <f t="shared" si="1"/>
        <v>0.013679154351943158</v>
      </c>
      <c r="J10" s="104"/>
      <c r="K10" s="100"/>
      <c r="L10" s="101"/>
      <c r="M10" s="102">
        <f t="shared" si="2"/>
        <v>0</v>
      </c>
      <c r="N10" s="101">
        <f t="shared" si="3"/>
        <v>5.33</v>
      </c>
      <c r="O10" s="63">
        <f t="shared" si="4"/>
        <v>0.013679154351943158</v>
      </c>
    </row>
    <row r="11" spans="1:15" ht="18" customHeight="1">
      <c r="A11" s="96">
        <v>18010210040202</v>
      </c>
      <c r="B11" s="9" t="s">
        <v>91</v>
      </c>
      <c r="C11" s="2">
        <v>6444.729278</v>
      </c>
      <c r="D11" s="132">
        <f>'Table B'!I11</f>
        <v>0.09</v>
      </c>
      <c r="E11" s="16">
        <v>0</v>
      </c>
      <c r="F11" s="18">
        <v>0</v>
      </c>
      <c r="G11" s="3"/>
      <c r="H11" s="33">
        <f t="shared" si="0"/>
        <v>0</v>
      </c>
      <c r="I11" s="42">
        <f t="shared" si="1"/>
        <v>0</v>
      </c>
      <c r="J11" s="105"/>
      <c r="K11" s="103"/>
      <c r="L11" s="139"/>
      <c r="M11" s="102">
        <f t="shared" si="2"/>
        <v>0</v>
      </c>
      <c r="N11" s="101">
        <f t="shared" si="3"/>
        <v>0</v>
      </c>
      <c r="O11" s="63">
        <f t="shared" si="4"/>
        <v>0</v>
      </c>
    </row>
    <row r="12" spans="1:15" ht="18" customHeight="1">
      <c r="A12" s="96">
        <v>18010210040203</v>
      </c>
      <c r="B12" s="9" t="s">
        <v>92</v>
      </c>
      <c r="C12" s="2">
        <v>3311.225459</v>
      </c>
      <c r="D12" s="132">
        <f>'Table B'!I12</f>
        <v>0.085</v>
      </c>
      <c r="E12" s="16">
        <v>65.73</v>
      </c>
      <c r="F12" s="18">
        <v>0</v>
      </c>
      <c r="G12" s="3"/>
      <c r="H12" s="33">
        <f t="shared" si="0"/>
        <v>65.73</v>
      </c>
      <c r="I12" s="42">
        <f t="shared" si="1"/>
        <v>0.23353713820519972</v>
      </c>
      <c r="J12" s="105"/>
      <c r="K12" s="103"/>
      <c r="L12" s="139"/>
      <c r="M12" s="102">
        <f t="shared" si="2"/>
        <v>0</v>
      </c>
      <c r="N12" s="101">
        <f t="shared" si="3"/>
        <v>65.73</v>
      </c>
      <c r="O12" s="63">
        <f t="shared" si="4"/>
        <v>0.23353713820519972</v>
      </c>
    </row>
    <row r="13" spans="1:15" ht="18" customHeight="1">
      <c r="A13" s="96">
        <v>18010210040301</v>
      </c>
      <c r="B13" s="9" t="s">
        <v>93</v>
      </c>
      <c r="C13" s="2">
        <v>4251.302159</v>
      </c>
      <c r="D13" s="132">
        <f>'Table B'!I13</f>
        <v>0.09</v>
      </c>
      <c r="E13" s="16">
        <v>10.04</v>
      </c>
      <c r="F13" s="18">
        <v>0</v>
      </c>
      <c r="G13" s="3"/>
      <c r="H13" s="33">
        <f t="shared" si="0"/>
        <v>10.04</v>
      </c>
      <c r="I13" s="42">
        <f t="shared" si="1"/>
        <v>0.026240326230256916</v>
      </c>
      <c r="J13" s="105" t="s">
        <v>108</v>
      </c>
      <c r="K13" s="103">
        <v>31.18</v>
      </c>
      <c r="L13" s="139"/>
      <c r="M13" s="102">
        <f t="shared" si="2"/>
        <v>31.18</v>
      </c>
      <c r="N13" s="101">
        <f t="shared" si="3"/>
        <v>41.22</v>
      </c>
      <c r="O13" s="63">
        <f t="shared" si="4"/>
        <v>0.1077316979294014</v>
      </c>
    </row>
    <row r="14" spans="1:15" ht="18" customHeight="1">
      <c r="A14" s="96">
        <v>18010210040302</v>
      </c>
      <c r="B14" s="9" t="s">
        <v>94</v>
      </c>
      <c r="C14" s="2">
        <v>4340.144864</v>
      </c>
      <c r="D14" s="132">
        <f>'Table B'!I14</f>
        <v>0.095</v>
      </c>
      <c r="E14" s="16">
        <v>5.25</v>
      </c>
      <c r="F14" s="18">
        <v>0</v>
      </c>
      <c r="G14" s="3"/>
      <c r="H14" s="33">
        <f t="shared" si="0"/>
        <v>5.25</v>
      </c>
      <c r="I14" s="42">
        <f t="shared" si="1"/>
        <v>0.012733021506522885</v>
      </c>
      <c r="J14" s="105" t="s">
        <v>108</v>
      </c>
      <c r="K14" s="103">
        <v>69.62</v>
      </c>
      <c r="L14" s="139"/>
      <c r="M14" s="102">
        <f t="shared" si="2"/>
        <v>69.62</v>
      </c>
      <c r="N14" s="101">
        <f t="shared" si="3"/>
        <v>74.87</v>
      </c>
      <c r="O14" s="63">
        <f t="shared" si="4"/>
        <v>0.18158501337016544</v>
      </c>
    </row>
    <row r="15" spans="1:15" ht="18" customHeight="1">
      <c r="A15" s="96">
        <v>18010210040303</v>
      </c>
      <c r="B15" s="9" t="s">
        <v>95</v>
      </c>
      <c r="C15" s="2">
        <v>1908.62059</v>
      </c>
      <c r="D15" s="132">
        <f>'Table B'!I15</f>
        <v>0.095</v>
      </c>
      <c r="E15" s="16">
        <v>11.36</v>
      </c>
      <c r="F15" s="18">
        <v>0</v>
      </c>
      <c r="G15" s="3"/>
      <c r="H15" s="33">
        <f t="shared" si="0"/>
        <v>11.36</v>
      </c>
      <c r="I15" s="42">
        <f t="shared" si="1"/>
        <v>0.06265202628272025</v>
      </c>
      <c r="J15" s="105" t="s">
        <v>108</v>
      </c>
      <c r="K15" s="103">
        <v>57.49</v>
      </c>
      <c r="L15" s="139"/>
      <c r="M15" s="102">
        <f t="shared" si="2"/>
        <v>57.49</v>
      </c>
      <c r="N15" s="101">
        <f t="shared" si="3"/>
        <v>68.85</v>
      </c>
      <c r="O15" s="63">
        <f t="shared" si="4"/>
        <v>0.37971760647581776</v>
      </c>
    </row>
    <row r="16" spans="1:15" ht="18" customHeight="1">
      <c r="A16" s="96">
        <v>18010210040401</v>
      </c>
      <c r="B16" s="9" t="s">
        <v>96</v>
      </c>
      <c r="C16" s="2">
        <v>8137.135155</v>
      </c>
      <c r="D16" s="132">
        <f>'Table B'!I16</f>
        <v>0.09</v>
      </c>
      <c r="E16" s="16">
        <v>52.95</v>
      </c>
      <c r="F16" s="18">
        <v>0</v>
      </c>
      <c r="G16" s="3"/>
      <c r="H16" s="33">
        <f t="shared" si="0"/>
        <v>52.95</v>
      </c>
      <c r="I16" s="42">
        <f t="shared" si="1"/>
        <v>0.07230226881162495</v>
      </c>
      <c r="J16" s="105" t="s">
        <v>108</v>
      </c>
      <c r="K16" s="103">
        <v>51.74</v>
      </c>
      <c r="L16" s="139"/>
      <c r="M16" s="102">
        <f t="shared" si="2"/>
        <v>51.74</v>
      </c>
      <c r="N16" s="101">
        <f t="shared" si="3"/>
        <v>104.69</v>
      </c>
      <c r="O16" s="63">
        <f t="shared" si="4"/>
        <v>0.14295230447382465</v>
      </c>
    </row>
    <row r="17" spans="1:15" ht="18" customHeight="1">
      <c r="A17" s="96">
        <v>18010210040402</v>
      </c>
      <c r="B17" s="9" t="s">
        <v>97</v>
      </c>
      <c r="C17" s="2">
        <v>5432.279759</v>
      </c>
      <c r="D17" s="132">
        <f>'Table B'!I17</f>
        <v>0.1</v>
      </c>
      <c r="E17" s="16">
        <v>18.65</v>
      </c>
      <c r="F17" s="18">
        <v>0</v>
      </c>
      <c r="G17" s="3"/>
      <c r="H17" s="33">
        <f t="shared" si="0"/>
        <v>18.65</v>
      </c>
      <c r="I17" s="42">
        <f t="shared" si="1"/>
        <v>0.03433181063457082</v>
      </c>
      <c r="J17" s="105" t="s">
        <v>108</v>
      </c>
      <c r="K17" s="103">
        <v>199</v>
      </c>
      <c r="L17" s="139"/>
      <c r="M17" s="102">
        <f t="shared" si="2"/>
        <v>199</v>
      </c>
      <c r="N17" s="101">
        <f t="shared" si="3"/>
        <v>217.65</v>
      </c>
      <c r="O17" s="63">
        <f t="shared" si="4"/>
        <v>0.40066051392033986</v>
      </c>
    </row>
    <row r="18" spans="1:15" ht="18" customHeight="1">
      <c r="A18" s="96">
        <v>18010210040403</v>
      </c>
      <c r="B18" s="9" t="s">
        <v>98</v>
      </c>
      <c r="C18" s="2">
        <v>9972.524021</v>
      </c>
      <c r="D18" s="132">
        <f>'Table B'!I18</f>
        <v>0.08</v>
      </c>
      <c r="E18" s="16">
        <v>0</v>
      </c>
      <c r="F18" s="18">
        <v>10.576921</v>
      </c>
      <c r="G18" s="3"/>
      <c r="H18" s="33">
        <f t="shared" si="0"/>
        <v>10.576921</v>
      </c>
      <c r="I18" s="42">
        <f t="shared" si="1"/>
        <v>0.01325757774276511</v>
      </c>
      <c r="J18" s="105"/>
      <c r="K18" s="103"/>
      <c r="L18" s="139"/>
      <c r="M18" s="102">
        <f t="shared" si="2"/>
        <v>0</v>
      </c>
      <c r="N18" s="101">
        <f t="shared" si="3"/>
        <v>10.576921</v>
      </c>
      <c r="O18" s="63">
        <f t="shared" si="4"/>
        <v>0.01325757774276511</v>
      </c>
    </row>
    <row r="19" spans="1:15" ht="18" customHeight="1">
      <c r="A19" s="96">
        <v>18010210040501</v>
      </c>
      <c r="B19" s="9" t="s">
        <v>99</v>
      </c>
      <c r="C19" s="2">
        <v>5461.903204</v>
      </c>
      <c r="D19" s="132">
        <f>'Table B'!I19</f>
        <v>0.075</v>
      </c>
      <c r="E19" s="16">
        <v>2.9</v>
      </c>
      <c r="F19" s="18">
        <v>32.199779</v>
      </c>
      <c r="G19" s="3"/>
      <c r="H19" s="33">
        <f t="shared" si="0"/>
        <v>35.099779</v>
      </c>
      <c r="I19" s="42">
        <f t="shared" si="1"/>
        <v>0.0856838790168595</v>
      </c>
      <c r="J19" s="105"/>
      <c r="K19" s="103"/>
      <c r="L19" s="139"/>
      <c r="M19" s="102">
        <f t="shared" si="2"/>
        <v>0</v>
      </c>
      <c r="N19" s="101">
        <f t="shared" si="3"/>
        <v>35.099779</v>
      </c>
      <c r="O19" s="63">
        <f t="shared" si="4"/>
        <v>0.0856838790168595</v>
      </c>
    </row>
    <row r="20" spans="1:15" ht="18" customHeight="1">
      <c r="A20" s="96">
        <v>18010210040502</v>
      </c>
      <c r="B20" s="9" t="s">
        <v>100</v>
      </c>
      <c r="C20" s="2">
        <v>6488.268225</v>
      </c>
      <c r="D20" s="132">
        <f>'Table B'!I20</f>
        <v>0.1</v>
      </c>
      <c r="E20" s="16">
        <v>7.29</v>
      </c>
      <c r="F20" s="18">
        <v>10.523768</v>
      </c>
      <c r="G20" s="3"/>
      <c r="H20" s="33">
        <f t="shared" si="0"/>
        <v>17.813768</v>
      </c>
      <c r="I20" s="42">
        <f t="shared" si="1"/>
        <v>0.02745535076888718</v>
      </c>
      <c r="J20" s="105" t="s">
        <v>108</v>
      </c>
      <c r="K20" s="103">
        <v>11.89</v>
      </c>
      <c r="L20" s="139"/>
      <c r="M20" s="102">
        <f t="shared" si="2"/>
        <v>11.89</v>
      </c>
      <c r="N20" s="101">
        <f t="shared" si="3"/>
        <v>29.703768</v>
      </c>
      <c r="O20" s="63">
        <f t="shared" si="4"/>
        <v>0.0457807337334609</v>
      </c>
    </row>
    <row r="21" spans="1:15" ht="18" customHeight="1" thickBot="1">
      <c r="A21" s="96">
        <v>18010210040503</v>
      </c>
      <c r="B21" s="9" t="s">
        <v>101</v>
      </c>
      <c r="C21" s="2">
        <v>9204.333446</v>
      </c>
      <c r="D21" s="132">
        <f>'Table B'!I21</f>
        <v>0.095</v>
      </c>
      <c r="E21" s="16">
        <v>50.92</v>
      </c>
      <c r="F21" s="18">
        <v>16.795836</v>
      </c>
      <c r="G21" s="3"/>
      <c r="H21" s="33">
        <f t="shared" si="0"/>
        <v>67.715836</v>
      </c>
      <c r="I21" s="15">
        <f t="shared" si="1"/>
        <v>0.07744159616403042</v>
      </c>
      <c r="J21" s="105" t="s">
        <v>108</v>
      </c>
      <c r="K21" s="103">
        <v>194.13</v>
      </c>
      <c r="L21" s="139"/>
      <c r="M21" s="102">
        <f t="shared" si="2"/>
        <v>194.13</v>
      </c>
      <c r="N21" s="101">
        <f t="shared" si="3"/>
        <v>261.84583599999996</v>
      </c>
      <c r="O21" s="63">
        <f t="shared" si="4"/>
        <v>0.2994537273193369</v>
      </c>
    </row>
    <row r="22" spans="1:15" ht="15" customHeight="1">
      <c r="A22" s="95"/>
      <c r="B22" s="70"/>
      <c r="C22" s="4"/>
      <c r="D22" s="39"/>
      <c r="E22" s="17"/>
      <c r="F22" s="19"/>
      <c r="G22" s="5"/>
      <c r="H22" s="73"/>
      <c r="I22" s="36"/>
      <c r="J22" s="92"/>
      <c r="K22" s="140"/>
      <c r="L22" s="143"/>
      <c r="M22" s="50"/>
      <c r="N22" s="5"/>
      <c r="O22" s="65"/>
    </row>
    <row r="23" spans="1:15" ht="21" customHeight="1">
      <c r="A23" s="94"/>
      <c r="B23" s="81" t="s">
        <v>54</v>
      </c>
      <c r="C23" s="2">
        <f>SUM(C5:C21)</f>
        <v>95147.249323</v>
      </c>
      <c r="D23" s="29"/>
      <c r="E23" s="16">
        <f>SUM(E5:E21)</f>
        <v>321.98999999999995</v>
      </c>
      <c r="F23" s="18">
        <f>SUM(F5:F21)</f>
        <v>70.096304</v>
      </c>
      <c r="G23" s="18">
        <f>SUM(G5:G21)</f>
        <v>0</v>
      </c>
      <c r="H23" s="33">
        <f>SUM(E23:G23)</f>
        <v>392.0863039999999</v>
      </c>
      <c r="I23" s="42"/>
      <c r="J23" s="90"/>
      <c r="K23" s="18">
        <f>SUM(K5:K21)</f>
        <v>666.0799999999999</v>
      </c>
      <c r="L23" s="3">
        <f>SUM(L5:L21)</f>
        <v>0</v>
      </c>
      <c r="M23" s="102">
        <f>K23+L23</f>
        <v>666.0799999999999</v>
      </c>
      <c r="N23" s="101">
        <f>H23+M23</f>
        <v>1058.1663039999999</v>
      </c>
      <c r="O23" s="63"/>
    </row>
    <row r="24" spans="2:14" ht="21" customHeight="1">
      <c r="B24" s="192" t="s">
        <v>186</v>
      </c>
      <c r="D24" s="193">
        <f>D23/$N$23</f>
        <v>0</v>
      </c>
      <c r="E24" s="193">
        <f>E23/$N$23</f>
        <v>0.30429054372912634</v>
      </c>
      <c r="F24" s="194">
        <f>F23/$N$23</f>
        <v>0.06624318288630746</v>
      </c>
      <c r="G24" s="193">
        <f>G23/$N$23</f>
        <v>0</v>
      </c>
      <c r="H24" s="193"/>
      <c r="K24" s="193">
        <f>K23/$N$23</f>
        <v>0.6294662733845662</v>
      </c>
      <c r="N24" s="193">
        <f>N23/$N$23</f>
        <v>1</v>
      </c>
    </row>
    <row r="25" spans="2:11" ht="21" customHeight="1">
      <c r="B25" s="195" t="s">
        <v>189</v>
      </c>
      <c r="E25" t="s">
        <v>187</v>
      </c>
      <c r="K25" t="s">
        <v>188</v>
      </c>
    </row>
  </sheetData>
  <mergeCells count="4">
    <mergeCell ref="E2:I2"/>
    <mergeCell ref="J2:O2"/>
    <mergeCell ref="A1:O1"/>
    <mergeCell ref="A2:D2"/>
  </mergeCells>
  <printOptions gridLines="1"/>
  <pageMargins left="0.5" right="0.5" top="0.5" bottom="0.5" header="0.5" footer="0.25"/>
  <pageSetup fitToHeight="0" fitToWidth="1" horizontalDpi="600" verticalDpi="600" orientation="landscape" scale="70" r:id="rId1"/>
  <headerFooter alignWithMargins="0">
    <oddFooter>&amp;L23-February-2007&amp;C&amp;F - &amp;"Arial,Bold"&amp;A&amp;R&amp;P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0" zoomScaleNormal="70" workbookViewId="0" topLeftCell="A1">
      <selection activeCell="A1" sqref="A1:O1"/>
    </sheetView>
  </sheetViews>
  <sheetFormatPr defaultColWidth="8.88671875" defaultRowHeight="15"/>
  <cols>
    <col min="1" max="1" width="14.77734375" style="0" customWidth="1"/>
    <col min="2" max="2" width="26.77734375" style="0" customWidth="1"/>
    <col min="3" max="3" width="7.3359375" style="0" customWidth="1"/>
    <col min="4" max="4" width="8.3359375" style="0" customWidth="1"/>
    <col min="7" max="7" width="7.6640625" style="0" customWidth="1"/>
    <col min="8" max="8" width="9.3359375" style="0" customWidth="1"/>
    <col min="9" max="9" width="8.21484375" style="0" customWidth="1"/>
    <col min="10" max="10" width="8.6640625" style="0" customWidth="1"/>
    <col min="11" max="11" width="9.21484375" style="0" customWidth="1"/>
    <col min="12" max="13" width="8.5546875" style="0" customWidth="1"/>
    <col min="15" max="15" width="9.3359375" style="0" customWidth="1"/>
  </cols>
  <sheetData>
    <row r="1" spans="1:15" ht="24" customHeight="1">
      <c r="A1" s="198" t="s">
        <v>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211"/>
    </row>
    <row r="2" spans="1:15" ht="52.5" customHeight="1">
      <c r="A2" s="203" t="s">
        <v>185</v>
      </c>
      <c r="B2" s="204"/>
      <c r="C2" s="204"/>
      <c r="D2" s="205"/>
      <c r="E2" s="206" t="s">
        <v>9</v>
      </c>
      <c r="F2" s="206"/>
      <c r="G2" s="207"/>
      <c r="H2" s="207"/>
      <c r="I2" s="207"/>
      <c r="J2" s="208" t="s">
        <v>56</v>
      </c>
      <c r="K2" s="209"/>
      <c r="L2" s="209"/>
      <c r="M2" s="209"/>
      <c r="N2" s="209"/>
      <c r="O2" s="210"/>
    </row>
    <row r="3" spans="1:15" ht="69" customHeight="1">
      <c r="A3" s="7" t="s">
        <v>64</v>
      </c>
      <c r="B3" s="7" t="s">
        <v>48</v>
      </c>
      <c r="C3" s="8" t="s">
        <v>3</v>
      </c>
      <c r="D3" s="13" t="s">
        <v>11</v>
      </c>
      <c r="E3" s="67" t="s">
        <v>44</v>
      </c>
      <c r="F3" s="20" t="s">
        <v>52</v>
      </c>
      <c r="G3" s="20" t="s">
        <v>6</v>
      </c>
      <c r="H3" s="21" t="s">
        <v>36</v>
      </c>
      <c r="I3" s="14" t="s">
        <v>35</v>
      </c>
      <c r="J3" s="74" t="s">
        <v>57</v>
      </c>
      <c r="K3" s="7" t="s">
        <v>61</v>
      </c>
      <c r="L3" s="20" t="s">
        <v>59</v>
      </c>
      <c r="M3" s="106" t="s">
        <v>109</v>
      </c>
      <c r="N3" s="21" t="s">
        <v>60</v>
      </c>
      <c r="O3" s="66" t="s">
        <v>63</v>
      </c>
    </row>
    <row r="4" spans="1:15" ht="33" customHeight="1" thickBot="1">
      <c r="A4" s="93"/>
      <c r="B4" s="108"/>
      <c r="C4" s="108"/>
      <c r="D4" s="109"/>
      <c r="E4" s="133" t="s">
        <v>7</v>
      </c>
      <c r="F4" s="78" t="s">
        <v>7</v>
      </c>
      <c r="G4" s="110" t="s">
        <v>8</v>
      </c>
      <c r="H4" s="78" t="s">
        <v>7</v>
      </c>
      <c r="I4" s="111"/>
      <c r="J4" s="112"/>
      <c r="K4" s="113" t="s">
        <v>8</v>
      </c>
      <c r="L4" s="110" t="s">
        <v>8</v>
      </c>
      <c r="M4" s="113" t="s">
        <v>8</v>
      </c>
      <c r="N4" s="78" t="s">
        <v>7</v>
      </c>
      <c r="O4" s="134"/>
    </row>
    <row r="5" spans="1:15" ht="18" customHeight="1" thickTop="1">
      <c r="A5" s="96">
        <v>18010210040101</v>
      </c>
      <c r="B5" s="80" t="s">
        <v>85</v>
      </c>
      <c r="C5" s="97">
        <v>5846.979879</v>
      </c>
      <c r="D5" s="132">
        <f>'Table B'!I5</f>
        <v>0.08</v>
      </c>
      <c r="E5" s="99">
        <v>0</v>
      </c>
      <c r="F5" s="100">
        <v>0</v>
      </c>
      <c r="G5" s="101"/>
      <c r="H5" s="33">
        <f aca="true" t="shared" si="0" ref="H5:H21">SUM(E5:G5)</f>
        <v>0</v>
      </c>
      <c r="I5" s="42">
        <f aca="true" t="shared" si="1" ref="I5:I21">(H5/$C5)/$D5</f>
        <v>0</v>
      </c>
      <c r="J5" s="104"/>
      <c r="K5" s="100"/>
      <c r="L5" s="101"/>
      <c r="M5" s="102">
        <f aca="true" t="shared" si="2" ref="M5:M21">K5+L5</f>
        <v>0</v>
      </c>
      <c r="N5" s="101">
        <f aca="true" t="shared" si="3" ref="N5:N21">H5+M5</f>
        <v>0</v>
      </c>
      <c r="O5" s="63">
        <f aca="true" t="shared" si="4" ref="O5:O21">(N5/$C5)/$D5</f>
        <v>0</v>
      </c>
    </row>
    <row r="6" spans="1:15" ht="18" customHeight="1">
      <c r="A6" s="96">
        <v>18010210040102</v>
      </c>
      <c r="B6" s="80" t="s">
        <v>86</v>
      </c>
      <c r="C6" s="97">
        <v>3587.737345</v>
      </c>
      <c r="D6" s="132">
        <f>'Table B'!I6</f>
        <v>0.08</v>
      </c>
      <c r="E6" s="99">
        <v>0</v>
      </c>
      <c r="F6" s="100">
        <v>0</v>
      </c>
      <c r="G6" s="101"/>
      <c r="H6" s="33">
        <f t="shared" si="0"/>
        <v>0</v>
      </c>
      <c r="I6" s="42">
        <f t="shared" si="1"/>
        <v>0</v>
      </c>
      <c r="J6" s="104"/>
      <c r="K6" s="100"/>
      <c r="L6" s="101"/>
      <c r="M6" s="102">
        <f t="shared" si="2"/>
        <v>0</v>
      </c>
      <c r="N6" s="101">
        <f t="shared" si="3"/>
        <v>0</v>
      </c>
      <c r="O6" s="63">
        <f t="shared" si="4"/>
        <v>0</v>
      </c>
    </row>
    <row r="7" spans="1:15" ht="18" customHeight="1">
      <c r="A7" s="96">
        <v>18010210040103</v>
      </c>
      <c r="B7" s="80" t="s">
        <v>87</v>
      </c>
      <c r="C7" s="97">
        <v>6039.023206</v>
      </c>
      <c r="D7" s="132">
        <f>'Table B'!I7</f>
        <v>0.09</v>
      </c>
      <c r="E7" s="99">
        <v>0</v>
      </c>
      <c r="F7" s="100">
        <v>0</v>
      </c>
      <c r="G7" s="101"/>
      <c r="H7" s="33">
        <f t="shared" si="0"/>
        <v>0</v>
      </c>
      <c r="I7" s="42">
        <f t="shared" si="1"/>
        <v>0</v>
      </c>
      <c r="J7" s="104"/>
      <c r="K7" s="100"/>
      <c r="L7" s="101"/>
      <c r="M7" s="102">
        <f t="shared" si="2"/>
        <v>0</v>
      </c>
      <c r="N7" s="101">
        <f t="shared" si="3"/>
        <v>0</v>
      </c>
      <c r="O7" s="63">
        <f t="shared" si="4"/>
        <v>0</v>
      </c>
    </row>
    <row r="8" spans="1:15" ht="18" customHeight="1">
      <c r="A8" s="96">
        <v>18010210040104</v>
      </c>
      <c r="B8" s="80" t="s">
        <v>88</v>
      </c>
      <c r="C8" s="97">
        <v>4230.32756</v>
      </c>
      <c r="D8" s="132">
        <f>'Table B'!I8</f>
        <v>0.095</v>
      </c>
      <c r="E8" s="99">
        <v>0</v>
      </c>
      <c r="F8" s="100">
        <v>0</v>
      </c>
      <c r="G8" s="101"/>
      <c r="H8" s="33">
        <f t="shared" si="0"/>
        <v>0</v>
      </c>
      <c r="I8" s="42">
        <f t="shared" si="1"/>
        <v>0</v>
      </c>
      <c r="J8" s="104" t="s">
        <v>108</v>
      </c>
      <c r="K8" s="100">
        <v>6.2</v>
      </c>
      <c r="L8" s="101"/>
      <c r="M8" s="102">
        <f t="shared" si="2"/>
        <v>6.2</v>
      </c>
      <c r="N8" s="101">
        <f t="shared" si="3"/>
        <v>6.2</v>
      </c>
      <c r="O8" s="63">
        <f t="shared" si="4"/>
        <v>0.015427447867591804</v>
      </c>
    </row>
    <row r="9" spans="1:15" ht="18" customHeight="1">
      <c r="A9" s="96">
        <v>18010210040105</v>
      </c>
      <c r="B9" s="9" t="s">
        <v>89</v>
      </c>
      <c r="C9" s="2">
        <v>6161.337735</v>
      </c>
      <c r="D9" s="132">
        <f>'Table B'!I9</f>
        <v>0.105</v>
      </c>
      <c r="E9" s="16">
        <v>91.57</v>
      </c>
      <c r="F9" s="18">
        <v>0</v>
      </c>
      <c r="G9" s="3"/>
      <c r="H9" s="33">
        <f t="shared" si="0"/>
        <v>91.57</v>
      </c>
      <c r="I9" s="42">
        <f t="shared" si="1"/>
        <v>0.14154316409912532</v>
      </c>
      <c r="J9" s="105" t="s">
        <v>108</v>
      </c>
      <c r="K9" s="103">
        <v>17.45</v>
      </c>
      <c r="L9" s="139"/>
      <c r="M9" s="102">
        <f t="shared" si="2"/>
        <v>17.45</v>
      </c>
      <c r="N9" s="101">
        <f t="shared" si="3"/>
        <v>109.02</v>
      </c>
      <c r="O9" s="63">
        <f t="shared" si="4"/>
        <v>0.16851627989610835</v>
      </c>
    </row>
    <row r="10" spans="1:15" ht="18" customHeight="1">
      <c r="A10" s="96">
        <v>18010210040201</v>
      </c>
      <c r="B10" s="80" t="s">
        <v>90</v>
      </c>
      <c r="C10" s="97">
        <v>4329.377438</v>
      </c>
      <c r="D10" s="132">
        <f>'Table B'!I10</f>
        <v>0.09</v>
      </c>
      <c r="E10" s="99">
        <v>5.33</v>
      </c>
      <c r="F10" s="100">
        <v>0</v>
      </c>
      <c r="G10" s="101"/>
      <c r="H10" s="33">
        <f t="shared" si="0"/>
        <v>5.33</v>
      </c>
      <c r="I10" s="42">
        <f t="shared" si="1"/>
        <v>0.013679154351943158</v>
      </c>
      <c r="J10" s="104"/>
      <c r="K10" s="100"/>
      <c r="L10" s="101"/>
      <c r="M10" s="102">
        <f t="shared" si="2"/>
        <v>0</v>
      </c>
      <c r="N10" s="101">
        <f t="shared" si="3"/>
        <v>5.33</v>
      </c>
      <c r="O10" s="63">
        <f t="shared" si="4"/>
        <v>0.013679154351943158</v>
      </c>
    </row>
    <row r="11" spans="1:15" ht="18" customHeight="1">
      <c r="A11" s="96">
        <v>18010210040202</v>
      </c>
      <c r="B11" s="9" t="s">
        <v>91</v>
      </c>
      <c r="C11" s="2">
        <v>6444.729278</v>
      </c>
      <c r="D11" s="132">
        <f>'Table B'!I11</f>
        <v>0.09</v>
      </c>
      <c r="E11" s="16">
        <v>0</v>
      </c>
      <c r="F11" s="18">
        <v>0</v>
      </c>
      <c r="G11" s="3"/>
      <c r="H11" s="33">
        <f t="shared" si="0"/>
        <v>0</v>
      </c>
      <c r="I11" s="42">
        <f t="shared" si="1"/>
        <v>0</v>
      </c>
      <c r="J11" s="105"/>
      <c r="K11" s="103"/>
      <c r="L11" s="139"/>
      <c r="M11" s="102">
        <f t="shared" si="2"/>
        <v>0</v>
      </c>
      <c r="N11" s="101">
        <f t="shared" si="3"/>
        <v>0</v>
      </c>
      <c r="O11" s="63">
        <f t="shared" si="4"/>
        <v>0</v>
      </c>
    </row>
    <row r="12" spans="1:15" ht="18" customHeight="1">
      <c r="A12" s="96">
        <v>18010210040203</v>
      </c>
      <c r="B12" s="9" t="s">
        <v>92</v>
      </c>
      <c r="C12" s="2">
        <v>3311.225459</v>
      </c>
      <c r="D12" s="132">
        <f>'Table B'!I12</f>
        <v>0.085</v>
      </c>
      <c r="E12" s="16">
        <v>65.73</v>
      </c>
      <c r="F12" s="18">
        <v>0</v>
      </c>
      <c r="G12" s="3"/>
      <c r="H12" s="33">
        <f t="shared" si="0"/>
        <v>65.73</v>
      </c>
      <c r="I12" s="42">
        <f t="shared" si="1"/>
        <v>0.23353713820519972</v>
      </c>
      <c r="J12" s="105"/>
      <c r="K12" s="103"/>
      <c r="L12" s="139"/>
      <c r="M12" s="102">
        <f t="shared" si="2"/>
        <v>0</v>
      </c>
      <c r="N12" s="101">
        <f t="shared" si="3"/>
        <v>65.73</v>
      </c>
      <c r="O12" s="63">
        <f t="shared" si="4"/>
        <v>0.23353713820519972</v>
      </c>
    </row>
    <row r="13" spans="1:15" ht="18" customHeight="1">
      <c r="A13" s="96">
        <v>18010210040301</v>
      </c>
      <c r="B13" s="9" t="s">
        <v>93</v>
      </c>
      <c r="C13" s="2">
        <v>4251.302159</v>
      </c>
      <c r="D13" s="132">
        <f>'Table B'!I13</f>
        <v>0.09</v>
      </c>
      <c r="E13" s="16">
        <v>10.04</v>
      </c>
      <c r="F13" s="18">
        <v>0</v>
      </c>
      <c r="G13" s="3"/>
      <c r="H13" s="33">
        <f t="shared" si="0"/>
        <v>10.04</v>
      </c>
      <c r="I13" s="42">
        <f t="shared" si="1"/>
        <v>0.026240326230256916</v>
      </c>
      <c r="J13" s="105" t="s">
        <v>108</v>
      </c>
      <c r="K13" s="103">
        <v>20.76</v>
      </c>
      <c r="L13" s="139"/>
      <c r="M13" s="102">
        <f t="shared" si="2"/>
        <v>20.76</v>
      </c>
      <c r="N13" s="101">
        <f t="shared" si="3"/>
        <v>30.8</v>
      </c>
      <c r="O13" s="63">
        <f t="shared" si="4"/>
        <v>0.0804982119414256</v>
      </c>
    </row>
    <row r="14" spans="1:15" ht="18" customHeight="1">
      <c r="A14" s="96">
        <v>18010210040302</v>
      </c>
      <c r="B14" s="9" t="s">
        <v>94</v>
      </c>
      <c r="C14" s="2">
        <v>4340.144864</v>
      </c>
      <c r="D14" s="132">
        <f>'Table B'!I14</f>
        <v>0.095</v>
      </c>
      <c r="E14" s="16">
        <v>5.25</v>
      </c>
      <c r="F14" s="18">
        <v>0</v>
      </c>
      <c r="G14" s="3"/>
      <c r="H14" s="33">
        <f t="shared" si="0"/>
        <v>5.25</v>
      </c>
      <c r="I14" s="42">
        <f t="shared" si="1"/>
        <v>0.012733021506522885</v>
      </c>
      <c r="J14" s="105" t="s">
        <v>108</v>
      </c>
      <c r="K14" s="103">
        <v>37.83</v>
      </c>
      <c r="L14" s="139"/>
      <c r="M14" s="102">
        <f t="shared" si="2"/>
        <v>37.83</v>
      </c>
      <c r="N14" s="101">
        <f t="shared" si="3"/>
        <v>43.08</v>
      </c>
      <c r="O14" s="63">
        <f t="shared" si="4"/>
        <v>0.10448353647638207</v>
      </c>
    </row>
    <row r="15" spans="1:15" ht="18" customHeight="1">
      <c r="A15" s="96">
        <v>18010210040303</v>
      </c>
      <c r="B15" s="9" t="s">
        <v>95</v>
      </c>
      <c r="C15" s="2">
        <v>1908.62059</v>
      </c>
      <c r="D15" s="132">
        <f>'Table B'!I15</f>
        <v>0.095</v>
      </c>
      <c r="E15" s="16">
        <v>11.36</v>
      </c>
      <c r="F15" s="18">
        <v>0</v>
      </c>
      <c r="G15" s="3"/>
      <c r="H15" s="33">
        <f t="shared" si="0"/>
        <v>11.36</v>
      </c>
      <c r="I15" s="42">
        <f t="shared" si="1"/>
        <v>0.06265202628272025</v>
      </c>
      <c r="J15" s="105" t="s">
        <v>108</v>
      </c>
      <c r="K15" s="103">
        <v>34.12</v>
      </c>
      <c r="L15" s="139"/>
      <c r="M15" s="102">
        <f t="shared" si="2"/>
        <v>34.12</v>
      </c>
      <c r="N15" s="101">
        <f t="shared" si="3"/>
        <v>45.48</v>
      </c>
      <c r="O15" s="63">
        <f t="shared" si="4"/>
        <v>0.25082871085722863</v>
      </c>
    </row>
    <row r="16" spans="1:15" ht="18" customHeight="1">
      <c r="A16" s="96">
        <v>18010210040401</v>
      </c>
      <c r="B16" s="9" t="s">
        <v>96</v>
      </c>
      <c r="C16" s="2">
        <v>8137.135155</v>
      </c>
      <c r="D16" s="132">
        <f>'Table B'!I16</f>
        <v>0.09</v>
      </c>
      <c r="E16" s="16">
        <v>52.95</v>
      </c>
      <c r="F16" s="18">
        <v>0</v>
      </c>
      <c r="G16" s="3"/>
      <c r="H16" s="33">
        <f t="shared" si="0"/>
        <v>52.95</v>
      </c>
      <c r="I16" s="42">
        <f t="shared" si="1"/>
        <v>0.07230226881162495</v>
      </c>
      <c r="J16" s="105" t="s">
        <v>108</v>
      </c>
      <c r="K16" s="103">
        <v>21.95</v>
      </c>
      <c r="L16" s="139"/>
      <c r="M16" s="102">
        <f t="shared" si="2"/>
        <v>21.95</v>
      </c>
      <c r="N16" s="101">
        <f t="shared" si="3"/>
        <v>74.9</v>
      </c>
      <c r="O16" s="63">
        <f t="shared" si="4"/>
        <v>0.1022745974313637</v>
      </c>
    </row>
    <row r="17" spans="1:15" ht="18" customHeight="1">
      <c r="A17" s="96">
        <v>18010210040402</v>
      </c>
      <c r="B17" s="9" t="s">
        <v>97</v>
      </c>
      <c r="C17" s="2">
        <v>5432.279759</v>
      </c>
      <c r="D17" s="132">
        <f>'Table B'!I17</f>
        <v>0.1</v>
      </c>
      <c r="E17" s="16">
        <v>18.65</v>
      </c>
      <c r="F17" s="18">
        <v>0</v>
      </c>
      <c r="G17" s="3"/>
      <c r="H17" s="33">
        <f t="shared" si="0"/>
        <v>18.65</v>
      </c>
      <c r="I17" s="42">
        <f t="shared" si="1"/>
        <v>0.03433181063457082</v>
      </c>
      <c r="J17" s="105" t="s">
        <v>108</v>
      </c>
      <c r="K17" s="103">
        <v>111.06</v>
      </c>
      <c r="L17" s="139"/>
      <c r="M17" s="102">
        <f t="shared" si="2"/>
        <v>111.06</v>
      </c>
      <c r="N17" s="101">
        <f t="shared" si="3"/>
        <v>129.71</v>
      </c>
      <c r="O17" s="63">
        <f t="shared" si="4"/>
        <v>0.23877636232762364</v>
      </c>
    </row>
    <row r="18" spans="1:15" ht="18" customHeight="1">
      <c r="A18" s="96">
        <v>18010210040403</v>
      </c>
      <c r="B18" s="9" t="s">
        <v>98</v>
      </c>
      <c r="C18" s="2">
        <v>9972.524021</v>
      </c>
      <c r="D18" s="132">
        <f>'Table B'!I18</f>
        <v>0.08</v>
      </c>
      <c r="E18" s="16">
        <v>0</v>
      </c>
      <c r="F18" s="18">
        <v>10.576921</v>
      </c>
      <c r="G18" s="3"/>
      <c r="H18" s="33">
        <f t="shared" si="0"/>
        <v>10.576921</v>
      </c>
      <c r="I18" s="42">
        <f t="shared" si="1"/>
        <v>0.01325757774276511</v>
      </c>
      <c r="J18" s="105"/>
      <c r="K18" s="103"/>
      <c r="L18" s="139"/>
      <c r="M18" s="102">
        <f t="shared" si="2"/>
        <v>0</v>
      </c>
      <c r="N18" s="101">
        <f t="shared" si="3"/>
        <v>10.576921</v>
      </c>
      <c r="O18" s="63">
        <f t="shared" si="4"/>
        <v>0.01325757774276511</v>
      </c>
    </row>
    <row r="19" spans="1:15" ht="18" customHeight="1">
      <c r="A19" s="96">
        <v>18010210040501</v>
      </c>
      <c r="B19" s="9" t="s">
        <v>99</v>
      </c>
      <c r="C19" s="2">
        <v>5461.903204</v>
      </c>
      <c r="D19" s="132">
        <f>'Table B'!I19</f>
        <v>0.075</v>
      </c>
      <c r="E19" s="16">
        <v>2.9</v>
      </c>
      <c r="F19" s="18">
        <v>32.199779</v>
      </c>
      <c r="G19" s="3"/>
      <c r="H19" s="33">
        <f t="shared" si="0"/>
        <v>35.099779</v>
      </c>
      <c r="I19" s="42">
        <f t="shared" si="1"/>
        <v>0.0856838790168595</v>
      </c>
      <c r="J19" s="105"/>
      <c r="K19" s="103"/>
      <c r="L19" s="139"/>
      <c r="M19" s="102">
        <f t="shared" si="2"/>
        <v>0</v>
      </c>
      <c r="N19" s="101">
        <f t="shared" si="3"/>
        <v>35.099779</v>
      </c>
      <c r="O19" s="63">
        <f t="shared" si="4"/>
        <v>0.0856838790168595</v>
      </c>
    </row>
    <row r="20" spans="1:15" ht="18" customHeight="1">
      <c r="A20" s="96">
        <v>18010210040502</v>
      </c>
      <c r="B20" s="9" t="s">
        <v>100</v>
      </c>
      <c r="C20" s="2">
        <v>6488.268225</v>
      </c>
      <c r="D20" s="132">
        <f>'Table B'!I20</f>
        <v>0.1</v>
      </c>
      <c r="E20" s="16">
        <v>7.29</v>
      </c>
      <c r="F20" s="18">
        <v>10.523768</v>
      </c>
      <c r="G20" s="3"/>
      <c r="H20" s="33">
        <f t="shared" si="0"/>
        <v>17.813768</v>
      </c>
      <c r="I20" s="42">
        <f t="shared" si="1"/>
        <v>0.02745535076888718</v>
      </c>
      <c r="J20" s="105" t="s">
        <v>108</v>
      </c>
      <c r="K20" s="103">
        <v>3.46</v>
      </c>
      <c r="L20" s="139"/>
      <c r="M20" s="102">
        <f t="shared" si="2"/>
        <v>3.46</v>
      </c>
      <c r="N20" s="101">
        <f t="shared" si="3"/>
        <v>21.273768</v>
      </c>
      <c r="O20" s="63">
        <f t="shared" si="4"/>
        <v>0.032788052624011244</v>
      </c>
    </row>
    <row r="21" spans="1:15" ht="18" customHeight="1" thickBot="1">
      <c r="A21" s="96">
        <v>18010210040503</v>
      </c>
      <c r="B21" s="9" t="s">
        <v>101</v>
      </c>
      <c r="C21" s="2">
        <v>9204.333446</v>
      </c>
      <c r="D21" s="132">
        <f>'Table B'!I21</f>
        <v>0.095</v>
      </c>
      <c r="E21" s="16">
        <v>50.92</v>
      </c>
      <c r="F21" s="18">
        <v>16.795836</v>
      </c>
      <c r="G21" s="3"/>
      <c r="H21" s="33">
        <f t="shared" si="0"/>
        <v>67.715836</v>
      </c>
      <c r="I21" s="15">
        <f t="shared" si="1"/>
        <v>0.07744159616403042</v>
      </c>
      <c r="J21" s="105" t="s">
        <v>108</v>
      </c>
      <c r="K21" s="103">
        <v>130.63</v>
      </c>
      <c r="L21" s="139"/>
      <c r="M21" s="102">
        <f t="shared" si="2"/>
        <v>130.63</v>
      </c>
      <c r="N21" s="101">
        <f t="shared" si="3"/>
        <v>198.345836</v>
      </c>
      <c r="O21" s="63">
        <f t="shared" si="4"/>
        <v>0.2268334711592279</v>
      </c>
    </row>
    <row r="22" spans="1:15" ht="15" customHeight="1">
      <c r="A22" s="95"/>
      <c r="B22" s="70"/>
      <c r="C22" s="4"/>
      <c r="D22" s="39"/>
      <c r="E22" s="17"/>
      <c r="F22" s="19"/>
      <c r="G22" s="5"/>
      <c r="H22" s="73"/>
      <c r="I22" s="36"/>
      <c r="J22" s="92"/>
      <c r="K22" s="140"/>
      <c r="L22" s="143"/>
      <c r="M22" s="50"/>
      <c r="N22" s="5"/>
      <c r="O22" s="65"/>
    </row>
    <row r="23" spans="1:15" ht="21" customHeight="1">
      <c r="A23" s="94"/>
      <c r="B23" s="81" t="s">
        <v>54</v>
      </c>
      <c r="C23" s="2">
        <f>SUM(C5:C21)</f>
        <v>95147.249323</v>
      </c>
      <c r="D23" s="29"/>
      <c r="E23" s="16">
        <f>SUM(E5:E21)</f>
        <v>321.98999999999995</v>
      </c>
      <c r="F23" s="18">
        <f>SUM(F5:F21)</f>
        <v>70.096304</v>
      </c>
      <c r="G23" s="18">
        <f>SUM(G5:G21)</f>
        <v>0</v>
      </c>
      <c r="H23" s="33">
        <f>SUM(E23:G23)</f>
        <v>392.0863039999999</v>
      </c>
      <c r="I23" s="42"/>
      <c r="J23" s="90"/>
      <c r="K23" s="18">
        <f>SUM(K5:K21)</f>
        <v>383.46</v>
      </c>
      <c r="L23" s="3">
        <f>SUM(L5:L21)</f>
        <v>0</v>
      </c>
      <c r="M23" s="102">
        <f>K23+L23</f>
        <v>383.46</v>
      </c>
      <c r="N23" s="101">
        <f>H23+M23</f>
        <v>775.546304</v>
      </c>
      <c r="O23" s="63"/>
    </row>
    <row r="24" spans="2:14" ht="21" customHeight="1">
      <c r="B24" s="192" t="s">
        <v>186</v>
      </c>
      <c r="D24" s="193">
        <f>D23/$N$23</f>
        <v>0</v>
      </c>
      <c r="E24" s="193">
        <f>E23/$N$23</f>
        <v>0.41517830507254916</v>
      </c>
      <c r="F24" s="194">
        <f>F23/$N$23</f>
        <v>0.09038313204313847</v>
      </c>
      <c r="G24" s="193">
        <f>G23/$N$23</f>
        <v>0</v>
      </c>
      <c r="H24" s="193"/>
      <c r="K24" s="193">
        <f>K23/$N$23</f>
        <v>0.4944385628843123</v>
      </c>
      <c r="N24" s="193">
        <f>N23/$N$23</f>
        <v>1</v>
      </c>
    </row>
    <row r="25" spans="2:11" ht="21" customHeight="1">
      <c r="B25" s="195" t="s">
        <v>189</v>
      </c>
      <c r="E25" t="s">
        <v>187</v>
      </c>
      <c r="K25" t="s">
        <v>188</v>
      </c>
    </row>
  </sheetData>
  <mergeCells count="4">
    <mergeCell ref="E2:I2"/>
    <mergeCell ref="J2:O2"/>
    <mergeCell ref="A1:O1"/>
    <mergeCell ref="A2:D2"/>
  </mergeCells>
  <printOptions gridLines="1"/>
  <pageMargins left="0.5" right="0.5" top="0.5" bottom="0.5" header="0.5" footer="0.25"/>
  <pageSetup fitToHeight="0" fitToWidth="1" horizontalDpi="600" verticalDpi="600" orientation="landscape" scale="70" r:id="rId1"/>
  <headerFooter alignWithMargins="0">
    <oddFooter>&amp;L23-February-2007&amp;C&amp;F - &amp;"Arial,Bold"&amp;A&amp;R&amp;P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="87" zoomScaleNormal="87" workbookViewId="0" topLeftCell="A1">
      <selection activeCell="C28" sqref="C28"/>
    </sheetView>
  </sheetViews>
  <sheetFormatPr defaultColWidth="8.88671875" defaultRowHeight="15"/>
  <sheetData>
    <row r="1" ht="15.75">
      <c r="A1" s="57" t="s">
        <v>30</v>
      </c>
    </row>
    <row r="2" ht="15.75">
      <c r="A2" s="57"/>
    </row>
    <row r="3" ht="15.75">
      <c r="A3" s="58" t="s">
        <v>31</v>
      </c>
    </row>
    <row r="5" spans="1:3" ht="18.75" customHeight="1">
      <c r="A5" s="10" t="s">
        <v>0</v>
      </c>
      <c r="B5" s="1" t="s">
        <v>39</v>
      </c>
      <c r="C5" s="1"/>
    </row>
    <row r="6" spans="1:3" ht="18.75" customHeight="1">
      <c r="A6" s="10"/>
      <c r="B6" s="1"/>
      <c r="C6" s="45" t="s">
        <v>40</v>
      </c>
    </row>
    <row r="7" spans="1:3" ht="18.75" customHeight="1">
      <c r="A7" s="10" t="s">
        <v>1</v>
      </c>
      <c r="B7" s="11" t="s">
        <v>41</v>
      </c>
      <c r="C7" s="1"/>
    </row>
    <row r="8" spans="1:3" ht="18.75" customHeight="1">
      <c r="A8" s="10"/>
      <c r="B8" s="11"/>
      <c r="C8" s="1" t="s">
        <v>45</v>
      </c>
    </row>
    <row r="9" spans="1:3" ht="18.75" customHeight="1">
      <c r="A9" s="10"/>
      <c r="B9" s="11"/>
      <c r="C9" s="1" t="s">
        <v>32</v>
      </c>
    </row>
    <row r="10" spans="1:3" ht="18.75" customHeight="1">
      <c r="A10" s="10"/>
      <c r="B10" s="11"/>
      <c r="C10" s="1" t="s">
        <v>127</v>
      </c>
    </row>
    <row r="11" spans="1:3" ht="18.75" customHeight="1">
      <c r="A11" s="10"/>
      <c r="B11" s="11"/>
      <c r="C11" s="1" t="s">
        <v>128</v>
      </c>
    </row>
    <row r="12" spans="1:3" ht="18.75" customHeight="1">
      <c r="A12" s="10" t="s">
        <v>53</v>
      </c>
      <c r="B12" s="11" t="s">
        <v>58</v>
      </c>
      <c r="C12" s="1"/>
    </row>
    <row r="13" spans="1:3" ht="18.75" customHeight="1">
      <c r="A13" s="10" t="s">
        <v>2</v>
      </c>
      <c r="B13" s="59" t="s">
        <v>46</v>
      </c>
      <c r="C13" s="1"/>
    </row>
    <row r="14" spans="1:3" ht="18.75" customHeight="1">
      <c r="A14" s="10"/>
      <c r="B14" s="59"/>
      <c r="C14" s="1" t="s">
        <v>42</v>
      </c>
    </row>
    <row r="15" spans="1:3" ht="18.75" customHeight="1">
      <c r="A15" s="10" t="s">
        <v>4</v>
      </c>
      <c r="B15" s="6" t="s">
        <v>62</v>
      </c>
      <c r="C15" s="1"/>
    </row>
    <row r="16" spans="1:3" ht="18.75" customHeight="1">
      <c r="A16" s="10" t="s">
        <v>110</v>
      </c>
      <c r="B16" s="107" t="s">
        <v>111</v>
      </c>
      <c r="C16" s="1"/>
    </row>
    <row r="17" spans="1:3" ht="18.75" customHeight="1">
      <c r="A17" s="10"/>
      <c r="B17" s="60"/>
      <c r="C17" s="1"/>
    </row>
    <row r="18" ht="15.75">
      <c r="A18" s="61" t="s">
        <v>33</v>
      </c>
    </row>
    <row r="20" spans="1:3" ht="18.75" customHeight="1">
      <c r="A20" s="10" t="s">
        <v>0</v>
      </c>
      <c r="B20" s="1" t="s">
        <v>20</v>
      </c>
      <c r="C20" s="1"/>
    </row>
    <row r="21" spans="1:3" ht="18.75" customHeight="1">
      <c r="A21" s="10" t="s">
        <v>1</v>
      </c>
      <c r="B21" s="1" t="s">
        <v>39</v>
      </c>
      <c r="C21" s="1"/>
    </row>
    <row r="22" spans="1:3" ht="18.75" customHeight="1">
      <c r="A22" s="10"/>
      <c r="B22" s="1"/>
      <c r="C22" s="45" t="s">
        <v>40</v>
      </c>
    </row>
    <row r="23" spans="1:3" ht="18.75" customHeight="1">
      <c r="A23" s="10" t="s">
        <v>53</v>
      </c>
      <c r="B23" s="11" t="s">
        <v>58</v>
      </c>
      <c r="C23" s="45"/>
    </row>
    <row r="24" spans="1:3" ht="18.75" customHeight="1">
      <c r="A24" s="10" t="s">
        <v>2</v>
      </c>
      <c r="B24" s="11" t="s">
        <v>43</v>
      </c>
      <c r="C24" s="11"/>
    </row>
    <row r="25" spans="1:3" ht="18.75" customHeight="1">
      <c r="A25" s="10"/>
      <c r="B25" s="11"/>
      <c r="C25" s="1" t="s">
        <v>45</v>
      </c>
    </row>
    <row r="26" spans="1:3" ht="18.75" customHeight="1">
      <c r="A26" s="10"/>
      <c r="C26" s="1" t="s">
        <v>32</v>
      </c>
    </row>
    <row r="27" spans="1:3" ht="18.75" customHeight="1">
      <c r="A27" s="10"/>
      <c r="B27" s="11"/>
      <c r="C27" s="1" t="s">
        <v>127</v>
      </c>
    </row>
    <row r="28" spans="1:3" ht="18.75" customHeight="1">
      <c r="A28" s="10"/>
      <c r="B28" s="11"/>
      <c r="C28" s="1" t="s">
        <v>128</v>
      </c>
    </row>
    <row r="29" spans="1:3" ht="18.75" customHeight="1">
      <c r="A29" s="10" t="s">
        <v>4</v>
      </c>
      <c r="B29" s="6" t="s">
        <v>62</v>
      </c>
      <c r="C29" s="1"/>
    </row>
    <row r="30" spans="1:2" ht="19.5" customHeight="1">
      <c r="A30" s="10" t="s">
        <v>110</v>
      </c>
      <c r="B30" s="107" t="s">
        <v>111</v>
      </c>
    </row>
  </sheetData>
  <printOptions/>
  <pageMargins left="0.75" right="0.75" top="0.75" bottom="0.75" header="0.5" footer="0.5"/>
  <pageSetup fitToHeight="1" fitToWidth="1" horizontalDpi="600" verticalDpi="600" orientation="landscape" scale="88" r:id="rId1"/>
  <headerFooter alignWithMargins="0">
    <oddFooter>&amp;L23-February-2007&amp;C&amp;F - 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5"/>
  <sheetViews>
    <sheetView workbookViewId="0" topLeftCell="A101">
      <selection activeCell="B2" sqref="B2"/>
    </sheetView>
  </sheetViews>
  <sheetFormatPr defaultColWidth="8.88671875" defaultRowHeight="15"/>
  <cols>
    <col min="1" max="1" width="17.5546875" style="0" customWidth="1"/>
    <col min="2" max="2" width="9.5546875" style="0" customWidth="1"/>
    <col min="3" max="3" width="7.77734375" style="0" customWidth="1"/>
    <col min="4" max="4" width="9.5546875" style="0" customWidth="1"/>
    <col min="5" max="5" width="8.5546875" style="0" bestFit="1" customWidth="1"/>
    <col min="6" max="6" width="7.21484375" style="0" bestFit="1" customWidth="1"/>
    <col min="7" max="7" width="6.99609375" style="0" customWidth="1"/>
    <col min="9" max="9" width="11.77734375" style="0" customWidth="1"/>
  </cols>
  <sheetData>
    <row r="1" spans="1:6" ht="19.5" customHeight="1">
      <c r="A1" s="223" t="s">
        <v>18</v>
      </c>
      <c r="B1" s="220"/>
      <c r="C1" s="201" t="s">
        <v>50</v>
      </c>
      <c r="D1" s="222"/>
      <c r="E1" s="222"/>
      <c r="F1" s="197"/>
    </row>
    <row r="2" spans="1:10" ht="64.5" customHeight="1" thickBot="1">
      <c r="A2" s="176" t="s">
        <v>150</v>
      </c>
      <c r="B2" s="177" t="s">
        <v>172</v>
      </c>
      <c r="C2" s="178" t="s">
        <v>169</v>
      </c>
      <c r="D2" s="179" t="s">
        <v>171</v>
      </c>
      <c r="E2" s="176" t="s">
        <v>177</v>
      </c>
      <c r="F2" s="176" t="s">
        <v>170</v>
      </c>
      <c r="G2" s="176" t="s">
        <v>137</v>
      </c>
      <c r="H2" s="176" t="s">
        <v>51</v>
      </c>
      <c r="I2" s="176" t="s">
        <v>25</v>
      </c>
      <c r="J2" s="12"/>
    </row>
    <row r="3" spans="1:9" ht="15.75" customHeight="1" thickTop="1">
      <c r="A3" s="89"/>
      <c r="B3" s="40"/>
      <c r="C3" s="40"/>
      <c r="D3" s="88"/>
      <c r="E3" s="40" t="s">
        <v>151</v>
      </c>
      <c r="F3" s="40" t="s">
        <v>49</v>
      </c>
      <c r="G3">
        <v>1987</v>
      </c>
      <c r="H3" s="34">
        <v>9668.1</v>
      </c>
      <c r="I3" s="25" t="s">
        <v>24</v>
      </c>
    </row>
    <row r="4" spans="1:9" ht="15.75" customHeight="1">
      <c r="A4" s="89"/>
      <c r="B4" s="40"/>
      <c r="C4" s="40"/>
      <c r="D4" s="88"/>
      <c r="E4" s="40" t="s">
        <v>151</v>
      </c>
      <c r="F4" s="40" t="s">
        <v>140</v>
      </c>
      <c r="G4">
        <v>1987</v>
      </c>
      <c r="H4" s="34">
        <v>18651.6</v>
      </c>
      <c r="I4" s="25" t="s">
        <v>24</v>
      </c>
    </row>
    <row r="5" spans="1:9" ht="15.75" customHeight="1">
      <c r="A5" s="89"/>
      <c r="B5" s="40"/>
      <c r="C5" s="40"/>
      <c r="D5" s="88"/>
      <c r="E5" s="40" t="s">
        <v>152</v>
      </c>
      <c r="F5" s="40" t="s">
        <v>49</v>
      </c>
      <c r="G5">
        <v>2002</v>
      </c>
      <c r="H5" s="34">
        <v>255.2</v>
      </c>
      <c r="I5" s="25" t="s">
        <v>24</v>
      </c>
    </row>
    <row r="6" spans="1:9" ht="15.75" customHeight="1">
      <c r="A6" s="89"/>
      <c r="B6" s="40"/>
      <c r="C6" s="40"/>
      <c r="D6" s="88"/>
      <c r="E6" s="40" t="s">
        <v>152</v>
      </c>
      <c r="F6" s="40" t="s">
        <v>28</v>
      </c>
      <c r="G6">
        <v>2002</v>
      </c>
      <c r="H6" s="34">
        <v>11.9</v>
      </c>
      <c r="I6" s="25" t="s">
        <v>24</v>
      </c>
    </row>
    <row r="7" spans="1:9" ht="15.75" customHeight="1">
      <c r="A7" s="89"/>
      <c r="B7" s="40"/>
      <c r="C7" s="40"/>
      <c r="D7" s="88"/>
      <c r="E7" s="40" t="s">
        <v>152</v>
      </c>
      <c r="F7" s="40" t="s">
        <v>140</v>
      </c>
      <c r="G7">
        <v>2002</v>
      </c>
      <c r="H7" s="34">
        <v>186.7</v>
      </c>
      <c r="I7" s="25" t="s">
        <v>24</v>
      </c>
    </row>
    <row r="8" spans="1:9" ht="15.75" customHeight="1">
      <c r="A8" s="89"/>
      <c r="B8" s="40"/>
      <c r="C8" s="40"/>
      <c r="D8" s="88"/>
      <c r="E8" s="40" t="s">
        <v>153</v>
      </c>
      <c r="F8" s="40" t="s">
        <v>49</v>
      </c>
      <c r="G8">
        <v>1977</v>
      </c>
      <c r="H8" s="34">
        <v>6301.3</v>
      </c>
      <c r="I8" s="25" t="s">
        <v>24</v>
      </c>
    </row>
    <row r="9" spans="1:9" ht="15.75" customHeight="1">
      <c r="A9" s="89"/>
      <c r="B9" s="40"/>
      <c r="C9" s="40"/>
      <c r="D9" s="88"/>
      <c r="E9" s="40" t="s">
        <v>153</v>
      </c>
      <c r="F9" s="40" t="s">
        <v>140</v>
      </c>
      <c r="G9">
        <v>1977</v>
      </c>
      <c r="H9" s="34">
        <v>22970.1</v>
      </c>
      <c r="I9" s="25" t="s">
        <v>24</v>
      </c>
    </row>
    <row r="10" spans="1:9" ht="15.75" customHeight="1">
      <c r="A10" s="89"/>
      <c r="B10" s="40"/>
      <c r="C10" s="40"/>
      <c r="D10" s="88"/>
      <c r="E10" s="40" t="s">
        <v>154</v>
      </c>
      <c r="F10" s="40" t="s">
        <v>49</v>
      </c>
      <c r="G10">
        <v>1994</v>
      </c>
      <c r="H10" s="34">
        <v>800.7</v>
      </c>
      <c r="I10" s="25" t="s">
        <v>24</v>
      </c>
    </row>
    <row r="11" spans="1:9" ht="15.75" customHeight="1">
      <c r="A11" s="89"/>
      <c r="B11" s="40"/>
      <c r="C11" s="40"/>
      <c r="D11" s="88"/>
      <c r="E11" s="40" t="s">
        <v>154</v>
      </c>
      <c r="F11" s="40" t="s">
        <v>140</v>
      </c>
      <c r="G11">
        <v>1994</v>
      </c>
      <c r="H11" s="34">
        <v>1254.9</v>
      </c>
      <c r="I11" s="25" t="s">
        <v>24</v>
      </c>
    </row>
    <row r="12" spans="1:9" ht="15.75" customHeight="1">
      <c r="A12" s="89"/>
      <c r="B12" s="40"/>
      <c r="C12" s="40"/>
      <c r="D12" s="88"/>
      <c r="E12" s="40" t="s">
        <v>155</v>
      </c>
      <c r="F12" s="40" t="s">
        <v>49</v>
      </c>
      <c r="G12">
        <v>2002</v>
      </c>
      <c r="H12" s="34">
        <v>88.2</v>
      </c>
      <c r="I12" s="25" t="s">
        <v>24</v>
      </c>
    </row>
    <row r="13" spans="1:9" ht="15.75" customHeight="1">
      <c r="A13" s="89"/>
      <c r="B13" s="40"/>
      <c r="C13" s="40"/>
      <c r="D13" s="88"/>
      <c r="E13" s="40" t="s">
        <v>155</v>
      </c>
      <c r="F13" s="40" t="s">
        <v>28</v>
      </c>
      <c r="G13">
        <v>2002</v>
      </c>
      <c r="H13" s="34">
        <v>1759.1</v>
      </c>
      <c r="I13" s="25" t="s">
        <v>24</v>
      </c>
    </row>
    <row r="14" spans="1:9" ht="15.75" customHeight="1">
      <c r="A14" s="89"/>
      <c r="B14" s="40"/>
      <c r="C14" s="40"/>
      <c r="D14" s="88"/>
      <c r="E14" s="40" t="s">
        <v>155</v>
      </c>
      <c r="F14" s="40" t="s">
        <v>140</v>
      </c>
      <c r="G14">
        <v>2002</v>
      </c>
      <c r="H14" s="34">
        <v>523.7</v>
      </c>
      <c r="I14" s="25" t="s">
        <v>24</v>
      </c>
    </row>
    <row r="15" spans="1:9" ht="15.75" customHeight="1">
      <c r="A15" s="89"/>
      <c r="B15" s="40"/>
      <c r="C15" s="40"/>
      <c r="D15" s="88"/>
      <c r="E15" s="40" t="s">
        <v>156</v>
      </c>
      <c r="F15" s="40"/>
      <c r="G15">
        <v>2005</v>
      </c>
      <c r="H15" s="34">
        <v>1071.5</v>
      </c>
      <c r="I15" s="25" t="s">
        <v>24</v>
      </c>
    </row>
    <row r="16" spans="1:9" ht="15.75" customHeight="1">
      <c r="A16" s="89"/>
      <c r="B16" s="40"/>
      <c r="C16" s="40"/>
      <c r="D16" s="88"/>
      <c r="E16" s="40" t="s">
        <v>156</v>
      </c>
      <c r="F16" s="40" t="s">
        <v>49</v>
      </c>
      <c r="G16">
        <v>2005</v>
      </c>
      <c r="H16" s="34">
        <v>183.7</v>
      </c>
      <c r="I16" s="25" t="s">
        <v>24</v>
      </c>
    </row>
    <row r="17" spans="1:9" ht="15.75" customHeight="1">
      <c r="A17" s="89"/>
      <c r="B17" s="40"/>
      <c r="C17" s="40"/>
      <c r="D17" s="88"/>
      <c r="E17" s="40" t="s">
        <v>156</v>
      </c>
      <c r="F17" s="40" t="s">
        <v>28</v>
      </c>
      <c r="G17">
        <v>2005</v>
      </c>
      <c r="H17" s="34">
        <v>1359.2</v>
      </c>
      <c r="I17" s="25" t="s">
        <v>24</v>
      </c>
    </row>
    <row r="18" spans="1:9" ht="15.75" customHeight="1">
      <c r="A18" s="89"/>
      <c r="B18" s="40"/>
      <c r="C18" s="40"/>
      <c r="D18" s="88"/>
      <c r="E18" s="40" t="s">
        <v>156</v>
      </c>
      <c r="F18" s="40" t="s">
        <v>140</v>
      </c>
      <c r="G18">
        <v>2005</v>
      </c>
      <c r="H18" s="34">
        <v>693.2</v>
      </c>
      <c r="I18" s="25" t="s">
        <v>24</v>
      </c>
    </row>
    <row r="19" spans="1:9" ht="15.75" customHeight="1">
      <c r="A19" s="89"/>
      <c r="B19" s="40"/>
      <c r="C19" s="40"/>
      <c r="D19" s="88" t="s">
        <v>49</v>
      </c>
      <c r="E19" s="40"/>
      <c r="F19" s="40"/>
      <c r="G19" t="s">
        <v>21</v>
      </c>
      <c r="H19" s="34">
        <v>8183.8</v>
      </c>
      <c r="I19" s="25" t="s">
        <v>24</v>
      </c>
    </row>
    <row r="20" spans="1:9" ht="15.75" customHeight="1">
      <c r="A20" s="89"/>
      <c r="B20" s="40"/>
      <c r="C20" s="40"/>
      <c r="D20" s="88" t="s">
        <v>49</v>
      </c>
      <c r="E20" s="40" t="s">
        <v>151</v>
      </c>
      <c r="F20" s="40" t="s">
        <v>49</v>
      </c>
      <c r="G20">
        <v>1987</v>
      </c>
      <c r="H20" s="34">
        <v>4528.1</v>
      </c>
      <c r="I20" s="25" t="s">
        <v>24</v>
      </c>
    </row>
    <row r="21" spans="1:9" ht="15.75" customHeight="1">
      <c r="A21" s="89"/>
      <c r="B21" s="40"/>
      <c r="C21" s="40"/>
      <c r="D21" s="88" t="s">
        <v>49</v>
      </c>
      <c r="E21" s="40" t="s">
        <v>151</v>
      </c>
      <c r="F21" s="40" t="s">
        <v>140</v>
      </c>
      <c r="G21">
        <v>1987</v>
      </c>
      <c r="H21" s="34">
        <v>3717.7</v>
      </c>
      <c r="I21" s="25" t="s">
        <v>24</v>
      </c>
    </row>
    <row r="22" spans="1:9" ht="15.75" customHeight="1">
      <c r="A22" s="89"/>
      <c r="B22" s="40"/>
      <c r="C22" s="40"/>
      <c r="D22" s="88" t="s">
        <v>49</v>
      </c>
      <c r="E22" s="40" t="s">
        <v>157</v>
      </c>
      <c r="F22" s="40"/>
      <c r="G22">
        <v>2006</v>
      </c>
      <c r="H22" s="34">
        <v>8.4</v>
      </c>
      <c r="I22" s="25" t="s">
        <v>24</v>
      </c>
    </row>
    <row r="23" spans="1:9" ht="15.75" customHeight="1">
      <c r="A23" s="89"/>
      <c r="B23" s="40"/>
      <c r="C23" s="40"/>
      <c r="D23" s="88" t="s">
        <v>49</v>
      </c>
      <c r="E23" s="40" t="s">
        <v>157</v>
      </c>
      <c r="F23" s="40" t="s">
        <v>49</v>
      </c>
      <c r="G23">
        <v>2006</v>
      </c>
      <c r="H23" s="34">
        <v>3.1</v>
      </c>
      <c r="I23" s="25" t="s">
        <v>24</v>
      </c>
    </row>
    <row r="24" spans="1:9" ht="15.75" customHeight="1">
      <c r="A24" s="89"/>
      <c r="B24" s="40"/>
      <c r="C24" s="40"/>
      <c r="D24" s="88" t="s">
        <v>49</v>
      </c>
      <c r="E24" s="40" t="s">
        <v>157</v>
      </c>
      <c r="F24" s="40" t="s">
        <v>28</v>
      </c>
      <c r="G24">
        <v>2006</v>
      </c>
      <c r="H24" s="34">
        <v>1.8</v>
      </c>
      <c r="I24" s="25" t="s">
        <v>24</v>
      </c>
    </row>
    <row r="25" spans="1:9" ht="15.75" customHeight="1">
      <c r="A25" s="89"/>
      <c r="B25" s="40"/>
      <c r="C25" s="40"/>
      <c r="D25" s="88" t="s">
        <v>49</v>
      </c>
      <c r="E25" s="40" t="s">
        <v>157</v>
      </c>
      <c r="F25" s="40" t="s">
        <v>140</v>
      </c>
      <c r="G25">
        <v>2006</v>
      </c>
      <c r="H25" s="34">
        <v>3</v>
      </c>
      <c r="I25" s="25" t="s">
        <v>24</v>
      </c>
    </row>
    <row r="26" spans="1:9" ht="15.75" customHeight="1">
      <c r="A26" s="89"/>
      <c r="B26" s="40"/>
      <c r="C26" s="40"/>
      <c r="D26" s="88" t="s">
        <v>49</v>
      </c>
      <c r="E26" s="40" t="s">
        <v>152</v>
      </c>
      <c r="F26" s="40" t="s">
        <v>49</v>
      </c>
      <c r="G26">
        <v>2002</v>
      </c>
      <c r="H26" s="34">
        <v>16.1</v>
      </c>
      <c r="I26" s="25" t="s">
        <v>24</v>
      </c>
    </row>
    <row r="27" spans="1:9" ht="15.75" customHeight="1">
      <c r="A27" s="89"/>
      <c r="B27" s="40"/>
      <c r="C27" s="40"/>
      <c r="D27" s="88" t="s">
        <v>49</v>
      </c>
      <c r="E27" s="40" t="s">
        <v>152</v>
      </c>
      <c r="F27" s="40" t="s">
        <v>28</v>
      </c>
      <c r="G27">
        <v>2002</v>
      </c>
      <c r="H27" s="34">
        <v>2.3</v>
      </c>
      <c r="I27" s="25" t="s">
        <v>24</v>
      </c>
    </row>
    <row r="28" spans="1:9" ht="15.75" customHeight="1">
      <c r="A28" s="89"/>
      <c r="B28" s="40"/>
      <c r="C28" s="40"/>
      <c r="D28" s="88" t="s">
        <v>49</v>
      </c>
      <c r="E28" s="40" t="s">
        <v>152</v>
      </c>
      <c r="F28" s="40" t="s">
        <v>140</v>
      </c>
      <c r="G28">
        <v>2002</v>
      </c>
      <c r="H28" s="34">
        <v>40.6</v>
      </c>
      <c r="I28" s="25" t="s">
        <v>24</v>
      </c>
    </row>
    <row r="29" spans="1:9" ht="15.75" customHeight="1">
      <c r="A29" s="89"/>
      <c r="B29" s="40"/>
      <c r="C29" s="40"/>
      <c r="D29" s="88" t="s">
        <v>49</v>
      </c>
      <c r="E29" s="40" t="s">
        <v>153</v>
      </c>
      <c r="F29" s="40" t="s">
        <v>49</v>
      </c>
      <c r="G29">
        <v>1977</v>
      </c>
      <c r="H29" s="34">
        <v>1877.4</v>
      </c>
      <c r="I29" s="25" t="s">
        <v>24</v>
      </c>
    </row>
    <row r="30" spans="1:9" ht="15.75" customHeight="1">
      <c r="A30" s="89"/>
      <c r="B30" s="40"/>
      <c r="C30" s="40"/>
      <c r="D30" s="88" t="s">
        <v>49</v>
      </c>
      <c r="E30" s="40" t="s">
        <v>153</v>
      </c>
      <c r="F30" s="40" t="s">
        <v>140</v>
      </c>
      <c r="G30">
        <v>1977</v>
      </c>
      <c r="H30" s="34">
        <v>1095</v>
      </c>
      <c r="I30" s="25" t="s">
        <v>24</v>
      </c>
    </row>
    <row r="31" spans="1:9" ht="15.75" customHeight="1">
      <c r="A31" s="89"/>
      <c r="B31" s="40"/>
      <c r="C31" s="40"/>
      <c r="D31" s="88" t="s">
        <v>49</v>
      </c>
      <c r="E31" s="40" t="s">
        <v>158</v>
      </c>
      <c r="F31" s="40"/>
      <c r="G31">
        <v>2006</v>
      </c>
      <c r="H31" s="34">
        <v>152.8</v>
      </c>
      <c r="I31" s="25" t="s">
        <v>24</v>
      </c>
    </row>
    <row r="32" spans="1:9" ht="15.75" customHeight="1">
      <c r="A32" s="89"/>
      <c r="B32" s="40"/>
      <c r="C32" s="40"/>
      <c r="D32" s="88" t="s">
        <v>49</v>
      </c>
      <c r="E32" s="40" t="s">
        <v>158</v>
      </c>
      <c r="F32" s="40" t="s">
        <v>49</v>
      </c>
      <c r="G32">
        <v>2006</v>
      </c>
      <c r="H32" s="34">
        <v>30.8</v>
      </c>
      <c r="I32" s="25" t="s">
        <v>24</v>
      </c>
    </row>
    <row r="33" spans="1:9" ht="15.75" customHeight="1">
      <c r="A33" s="89"/>
      <c r="B33" s="40"/>
      <c r="C33" s="40"/>
      <c r="D33" s="88" t="s">
        <v>49</v>
      </c>
      <c r="E33" s="40" t="s">
        <v>158</v>
      </c>
      <c r="F33" s="40" t="s">
        <v>28</v>
      </c>
      <c r="G33">
        <v>2006</v>
      </c>
      <c r="H33" s="34">
        <v>237.1</v>
      </c>
      <c r="I33" s="25" t="s">
        <v>24</v>
      </c>
    </row>
    <row r="34" spans="1:9" ht="15.75" customHeight="1">
      <c r="A34" s="89"/>
      <c r="B34" s="40"/>
      <c r="C34" s="40"/>
      <c r="D34" s="88" t="s">
        <v>49</v>
      </c>
      <c r="E34" s="40" t="s">
        <v>158</v>
      </c>
      <c r="F34" s="40" t="s">
        <v>140</v>
      </c>
      <c r="G34">
        <v>2006</v>
      </c>
      <c r="H34" s="34">
        <v>88.4</v>
      </c>
      <c r="I34" s="25" t="s">
        <v>24</v>
      </c>
    </row>
    <row r="35" spans="1:9" ht="15.75" customHeight="1">
      <c r="A35" s="89"/>
      <c r="B35" s="40"/>
      <c r="C35" s="40"/>
      <c r="D35" s="88" t="s">
        <v>49</v>
      </c>
      <c r="E35" s="40" t="s">
        <v>154</v>
      </c>
      <c r="F35" s="40" t="s">
        <v>49</v>
      </c>
      <c r="G35">
        <v>1994</v>
      </c>
      <c r="H35" s="34">
        <v>174.5</v>
      </c>
      <c r="I35" s="25" t="s">
        <v>24</v>
      </c>
    </row>
    <row r="36" spans="1:9" ht="15.75" customHeight="1">
      <c r="A36" s="89"/>
      <c r="B36" s="40"/>
      <c r="C36" s="40"/>
      <c r="D36" s="88" t="s">
        <v>49</v>
      </c>
      <c r="E36" s="40" t="s">
        <v>154</v>
      </c>
      <c r="F36" s="40" t="s">
        <v>140</v>
      </c>
      <c r="G36">
        <v>1994</v>
      </c>
      <c r="H36" s="34">
        <v>83.7</v>
      </c>
      <c r="I36" s="25" t="s">
        <v>24</v>
      </c>
    </row>
    <row r="37" spans="1:9" ht="15.75" customHeight="1">
      <c r="A37" s="89"/>
      <c r="B37" s="40"/>
      <c r="C37" s="40"/>
      <c r="D37" s="88" t="s">
        <v>49</v>
      </c>
      <c r="E37" s="40" t="s">
        <v>155</v>
      </c>
      <c r="F37" s="40" t="s">
        <v>49</v>
      </c>
      <c r="G37">
        <v>2002</v>
      </c>
      <c r="H37" s="34">
        <v>28.3</v>
      </c>
      <c r="I37" s="25" t="s">
        <v>24</v>
      </c>
    </row>
    <row r="38" spans="1:9" ht="15.75" customHeight="1">
      <c r="A38" s="89"/>
      <c r="B38" s="40"/>
      <c r="C38" s="40"/>
      <c r="D38" s="88" t="s">
        <v>49</v>
      </c>
      <c r="E38" s="40" t="s">
        <v>155</v>
      </c>
      <c r="F38" s="40" t="s">
        <v>28</v>
      </c>
      <c r="G38">
        <v>2002</v>
      </c>
      <c r="H38" s="34">
        <v>149.2</v>
      </c>
      <c r="I38" s="25" t="s">
        <v>24</v>
      </c>
    </row>
    <row r="39" spans="1:9" ht="15.75" customHeight="1">
      <c r="A39" s="89"/>
      <c r="B39" s="40"/>
      <c r="C39" s="40"/>
      <c r="D39" s="88" t="s">
        <v>49</v>
      </c>
      <c r="E39" s="40" t="s">
        <v>155</v>
      </c>
      <c r="F39" s="40" t="s">
        <v>140</v>
      </c>
      <c r="G39">
        <v>2002</v>
      </c>
      <c r="H39" s="34">
        <v>89.6</v>
      </c>
      <c r="I39" s="25" t="s">
        <v>24</v>
      </c>
    </row>
    <row r="40" spans="1:9" ht="15.75" customHeight="1">
      <c r="A40" s="89"/>
      <c r="B40" s="40"/>
      <c r="C40" s="40"/>
      <c r="D40" s="88" t="s">
        <v>49</v>
      </c>
      <c r="E40" s="40" t="s">
        <v>159</v>
      </c>
      <c r="F40" s="40" t="s">
        <v>49</v>
      </c>
      <c r="G40">
        <v>2006</v>
      </c>
      <c r="H40" s="34">
        <v>5.4</v>
      </c>
      <c r="I40" s="25" t="s">
        <v>24</v>
      </c>
    </row>
    <row r="41" spans="1:9" ht="15.75" customHeight="1">
      <c r="A41" s="89"/>
      <c r="B41" s="40"/>
      <c r="C41" s="40"/>
      <c r="D41" s="88" t="s">
        <v>49</v>
      </c>
      <c r="E41" s="40" t="s">
        <v>159</v>
      </c>
      <c r="F41" s="40" t="s">
        <v>28</v>
      </c>
      <c r="G41">
        <v>2006</v>
      </c>
      <c r="H41" s="34">
        <v>20</v>
      </c>
      <c r="I41" s="25" t="s">
        <v>24</v>
      </c>
    </row>
    <row r="42" spans="1:9" ht="15.75" customHeight="1">
      <c r="A42" s="89"/>
      <c r="B42" s="40"/>
      <c r="C42" s="40"/>
      <c r="D42" s="88" t="s">
        <v>49</v>
      </c>
      <c r="E42" s="40" t="s">
        <v>159</v>
      </c>
      <c r="F42" s="40" t="s">
        <v>140</v>
      </c>
      <c r="G42">
        <v>2006</v>
      </c>
      <c r="H42" s="34">
        <v>31.6</v>
      </c>
      <c r="I42" s="25" t="s">
        <v>24</v>
      </c>
    </row>
    <row r="43" spans="1:9" ht="15.75" customHeight="1">
      <c r="A43" s="89"/>
      <c r="B43" s="40"/>
      <c r="C43" s="40"/>
      <c r="D43" s="88" t="s">
        <v>28</v>
      </c>
      <c r="E43" s="40"/>
      <c r="F43" s="40"/>
      <c r="G43" t="s">
        <v>21</v>
      </c>
      <c r="H43" s="34">
        <v>8803</v>
      </c>
      <c r="I43" s="25" t="s">
        <v>24</v>
      </c>
    </row>
    <row r="44" spans="1:9" ht="15.75" customHeight="1">
      <c r="A44" s="89"/>
      <c r="B44" s="40"/>
      <c r="C44" s="40"/>
      <c r="D44" s="88" t="s">
        <v>28</v>
      </c>
      <c r="E44" s="40" t="s">
        <v>151</v>
      </c>
      <c r="F44" s="40" t="s">
        <v>49</v>
      </c>
      <c r="G44">
        <v>1987</v>
      </c>
      <c r="H44" s="34">
        <v>728.7</v>
      </c>
      <c r="I44" s="25" t="s">
        <v>24</v>
      </c>
    </row>
    <row r="45" spans="1:9" ht="15.75" customHeight="1">
      <c r="A45" s="89"/>
      <c r="B45" s="40"/>
      <c r="C45" s="40"/>
      <c r="D45" s="88" t="s">
        <v>28</v>
      </c>
      <c r="E45" s="40" t="s">
        <v>151</v>
      </c>
      <c r="F45" s="40" t="s">
        <v>140</v>
      </c>
      <c r="G45">
        <v>1987</v>
      </c>
      <c r="H45" s="34">
        <v>1657.4</v>
      </c>
      <c r="I45" s="25" t="s">
        <v>24</v>
      </c>
    </row>
    <row r="46" spans="1:9" ht="15.75" customHeight="1">
      <c r="A46" s="89"/>
      <c r="B46" s="40"/>
      <c r="C46" s="40"/>
      <c r="D46" s="88" t="s">
        <v>28</v>
      </c>
      <c r="E46" s="40" t="s">
        <v>152</v>
      </c>
      <c r="F46" s="40" t="s">
        <v>49</v>
      </c>
      <c r="G46">
        <v>2002</v>
      </c>
      <c r="H46" s="34">
        <v>9.7</v>
      </c>
      <c r="I46" s="25" t="s">
        <v>24</v>
      </c>
    </row>
    <row r="47" spans="1:9" ht="15.75" customHeight="1">
      <c r="A47" s="89"/>
      <c r="B47" s="40"/>
      <c r="C47" s="40"/>
      <c r="D47" s="88" t="s">
        <v>28</v>
      </c>
      <c r="E47" s="40" t="s">
        <v>153</v>
      </c>
      <c r="F47" s="40" t="s">
        <v>49</v>
      </c>
      <c r="G47">
        <v>1977</v>
      </c>
      <c r="H47" s="34">
        <v>274.4</v>
      </c>
      <c r="I47" s="25" t="s">
        <v>24</v>
      </c>
    </row>
    <row r="48" spans="1:9" ht="15.75" customHeight="1">
      <c r="A48" s="89"/>
      <c r="B48" s="40"/>
      <c r="C48" s="40"/>
      <c r="D48" s="88" t="s">
        <v>28</v>
      </c>
      <c r="E48" s="40" t="s">
        <v>153</v>
      </c>
      <c r="F48" s="40" t="s">
        <v>140</v>
      </c>
      <c r="G48">
        <v>1977</v>
      </c>
      <c r="H48" s="34">
        <v>1670.2</v>
      </c>
      <c r="I48" s="25" t="s">
        <v>24</v>
      </c>
    </row>
    <row r="49" spans="1:9" ht="15.75" customHeight="1">
      <c r="A49" s="89"/>
      <c r="B49" s="40"/>
      <c r="C49" s="40"/>
      <c r="D49" s="88" t="s">
        <v>28</v>
      </c>
      <c r="E49" s="40" t="s">
        <v>154</v>
      </c>
      <c r="F49" s="40" t="s">
        <v>49</v>
      </c>
      <c r="G49">
        <v>1994</v>
      </c>
      <c r="H49" s="34">
        <v>351.4</v>
      </c>
      <c r="I49" s="25" t="s">
        <v>24</v>
      </c>
    </row>
    <row r="50" spans="1:9" ht="15.75" customHeight="1">
      <c r="A50" s="89"/>
      <c r="B50" s="40"/>
      <c r="C50" s="40"/>
      <c r="D50" s="88" t="s">
        <v>28</v>
      </c>
      <c r="E50" s="40" t="s">
        <v>154</v>
      </c>
      <c r="F50" s="40" t="s">
        <v>140</v>
      </c>
      <c r="G50">
        <v>1994</v>
      </c>
      <c r="H50" s="34">
        <v>346</v>
      </c>
      <c r="I50" s="25" t="s">
        <v>24</v>
      </c>
    </row>
    <row r="51" spans="1:9" ht="15.75" customHeight="1">
      <c r="A51" s="89"/>
      <c r="B51" s="40"/>
      <c r="C51" s="40"/>
      <c r="D51" s="88" t="s">
        <v>140</v>
      </c>
      <c r="E51" s="40"/>
      <c r="F51" s="40"/>
      <c r="G51" t="s">
        <v>21</v>
      </c>
      <c r="H51" s="34">
        <v>2168.7</v>
      </c>
      <c r="I51" s="25" t="s">
        <v>24</v>
      </c>
    </row>
    <row r="52" spans="1:9" ht="15.75" customHeight="1">
      <c r="A52" s="89"/>
      <c r="B52" s="40"/>
      <c r="C52" s="40"/>
      <c r="D52" s="88" t="s">
        <v>140</v>
      </c>
      <c r="E52" s="40" t="s">
        <v>151</v>
      </c>
      <c r="F52" s="40" t="s">
        <v>49</v>
      </c>
      <c r="G52">
        <v>1987</v>
      </c>
      <c r="H52" s="34">
        <v>421.2</v>
      </c>
      <c r="I52" s="25" t="s">
        <v>24</v>
      </c>
    </row>
    <row r="53" spans="1:9" ht="15.75" customHeight="1">
      <c r="A53" s="89"/>
      <c r="B53" s="40"/>
      <c r="C53" s="40"/>
      <c r="D53" s="88" t="s">
        <v>140</v>
      </c>
      <c r="E53" s="40" t="s">
        <v>151</v>
      </c>
      <c r="F53" s="40" t="s">
        <v>140</v>
      </c>
      <c r="G53">
        <v>1987</v>
      </c>
      <c r="H53" s="34">
        <v>234.1</v>
      </c>
      <c r="I53" s="25" t="s">
        <v>24</v>
      </c>
    </row>
    <row r="54" spans="1:9" ht="15.75" customHeight="1">
      <c r="A54" s="89"/>
      <c r="B54" s="40"/>
      <c r="C54" s="40"/>
      <c r="D54" s="88" t="s">
        <v>140</v>
      </c>
      <c r="E54" s="40" t="s">
        <v>153</v>
      </c>
      <c r="F54" s="40" t="s">
        <v>140</v>
      </c>
      <c r="G54">
        <v>1977</v>
      </c>
      <c r="H54" s="34">
        <v>3.4</v>
      </c>
      <c r="I54" s="25" t="s">
        <v>24</v>
      </c>
    </row>
    <row r="55" spans="1:9" ht="15.75" customHeight="1">
      <c r="A55" s="89" t="s">
        <v>160</v>
      </c>
      <c r="B55" s="40" t="s">
        <v>28</v>
      </c>
      <c r="C55" s="40">
        <v>2004</v>
      </c>
      <c r="D55" s="88"/>
      <c r="E55" s="40"/>
      <c r="F55" s="40"/>
      <c r="H55" s="34">
        <v>177.5</v>
      </c>
      <c r="I55" s="25" t="s">
        <v>173</v>
      </c>
    </row>
    <row r="56" spans="1:9" ht="15.75" customHeight="1">
      <c r="A56" s="89" t="s">
        <v>160</v>
      </c>
      <c r="B56" s="40" t="s">
        <v>28</v>
      </c>
      <c r="C56" s="40">
        <v>2004</v>
      </c>
      <c r="D56" s="88"/>
      <c r="E56" s="40" t="s">
        <v>151</v>
      </c>
      <c r="F56" s="40" t="s">
        <v>49</v>
      </c>
      <c r="G56">
        <v>1987</v>
      </c>
      <c r="H56" s="34">
        <v>2.1</v>
      </c>
      <c r="I56" s="25" t="s">
        <v>173</v>
      </c>
    </row>
    <row r="57" spans="1:9" ht="15.75" customHeight="1">
      <c r="A57" s="89" t="s">
        <v>160</v>
      </c>
      <c r="B57" s="40" t="s">
        <v>28</v>
      </c>
      <c r="C57" s="40">
        <v>2004</v>
      </c>
      <c r="D57" s="88"/>
      <c r="E57" s="40" t="s">
        <v>151</v>
      </c>
      <c r="F57" s="40" t="s">
        <v>140</v>
      </c>
      <c r="G57">
        <v>1987</v>
      </c>
      <c r="H57" s="34">
        <v>16</v>
      </c>
      <c r="I57" s="25" t="s">
        <v>173</v>
      </c>
    </row>
    <row r="58" spans="1:9" ht="15.75" customHeight="1">
      <c r="A58" s="89" t="s">
        <v>160</v>
      </c>
      <c r="B58" s="40" t="s">
        <v>28</v>
      </c>
      <c r="C58" s="40">
        <v>2004</v>
      </c>
      <c r="D58" s="88"/>
      <c r="E58" s="40" t="s">
        <v>155</v>
      </c>
      <c r="F58" s="40" t="s">
        <v>28</v>
      </c>
      <c r="G58">
        <v>2002</v>
      </c>
      <c r="H58" s="34">
        <v>18.7</v>
      </c>
      <c r="I58" s="25" t="s">
        <v>173</v>
      </c>
    </row>
    <row r="59" spans="1:9" ht="15.75" customHeight="1">
      <c r="A59" s="89" t="s">
        <v>160</v>
      </c>
      <c r="B59" s="40" t="s">
        <v>28</v>
      </c>
      <c r="C59" s="40">
        <v>2004</v>
      </c>
      <c r="D59" s="88" t="s">
        <v>49</v>
      </c>
      <c r="E59" s="40"/>
      <c r="F59" s="40"/>
      <c r="H59" s="34">
        <v>8.3</v>
      </c>
      <c r="I59" s="25" t="s">
        <v>173</v>
      </c>
    </row>
    <row r="60" spans="1:9" ht="15.75" customHeight="1">
      <c r="A60" s="89" t="s">
        <v>160</v>
      </c>
      <c r="B60" s="40" t="s">
        <v>28</v>
      </c>
      <c r="C60" s="40">
        <v>2004</v>
      </c>
      <c r="D60" s="88" t="s">
        <v>28</v>
      </c>
      <c r="E60" s="40"/>
      <c r="F60" s="40"/>
      <c r="H60" s="34">
        <v>8.2</v>
      </c>
      <c r="I60" s="25" t="s">
        <v>173</v>
      </c>
    </row>
    <row r="61" spans="1:9" ht="15.75" customHeight="1">
      <c r="A61" s="89" t="s">
        <v>160</v>
      </c>
      <c r="B61" s="40" t="s">
        <v>28</v>
      </c>
      <c r="C61" s="40">
        <v>2004</v>
      </c>
      <c r="D61" s="88" t="s">
        <v>140</v>
      </c>
      <c r="E61" s="40"/>
      <c r="F61" s="40"/>
      <c r="H61" s="34">
        <v>3.1</v>
      </c>
      <c r="I61" s="25" t="s">
        <v>173</v>
      </c>
    </row>
    <row r="62" spans="1:9" ht="15.75" customHeight="1">
      <c r="A62" s="89" t="s">
        <v>160</v>
      </c>
      <c r="B62" s="40" t="s">
        <v>28</v>
      </c>
      <c r="C62" s="40">
        <v>2004</v>
      </c>
      <c r="D62" s="88" t="s">
        <v>140</v>
      </c>
      <c r="E62" s="40" t="s">
        <v>151</v>
      </c>
      <c r="F62" s="40" t="s">
        <v>49</v>
      </c>
      <c r="G62">
        <v>1987</v>
      </c>
      <c r="H62" s="34">
        <v>0.3</v>
      </c>
      <c r="I62" s="25" t="s">
        <v>173</v>
      </c>
    </row>
    <row r="63" spans="1:9" ht="15.75" customHeight="1">
      <c r="A63" s="89" t="s">
        <v>160</v>
      </c>
      <c r="B63" s="40" t="s">
        <v>28</v>
      </c>
      <c r="C63" s="40">
        <v>2004</v>
      </c>
      <c r="D63" s="88" t="s">
        <v>140</v>
      </c>
      <c r="E63" s="40" t="s">
        <v>151</v>
      </c>
      <c r="F63" s="40" t="s">
        <v>140</v>
      </c>
      <c r="G63">
        <v>1987</v>
      </c>
      <c r="H63" s="34">
        <v>5</v>
      </c>
      <c r="I63" s="25" t="s">
        <v>173</v>
      </c>
    </row>
    <row r="64" spans="1:9" ht="15.75" customHeight="1">
      <c r="A64" s="89" t="s">
        <v>160</v>
      </c>
      <c r="B64" s="40" t="s">
        <v>37</v>
      </c>
      <c r="C64" s="40">
        <v>2004</v>
      </c>
      <c r="D64" s="88"/>
      <c r="E64" s="40"/>
      <c r="F64" s="40"/>
      <c r="H64" s="34">
        <v>166</v>
      </c>
      <c r="I64" s="25" t="s">
        <v>173</v>
      </c>
    </row>
    <row r="65" spans="1:9" ht="15.75" customHeight="1">
      <c r="A65" s="89" t="s">
        <v>160</v>
      </c>
      <c r="B65" s="40" t="s">
        <v>37</v>
      </c>
      <c r="C65" s="40">
        <v>2004</v>
      </c>
      <c r="D65" s="88"/>
      <c r="E65" s="40" t="s">
        <v>151</v>
      </c>
      <c r="F65" s="40" t="s">
        <v>49</v>
      </c>
      <c r="G65">
        <v>1987</v>
      </c>
      <c r="H65" s="34">
        <v>22.3</v>
      </c>
      <c r="I65" s="25" t="s">
        <v>173</v>
      </c>
    </row>
    <row r="66" spans="1:9" ht="15.75" customHeight="1">
      <c r="A66" s="89" t="s">
        <v>160</v>
      </c>
      <c r="B66" s="40" t="s">
        <v>37</v>
      </c>
      <c r="C66" s="40">
        <v>2004</v>
      </c>
      <c r="D66" s="88"/>
      <c r="E66" s="40" t="s">
        <v>151</v>
      </c>
      <c r="F66" s="40" t="s">
        <v>140</v>
      </c>
      <c r="G66">
        <v>1987</v>
      </c>
      <c r="H66" s="34">
        <v>63.1</v>
      </c>
      <c r="I66" s="25" t="s">
        <v>173</v>
      </c>
    </row>
    <row r="67" spans="1:9" ht="15.75" customHeight="1">
      <c r="A67" s="89" t="s">
        <v>160</v>
      </c>
      <c r="B67" s="40" t="s">
        <v>37</v>
      </c>
      <c r="C67" s="40">
        <v>2004</v>
      </c>
      <c r="D67" s="88" t="s">
        <v>49</v>
      </c>
      <c r="E67" s="40"/>
      <c r="F67" s="40"/>
      <c r="H67" s="34">
        <v>6.8</v>
      </c>
      <c r="I67" s="25" t="s">
        <v>173</v>
      </c>
    </row>
    <row r="68" spans="1:9" ht="15.75" customHeight="1">
      <c r="A68" s="89" t="s">
        <v>160</v>
      </c>
      <c r="B68" s="40" t="s">
        <v>37</v>
      </c>
      <c r="C68" s="40">
        <v>2004</v>
      </c>
      <c r="D68" s="88" t="s">
        <v>49</v>
      </c>
      <c r="E68" s="40" t="s">
        <v>151</v>
      </c>
      <c r="F68" s="40" t="s">
        <v>140</v>
      </c>
      <c r="G68">
        <v>1987</v>
      </c>
      <c r="H68" s="34">
        <v>3.9</v>
      </c>
      <c r="I68" s="25" t="s">
        <v>173</v>
      </c>
    </row>
    <row r="69" spans="1:9" ht="15.75" customHeight="1">
      <c r="A69" s="89" t="s">
        <v>160</v>
      </c>
      <c r="B69" s="40" t="s">
        <v>37</v>
      </c>
      <c r="C69" s="40">
        <v>2004</v>
      </c>
      <c r="D69" s="88" t="s">
        <v>28</v>
      </c>
      <c r="E69" s="40"/>
      <c r="F69" s="40"/>
      <c r="H69" s="34">
        <v>1.8</v>
      </c>
      <c r="I69" s="25" t="s">
        <v>173</v>
      </c>
    </row>
    <row r="70" spans="1:9" ht="15.75" customHeight="1">
      <c r="A70" s="89" t="s">
        <v>160</v>
      </c>
      <c r="B70" s="40" t="s">
        <v>37</v>
      </c>
      <c r="C70" s="40">
        <v>2004</v>
      </c>
      <c r="D70" s="88" t="s">
        <v>140</v>
      </c>
      <c r="E70" s="40"/>
      <c r="F70" s="40"/>
      <c r="H70" s="34">
        <v>11.8</v>
      </c>
      <c r="I70" s="25" t="s">
        <v>173</v>
      </c>
    </row>
    <row r="71" spans="1:9" ht="15.75" customHeight="1">
      <c r="A71" s="89" t="s">
        <v>160</v>
      </c>
      <c r="B71" s="40" t="s">
        <v>37</v>
      </c>
      <c r="C71" s="40">
        <v>2004</v>
      </c>
      <c r="D71" s="88" t="s">
        <v>140</v>
      </c>
      <c r="E71" s="40" t="s">
        <v>151</v>
      </c>
      <c r="F71" s="40" t="s">
        <v>140</v>
      </c>
      <c r="G71">
        <v>1987</v>
      </c>
      <c r="H71" s="34">
        <v>35.6</v>
      </c>
      <c r="I71" s="25" t="s">
        <v>173</v>
      </c>
    </row>
    <row r="72" spans="1:9" ht="15.75" customHeight="1">
      <c r="A72" s="89" t="s">
        <v>161</v>
      </c>
      <c r="B72" s="40" t="s">
        <v>28</v>
      </c>
      <c r="C72" s="40">
        <v>2004</v>
      </c>
      <c r="D72" s="88"/>
      <c r="E72" s="40"/>
      <c r="F72" s="40"/>
      <c r="G72">
        <v>0</v>
      </c>
      <c r="H72" s="34">
        <v>388.4</v>
      </c>
      <c r="I72" s="25" t="s">
        <v>181</v>
      </c>
    </row>
    <row r="73" spans="1:9" ht="15.75" customHeight="1">
      <c r="A73" s="89" t="s">
        <v>161</v>
      </c>
      <c r="B73" s="40" t="s">
        <v>28</v>
      </c>
      <c r="C73" s="40">
        <v>2004</v>
      </c>
      <c r="D73" s="88"/>
      <c r="E73" s="40" t="s">
        <v>151</v>
      </c>
      <c r="F73" s="40" t="s">
        <v>140</v>
      </c>
      <c r="G73">
        <v>1987</v>
      </c>
      <c r="H73" s="34">
        <v>2.1</v>
      </c>
      <c r="I73" s="25" t="s">
        <v>181</v>
      </c>
    </row>
    <row r="74" spans="1:9" ht="15.75" customHeight="1">
      <c r="A74" s="89" t="s">
        <v>161</v>
      </c>
      <c r="B74" s="40" t="s">
        <v>28</v>
      </c>
      <c r="C74" s="40">
        <v>2004</v>
      </c>
      <c r="D74" s="88" t="s">
        <v>49</v>
      </c>
      <c r="E74" s="40"/>
      <c r="F74" s="40"/>
      <c r="H74" s="34">
        <v>44.5</v>
      </c>
      <c r="I74" s="25" t="s">
        <v>181</v>
      </c>
    </row>
    <row r="75" spans="1:9" ht="15.75" customHeight="1">
      <c r="A75" s="89" t="s">
        <v>161</v>
      </c>
      <c r="B75" s="40" t="s">
        <v>37</v>
      </c>
      <c r="C75" s="40">
        <v>2004</v>
      </c>
      <c r="D75" s="88"/>
      <c r="E75" s="40"/>
      <c r="F75" s="40"/>
      <c r="H75" s="34">
        <v>254.2</v>
      </c>
      <c r="I75" s="25" t="s">
        <v>181</v>
      </c>
    </row>
    <row r="76" spans="1:9" ht="15.75" customHeight="1">
      <c r="A76" s="89" t="s">
        <v>161</v>
      </c>
      <c r="B76" s="40" t="s">
        <v>37</v>
      </c>
      <c r="C76" s="40">
        <v>2004</v>
      </c>
      <c r="D76" s="88"/>
      <c r="E76" s="40" t="s">
        <v>151</v>
      </c>
      <c r="F76" s="40" t="s">
        <v>140</v>
      </c>
      <c r="G76">
        <v>1987</v>
      </c>
      <c r="H76" s="34">
        <v>11.2</v>
      </c>
      <c r="I76" s="25" t="s">
        <v>181</v>
      </c>
    </row>
    <row r="77" spans="1:9" ht="15.75" customHeight="1">
      <c r="A77" s="89" t="s">
        <v>161</v>
      </c>
      <c r="B77" s="40" t="s">
        <v>37</v>
      </c>
      <c r="C77" s="40">
        <v>2004</v>
      </c>
      <c r="D77" s="88" t="s">
        <v>49</v>
      </c>
      <c r="E77" s="40"/>
      <c r="F77" s="40"/>
      <c r="H77" s="34">
        <v>253.3</v>
      </c>
      <c r="I77" s="25" t="s">
        <v>181</v>
      </c>
    </row>
    <row r="78" spans="1:9" ht="15.75" customHeight="1">
      <c r="A78" s="89" t="s">
        <v>161</v>
      </c>
      <c r="B78" s="40" t="s">
        <v>37</v>
      </c>
      <c r="C78" s="40">
        <v>2004</v>
      </c>
      <c r="D78" s="88" t="s">
        <v>49</v>
      </c>
      <c r="E78" s="40" t="s">
        <v>151</v>
      </c>
      <c r="F78" s="40" t="s">
        <v>140</v>
      </c>
      <c r="G78">
        <v>1987</v>
      </c>
      <c r="H78" s="34">
        <v>2.6</v>
      </c>
      <c r="I78" s="25" t="s">
        <v>181</v>
      </c>
    </row>
    <row r="79" spans="1:9" ht="15.75" customHeight="1">
      <c r="A79" s="89" t="s">
        <v>161</v>
      </c>
      <c r="B79" s="40" t="s">
        <v>37</v>
      </c>
      <c r="C79" s="40">
        <v>2004</v>
      </c>
      <c r="D79" s="88" t="s">
        <v>28</v>
      </c>
      <c r="E79" s="40"/>
      <c r="F79" s="40"/>
      <c r="H79" s="34">
        <v>24.8</v>
      </c>
      <c r="I79" s="25" t="s">
        <v>181</v>
      </c>
    </row>
    <row r="80" spans="1:9" ht="15.75" customHeight="1">
      <c r="A80" s="89" t="s">
        <v>161</v>
      </c>
      <c r="B80" s="40" t="s">
        <v>37</v>
      </c>
      <c r="C80" s="40">
        <v>2004</v>
      </c>
      <c r="D80" s="88" t="s">
        <v>28</v>
      </c>
      <c r="E80" s="40" t="s">
        <v>151</v>
      </c>
      <c r="F80" s="40" t="s">
        <v>140</v>
      </c>
      <c r="G80">
        <v>1987</v>
      </c>
      <c r="H80" s="34">
        <v>10.2</v>
      </c>
      <c r="I80" s="25" t="s">
        <v>181</v>
      </c>
    </row>
    <row r="81" spans="1:9" ht="15.75" customHeight="1">
      <c r="A81" s="89" t="s">
        <v>162</v>
      </c>
      <c r="B81" s="40" t="s">
        <v>49</v>
      </c>
      <c r="C81" s="40">
        <v>2003</v>
      </c>
      <c r="D81" s="88"/>
      <c r="E81" s="40"/>
      <c r="F81" s="40"/>
      <c r="H81" s="34">
        <v>98.4</v>
      </c>
      <c r="I81" s="25" t="s">
        <v>24</v>
      </c>
    </row>
    <row r="82" spans="1:9" ht="15.75" customHeight="1">
      <c r="A82" s="89" t="s">
        <v>162</v>
      </c>
      <c r="B82" s="40" t="s">
        <v>49</v>
      </c>
      <c r="C82" s="40">
        <v>2003</v>
      </c>
      <c r="D82" s="88" t="s">
        <v>49</v>
      </c>
      <c r="E82" s="40"/>
      <c r="F82" s="40"/>
      <c r="H82" s="34">
        <v>5.8</v>
      </c>
      <c r="I82" s="25" t="s">
        <v>24</v>
      </c>
    </row>
    <row r="83" spans="1:9" ht="15.75" customHeight="1">
      <c r="A83" s="89" t="s">
        <v>162</v>
      </c>
      <c r="B83" s="40" t="s">
        <v>49</v>
      </c>
      <c r="C83" s="40">
        <v>2003</v>
      </c>
      <c r="D83" s="88" t="s">
        <v>28</v>
      </c>
      <c r="E83" s="40"/>
      <c r="F83" s="40"/>
      <c r="H83" s="34">
        <v>6.5</v>
      </c>
      <c r="I83" s="25" t="s">
        <v>24</v>
      </c>
    </row>
    <row r="84" spans="1:9" ht="15.75" customHeight="1">
      <c r="A84" s="89" t="s">
        <v>162</v>
      </c>
      <c r="B84" s="40" t="s">
        <v>49</v>
      </c>
      <c r="C84" s="40">
        <v>2003</v>
      </c>
      <c r="D84" s="88" t="s">
        <v>140</v>
      </c>
      <c r="E84" s="40"/>
      <c r="F84" s="40"/>
      <c r="H84" s="34">
        <v>35.9</v>
      </c>
      <c r="I84" s="25" t="s">
        <v>24</v>
      </c>
    </row>
    <row r="85" spans="1:9" ht="15.75" customHeight="1">
      <c r="A85" s="89" t="s">
        <v>162</v>
      </c>
      <c r="B85" s="40" t="s">
        <v>28</v>
      </c>
      <c r="C85" s="40">
        <v>2003</v>
      </c>
      <c r="D85" s="88"/>
      <c r="E85" s="40"/>
      <c r="F85" s="40"/>
      <c r="H85" s="34">
        <v>248.9</v>
      </c>
      <c r="I85" s="25" t="s">
        <v>24</v>
      </c>
    </row>
    <row r="86" spans="1:9" ht="15.75" customHeight="1">
      <c r="A86" s="89" t="s">
        <v>162</v>
      </c>
      <c r="B86" s="40" t="s">
        <v>28</v>
      </c>
      <c r="C86" s="40">
        <v>2003</v>
      </c>
      <c r="D86" s="88" t="s">
        <v>49</v>
      </c>
      <c r="E86" s="40"/>
      <c r="F86" s="40"/>
      <c r="H86" s="34">
        <v>2.7</v>
      </c>
      <c r="I86" s="25" t="s">
        <v>24</v>
      </c>
    </row>
    <row r="87" spans="1:9" ht="15.75" customHeight="1">
      <c r="A87" s="89" t="s">
        <v>162</v>
      </c>
      <c r="B87" s="40" t="s">
        <v>28</v>
      </c>
      <c r="C87" s="40">
        <v>2003</v>
      </c>
      <c r="D87" s="88" t="s">
        <v>140</v>
      </c>
      <c r="E87" s="40"/>
      <c r="F87" s="40"/>
      <c r="H87" s="34">
        <v>0.5</v>
      </c>
      <c r="I87" s="25" t="s">
        <v>24</v>
      </c>
    </row>
    <row r="88" spans="1:9" ht="15.75" customHeight="1">
      <c r="A88" s="89" t="s">
        <v>162</v>
      </c>
      <c r="B88" s="40" t="s">
        <v>140</v>
      </c>
      <c r="C88" s="40">
        <v>2003</v>
      </c>
      <c r="D88" s="88"/>
      <c r="E88" s="40"/>
      <c r="F88" s="40"/>
      <c r="H88" s="34">
        <v>258.1</v>
      </c>
      <c r="I88" s="25" t="s">
        <v>24</v>
      </c>
    </row>
    <row r="89" spans="1:9" ht="15.75" customHeight="1">
      <c r="A89" s="89" t="s">
        <v>162</v>
      </c>
      <c r="B89" s="40" t="s">
        <v>140</v>
      </c>
      <c r="C89" s="40">
        <v>2003</v>
      </c>
      <c r="D89" s="88" t="s">
        <v>49</v>
      </c>
      <c r="E89" s="40"/>
      <c r="F89" s="40"/>
      <c r="H89" s="34">
        <v>2.5</v>
      </c>
      <c r="I89" s="25" t="s">
        <v>24</v>
      </c>
    </row>
    <row r="90" spans="1:9" ht="15.75" customHeight="1">
      <c r="A90" s="89" t="s">
        <v>162</v>
      </c>
      <c r="B90" s="40" t="s">
        <v>140</v>
      </c>
      <c r="C90" s="40">
        <v>2003</v>
      </c>
      <c r="D90" s="88" t="s">
        <v>28</v>
      </c>
      <c r="E90" s="40"/>
      <c r="F90" s="40"/>
      <c r="H90" s="34">
        <v>7</v>
      </c>
      <c r="I90" s="25" t="s">
        <v>24</v>
      </c>
    </row>
    <row r="91" spans="1:9" ht="15.75" customHeight="1">
      <c r="A91" s="89" t="s">
        <v>163</v>
      </c>
      <c r="B91" s="40" t="s">
        <v>28</v>
      </c>
      <c r="C91" s="40">
        <v>2003</v>
      </c>
      <c r="D91" s="88"/>
      <c r="E91" s="40"/>
      <c r="F91" s="40"/>
      <c r="H91" s="34">
        <v>93.2</v>
      </c>
      <c r="I91" s="25" t="s">
        <v>24</v>
      </c>
    </row>
    <row r="92" spans="1:9" ht="15.75" customHeight="1">
      <c r="A92" s="89" t="s">
        <v>164</v>
      </c>
      <c r="B92" s="40" t="s">
        <v>37</v>
      </c>
      <c r="C92" s="40">
        <v>2005</v>
      </c>
      <c r="D92" s="88"/>
      <c r="E92" s="40"/>
      <c r="F92" s="40"/>
      <c r="H92" s="34">
        <v>96.1</v>
      </c>
      <c r="I92" s="25" t="s">
        <v>24</v>
      </c>
    </row>
    <row r="93" spans="1:9" ht="15.75" customHeight="1">
      <c r="A93" s="89" t="s">
        <v>165</v>
      </c>
      <c r="B93" s="40" t="s">
        <v>49</v>
      </c>
      <c r="C93" s="40">
        <v>2003</v>
      </c>
      <c r="D93" s="88"/>
      <c r="E93" s="40"/>
      <c r="F93" s="40"/>
      <c r="H93" s="34">
        <v>64.7</v>
      </c>
      <c r="I93" s="25" t="s">
        <v>181</v>
      </c>
    </row>
    <row r="94" spans="1:9" ht="15.75" customHeight="1">
      <c r="A94" s="89" t="s">
        <v>165</v>
      </c>
      <c r="B94" s="40" t="s">
        <v>49</v>
      </c>
      <c r="C94" s="40">
        <v>2003</v>
      </c>
      <c r="D94" s="88"/>
      <c r="E94" s="40" t="s">
        <v>153</v>
      </c>
      <c r="F94" s="40" t="s">
        <v>140</v>
      </c>
      <c r="G94">
        <v>1977</v>
      </c>
      <c r="H94" s="34">
        <v>10.8</v>
      </c>
      <c r="I94" s="25" t="s">
        <v>181</v>
      </c>
    </row>
    <row r="95" spans="1:9" ht="15.75" customHeight="1">
      <c r="A95" s="89" t="s">
        <v>165</v>
      </c>
      <c r="B95" s="40" t="s">
        <v>49</v>
      </c>
      <c r="C95" s="40">
        <v>2003</v>
      </c>
      <c r="D95" s="88" t="s">
        <v>49</v>
      </c>
      <c r="E95" s="40"/>
      <c r="F95" s="40"/>
      <c r="H95" s="34">
        <v>0.3</v>
      </c>
      <c r="I95" s="25" t="s">
        <v>181</v>
      </c>
    </row>
    <row r="96" spans="1:9" ht="15.75" customHeight="1">
      <c r="A96" s="89" t="s">
        <v>165</v>
      </c>
      <c r="B96" s="40" t="s">
        <v>49</v>
      </c>
      <c r="C96" s="40">
        <v>2003</v>
      </c>
      <c r="D96" s="88" t="s">
        <v>49</v>
      </c>
      <c r="E96" s="40" t="s">
        <v>153</v>
      </c>
      <c r="F96" s="40" t="s">
        <v>140</v>
      </c>
      <c r="G96">
        <v>1977</v>
      </c>
      <c r="H96" s="34">
        <v>3.2</v>
      </c>
      <c r="I96" s="25" t="s">
        <v>181</v>
      </c>
    </row>
    <row r="97" spans="1:9" ht="15.75" customHeight="1">
      <c r="A97" s="89" t="s">
        <v>165</v>
      </c>
      <c r="B97" s="40" t="s">
        <v>49</v>
      </c>
      <c r="C97" s="40">
        <v>2003</v>
      </c>
      <c r="D97" s="88" t="s">
        <v>28</v>
      </c>
      <c r="E97" s="40"/>
      <c r="F97" s="40"/>
      <c r="H97" s="34">
        <v>17.6</v>
      </c>
      <c r="I97" s="25" t="s">
        <v>181</v>
      </c>
    </row>
    <row r="98" spans="1:9" ht="15.75" customHeight="1">
      <c r="A98" s="89" t="s">
        <v>165</v>
      </c>
      <c r="B98" s="40" t="s">
        <v>49</v>
      </c>
      <c r="C98" s="40">
        <v>2003</v>
      </c>
      <c r="D98" s="88" t="s">
        <v>28</v>
      </c>
      <c r="E98" s="40" t="s">
        <v>153</v>
      </c>
      <c r="F98" s="40" t="s">
        <v>140</v>
      </c>
      <c r="G98">
        <v>1977</v>
      </c>
      <c r="H98" s="34">
        <v>3.5</v>
      </c>
      <c r="I98" s="25" t="s">
        <v>181</v>
      </c>
    </row>
    <row r="99" spans="1:9" ht="15.75" customHeight="1">
      <c r="A99" s="89" t="s">
        <v>165</v>
      </c>
      <c r="B99" s="40" t="s">
        <v>28</v>
      </c>
      <c r="C99" s="40">
        <v>2003</v>
      </c>
      <c r="D99" s="88"/>
      <c r="E99" s="40"/>
      <c r="F99" s="40"/>
      <c r="H99" s="34">
        <v>400.8</v>
      </c>
      <c r="I99" s="25" t="s">
        <v>181</v>
      </c>
    </row>
    <row r="100" spans="1:9" ht="15.75" customHeight="1">
      <c r="A100" s="89" t="s">
        <v>165</v>
      </c>
      <c r="B100" s="40" t="s">
        <v>28</v>
      </c>
      <c r="C100" s="40">
        <v>2003</v>
      </c>
      <c r="D100" s="88"/>
      <c r="E100" s="40" t="s">
        <v>151</v>
      </c>
      <c r="F100" s="40" t="s">
        <v>140</v>
      </c>
      <c r="G100">
        <v>1987</v>
      </c>
      <c r="H100" s="34">
        <v>11.3</v>
      </c>
      <c r="I100" s="25" t="s">
        <v>181</v>
      </c>
    </row>
    <row r="101" spans="1:9" ht="15.75" customHeight="1">
      <c r="A101" s="89" t="s">
        <v>165</v>
      </c>
      <c r="B101" s="40" t="s">
        <v>28</v>
      </c>
      <c r="C101" s="40">
        <v>2003</v>
      </c>
      <c r="D101" s="88" t="s">
        <v>49</v>
      </c>
      <c r="E101" s="40"/>
      <c r="F101" s="40"/>
      <c r="H101" s="34">
        <v>10.9</v>
      </c>
      <c r="I101" s="25" t="s">
        <v>181</v>
      </c>
    </row>
    <row r="102" spans="1:9" ht="15.75" customHeight="1">
      <c r="A102" s="89" t="s">
        <v>165</v>
      </c>
      <c r="B102" s="40" t="s">
        <v>28</v>
      </c>
      <c r="C102" s="40">
        <v>2003</v>
      </c>
      <c r="D102" s="88" t="s">
        <v>49</v>
      </c>
      <c r="E102" s="40" t="s">
        <v>151</v>
      </c>
      <c r="F102" s="40" t="s">
        <v>140</v>
      </c>
      <c r="G102">
        <v>1987</v>
      </c>
      <c r="H102" s="34">
        <v>7.4</v>
      </c>
      <c r="I102" s="25" t="s">
        <v>181</v>
      </c>
    </row>
    <row r="103" spans="1:9" ht="15.75" customHeight="1">
      <c r="A103" s="89" t="s">
        <v>165</v>
      </c>
      <c r="B103" s="40" t="s">
        <v>28</v>
      </c>
      <c r="C103" s="40">
        <v>2003</v>
      </c>
      <c r="D103" s="88" t="s">
        <v>28</v>
      </c>
      <c r="E103" s="40"/>
      <c r="F103" s="40"/>
      <c r="H103" s="34">
        <v>0.6</v>
      </c>
      <c r="I103" s="25" t="s">
        <v>181</v>
      </c>
    </row>
    <row r="104" spans="1:9" ht="15.75" customHeight="1">
      <c r="A104" s="89" t="s">
        <v>165</v>
      </c>
      <c r="B104" s="40" t="s">
        <v>28</v>
      </c>
      <c r="C104" s="40">
        <v>2003</v>
      </c>
      <c r="D104" s="88" t="s">
        <v>140</v>
      </c>
      <c r="E104" s="40"/>
      <c r="F104" s="40"/>
      <c r="H104" s="34">
        <v>15.1</v>
      </c>
      <c r="I104" s="25" t="s">
        <v>181</v>
      </c>
    </row>
    <row r="105" spans="1:9" ht="15.75" customHeight="1">
      <c r="A105" s="89" t="s">
        <v>165</v>
      </c>
      <c r="B105" s="40" t="s">
        <v>140</v>
      </c>
      <c r="C105" s="40">
        <v>2003</v>
      </c>
      <c r="D105" s="88"/>
      <c r="E105" s="40"/>
      <c r="F105" s="40"/>
      <c r="H105" s="34">
        <v>108.9</v>
      </c>
      <c r="I105" s="25" t="s">
        <v>181</v>
      </c>
    </row>
    <row r="106" spans="1:9" ht="15.75" customHeight="1">
      <c r="A106" s="89" t="s">
        <v>165</v>
      </c>
      <c r="B106" s="40" t="s">
        <v>140</v>
      </c>
      <c r="C106" s="40">
        <v>2003</v>
      </c>
      <c r="D106" s="88"/>
      <c r="E106" s="40" t="s">
        <v>151</v>
      </c>
      <c r="F106" s="40" t="s">
        <v>140</v>
      </c>
      <c r="G106">
        <v>1987</v>
      </c>
      <c r="H106" s="34">
        <v>5.6</v>
      </c>
      <c r="I106" s="25" t="s">
        <v>181</v>
      </c>
    </row>
    <row r="107" spans="1:9" ht="15.75" customHeight="1">
      <c r="A107" s="89" t="s">
        <v>165</v>
      </c>
      <c r="B107" s="40" t="s">
        <v>140</v>
      </c>
      <c r="C107" s="40">
        <v>2003</v>
      </c>
      <c r="D107" s="88" t="s">
        <v>49</v>
      </c>
      <c r="E107" s="40"/>
      <c r="F107" s="40"/>
      <c r="H107" s="34">
        <v>1.1</v>
      </c>
      <c r="I107" s="25" t="s">
        <v>181</v>
      </c>
    </row>
    <row r="108" spans="1:9" ht="15.75" customHeight="1">
      <c r="A108" s="89" t="s">
        <v>165</v>
      </c>
      <c r="B108" s="40" t="s">
        <v>140</v>
      </c>
      <c r="C108" s="40">
        <v>2003</v>
      </c>
      <c r="D108" s="88" t="s">
        <v>28</v>
      </c>
      <c r="E108" s="40"/>
      <c r="F108" s="40"/>
      <c r="H108" s="34">
        <v>2.1</v>
      </c>
      <c r="I108" s="25" t="s">
        <v>181</v>
      </c>
    </row>
    <row r="109" spans="1:9" ht="15.75" customHeight="1">
      <c r="A109" s="89" t="s">
        <v>166</v>
      </c>
      <c r="B109" s="40" t="s">
        <v>49</v>
      </c>
      <c r="C109" s="40">
        <v>2004</v>
      </c>
      <c r="D109" s="88"/>
      <c r="E109" s="40"/>
      <c r="F109" s="40"/>
      <c r="H109" s="34">
        <v>13.5</v>
      </c>
      <c r="I109" s="25" t="s">
        <v>174</v>
      </c>
    </row>
    <row r="110" spans="1:9" ht="15.75" customHeight="1">
      <c r="A110" s="89" t="s">
        <v>166</v>
      </c>
      <c r="B110" s="40" t="s">
        <v>49</v>
      </c>
      <c r="C110" s="40">
        <v>2004</v>
      </c>
      <c r="D110" s="88"/>
      <c r="E110" s="40" t="s">
        <v>151</v>
      </c>
      <c r="F110" s="40" t="s">
        <v>140</v>
      </c>
      <c r="G110">
        <v>1987</v>
      </c>
      <c r="H110" s="34">
        <v>1.8</v>
      </c>
      <c r="I110" s="25" t="s">
        <v>174</v>
      </c>
    </row>
    <row r="111" spans="1:9" ht="15.75" customHeight="1">
      <c r="A111" s="89" t="s">
        <v>166</v>
      </c>
      <c r="B111" s="40" t="s">
        <v>49</v>
      </c>
      <c r="C111" s="40">
        <v>2004</v>
      </c>
      <c r="D111" s="88" t="s">
        <v>49</v>
      </c>
      <c r="E111" s="40"/>
      <c r="F111" s="40"/>
      <c r="H111" s="34">
        <v>5.8</v>
      </c>
      <c r="I111" s="25" t="s">
        <v>174</v>
      </c>
    </row>
    <row r="112" spans="1:9" ht="15.75" customHeight="1">
      <c r="A112" s="89" t="s">
        <v>166</v>
      </c>
      <c r="B112" s="40" t="s">
        <v>28</v>
      </c>
      <c r="C112" s="40">
        <v>2004</v>
      </c>
      <c r="D112" s="88"/>
      <c r="E112" s="40"/>
      <c r="F112" s="40"/>
      <c r="H112" s="34">
        <v>508.4</v>
      </c>
      <c r="I112" s="25" t="s">
        <v>174</v>
      </c>
    </row>
    <row r="113" spans="1:9" ht="15.75" customHeight="1">
      <c r="A113" s="89" t="s">
        <v>166</v>
      </c>
      <c r="B113" s="40" t="s">
        <v>28</v>
      </c>
      <c r="C113" s="40">
        <v>2004</v>
      </c>
      <c r="D113" s="88"/>
      <c r="E113" s="40" t="s">
        <v>151</v>
      </c>
      <c r="F113" s="40" t="s">
        <v>49</v>
      </c>
      <c r="G113">
        <v>1987</v>
      </c>
      <c r="H113" s="34">
        <v>1.5</v>
      </c>
      <c r="I113" s="25" t="s">
        <v>174</v>
      </c>
    </row>
    <row r="114" spans="1:9" ht="15.75" customHeight="1">
      <c r="A114" s="89" t="s">
        <v>166</v>
      </c>
      <c r="B114" s="40" t="s">
        <v>28</v>
      </c>
      <c r="C114" s="40">
        <v>2004</v>
      </c>
      <c r="D114" s="88"/>
      <c r="E114" s="40" t="s">
        <v>151</v>
      </c>
      <c r="F114" s="40" t="s">
        <v>140</v>
      </c>
      <c r="G114">
        <v>1987</v>
      </c>
      <c r="H114" s="34">
        <v>43.1</v>
      </c>
      <c r="I114" s="25" t="s">
        <v>174</v>
      </c>
    </row>
    <row r="115" spans="1:9" ht="15.75" customHeight="1">
      <c r="A115" s="89" t="s">
        <v>166</v>
      </c>
      <c r="B115" s="40" t="s">
        <v>28</v>
      </c>
      <c r="C115" s="40">
        <v>2004</v>
      </c>
      <c r="D115" s="88" t="s">
        <v>49</v>
      </c>
      <c r="E115" s="40"/>
      <c r="F115" s="40"/>
      <c r="H115" s="34">
        <v>10.8</v>
      </c>
      <c r="I115" s="25" t="s">
        <v>174</v>
      </c>
    </row>
    <row r="116" spans="1:9" ht="15.75" customHeight="1">
      <c r="A116" s="89" t="s">
        <v>166</v>
      </c>
      <c r="B116" s="40" t="s">
        <v>28</v>
      </c>
      <c r="C116" s="40">
        <v>2004</v>
      </c>
      <c r="D116" s="88" t="s">
        <v>49</v>
      </c>
      <c r="E116" s="40" t="s">
        <v>151</v>
      </c>
      <c r="F116" s="40" t="s">
        <v>49</v>
      </c>
      <c r="G116">
        <v>1987</v>
      </c>
      <c r="H116" s="34">
        <v>1.6</v>
      </c>
      <c r="I116" s="25" t="s">
        <v>174</v>
      </c>
    </row>
    <row r="117" spans="1:9" ht="15.75" customHeight="1">
      <c r="A117" s="89" t="s">
        <v>166</v>
      </c>
      <c r="B117" s="40" t="s">
        <v>28</v>
      </c>
      <c r="C117" s="40">
        <v>2004</v>
      </c>
      <c r="D117" s="88" t="s">
        <v>49</v>
      </c>
      <c r="E117" s="40" t="s">
        <v>151</v>
      </c>
      <c r="F117" s="40" t="s">
        <v>140</v>
      </c>
      <c r="G117">
        <v>1987</v>
      </c>
      <c r="H117" s="34">
        <v>2.7</v>
      </c>
      <c r="I117" s="25" t="s">
        <v>174</v>
      </c>
    </row>
    <row r="118" spans="1:9" ht="15.75" customHeight="1">
      <c r="A118" s="89" t="s">
        <v>166</v>
      </c>
      <c r="B118" s="40" t="s">
        <v>28</v>
      </c>
      <c r="C118" s="40">
        <v>2004</v>
      </c>
      <c r="D118" s="88" t="s">
        <v>28</v>
      </c>
      <c r="E118" s="40"/>
      <c r="F118" s="40"/>
      <c r="H118" s="34">
        <v>35.8</v>
      </c>
      <c r="I118" s="25" t="s">
        <v>174</v>
      </c>
    </row>
    <row r="119" spans="1:9" ht="15.75" customHeight="1">
      <c r="A119" s="89" t="s">
        <v>166</v>
      </c>
      <c r="B119" s="40" t="s">
        <v>28</v>
      </c>
      <c r="C119" s="40">
        <v>2004</v>
      </c>
      <c r="D119" s="88" t="s">
        <v>140</v>
      </c>
      <c r="E119" s="40"/>
      <c r="F119" s="40"/>
      <c r="H119" s="34">
        <v>61.3</v>
      </c>
      <c r="I119" s="25" t="s">
        <v>174</v>
      </c>
    </row>
    <row r="120" spans="1:9" ht="15.75" customHeight="1">
      <c r="A120" s="89" t="s">
        <v>166</v>
      </c>
      <c r="B120" s="40" t="s">
        <v>140</v>
      </c>
      <c r="C120" s="40">
        <v>2004</v>
      </c>
      <c r="D120" s="88"/>
      <c r="E120" s="40"/>
      <c r="F120" s="40"/>
      <c r="H120" s="34">
        <v>87.7</v>
      </c>
      <c r="I120" s="25" t="s">
        <v>174</v>
      </c>
    </row>
    <row r="121" spans="1:9" ht="15.75" customHeight="1">
      <c r="A121" s="89" t="s">
        <v>166</v>
      </c>
      <c r="B121" s="40" t="s">
        <v>140</v>
      </c>
      <c r="C121" s="40">
        <v>2004</v>
      </c>
      <c r="D121" s="88"/>
      <c r="E121" s="40" t="s">
        <v>151</v>
      </c>
      <c r="F121" s="40" t="s">
        <v>49</v>
      </c>
      <c r="G121">
        <v>1987</v>
      </c>
      <c r="H121" s="34">
        <v>1.6</v>
      </c>
      <c r="I121" s="25" t="s">
        <v>174</v>
      </c>
    </row>
    <row r="122" spans="1:9" ht="15.75" customHeight="1">
      <c r="A122" s="89" t="s">
        <v>166</v>
      </c>
      <c r="B122" s="40" t="s">
        <v>140</v>
      </c>
      <c r="C122" s="40">
        <v>2004</v>
      </c>
      <c r="D122" s="88"/>
      <c r="E122" s="40" t="s">
        <v>151</v>
      </c>
      <c r="F122" s="40" t="s">
        <v>140</v>
      </c>
      <c r="G122">
        <v>1987</v>
      </c>
      <c r="H122" s="34">
        <v>4.1</v>
      </c>
      <c r="I122" s="25" t="s">
        <v>174</v>
      </c>
    </row>
    <row r="123" spans="1:9" ht="15.75" customHeight="1">
      <c r="A123" s="89" t="s">
        <v>166</v>
      </c>
      <c r="B123" s="40" t="s">
        <v>140</v>
      </c>
      <c r="C123" s="40">
        <v>2004</v>
      </c>
      <c r="D123" s="88" t="s">
        <v>49</v>
      </c>
      <c r="E123" s="40"/>
      <c r="F123" s="40"/>
      <c r="H123" s="34">
        <v>0.6</v>
      </c>
      <c r="I123" s="25" t="s">
        <v>174</v>
      </c>
    </row>
    <row r="124" spans="1:9" ht="15.75" customHeight="1">
      <c r="A124" s="89" t="s">
        <v>166</v>
      </c>
      <c r="B124" s="40" t="s">
        <v>140</v>
      </c>
      <c r="C124" s="40">
        <v>2004</v>
      </c>
      <c r="D124" s="88" t="s">
        <v>28</v>
      </c>
      <c r="E124" s="40"/>
      <c r="F124" s="40"/>
      <c r="H124" s="34">
        <v>11.3</v>
      </c>
      <c r="I124" s="25" t="s">
        <v>174</v>
      </c>
    </row>
    <row r="125" spans="1:9" ht="15.75" customHeight="1">
      <c r="A125" s="89" t="s">
        <v>166</v>
      </c>
      <c r="B125" s="40" t="s">
        <v>140</v>
      </c>
      <c r="C125" s="40">
        <v>2004</v>
      </c>
      <c r="D125" s="88" t="s">
        <v>28</v>
      </c>
      <c r="E125" s="40" t="s">
        <v>151</v>
      </c>
      <c r="F125" s="40" t="s">
        <v>49</v>
      </c>
      <c r="G125">
        <v>1987</v>
      </c>
      <c r="H125" s="34">
        <v>0.8</v>
      </c>
      <c r="I125" s="25" t="s">
        <v>174</v>
      </c>
    </row>
    <row r="126" spans="1:9" ht="15.75" customHeight="1">
      <c r="A126" s="89" t="s">
        <v>166</v>
      </c>
      <c r="B126" s="40" t="s">
        <v>37</v>
      </c>
      <c r="C126" s="40">
        <v>2004</v>
      </c>
      <c r="D126" s="88"/>
      <c r="E126" s="40"/>
      <c r="F126" s="40"/>
      <c r="H126" s="34">
        <v>72.9</v>
      </c>
      <c r="I126" s="25" t="s">
        <v>174</v>
      </c>
    </row>
    <row r="127" spans="1:9" ht="15.75" customHeight="1">
      <c r="A127" s="89" t="s">
        <v>166</v>
      </c>
      <c r="B127" s="40" t="s">
        <v>37</v>
      </c>
      <c r="C127" s="40">
        <v>2004</v>
      </c>
      <c r="D127" s="88"/>
      <c r="E127" s="40" t="s">
        <v>151</v>
      </c>
      <c r="F127" s="40" t="s">
        <v>140</v>
      </c>
      <c r="G127">
        <v>1987</v>
      </c>
      <c r="H127" s="34">
        <v>46.4</v>
      </c>
      <c r="I127" s="25" t="s">
        <v>174</v>
      </c>
    </row>
    <row r="128" spans="1:9" ht="15.75" customHeight="1">
      <c r="A128" s="89" t="s">
        <v>166</v>
      </c>
      <c r="B128" s="40" t="s">
        <v>37</v>
      </c>
      <c r="C128" s="180">
        <v>2004</v>
      </c>
      <c r="D128" s="88" t="s">
        <v>49</v>
      </c>
      <c r="E128" s="40"/>
      <c r="F128" s="88"/>
      <c r="H128" s="34">
        <v>67.8</v>
      </c>
      <c r="I128" s="25" t="s">
        <v>174</v>
      </c>
    </row>
    <row r="129" spans="1:9" ht="15.75" customHeight="1">
      <c r="A129" s="89" t="s">
        <v>166</v>
      </c>
      <c r="B129" s="40" t="s">
        <v>37</v>
      </c>
      <c r="C129" s="180">
        <v>2004</v>
      </c>
      <c r="D129" s="88" t="s">
        <v>49</v>
      </c>
      <c r="E129" s="40" t="s">
        <v>151</v>
      </c>
      <c r="F129" s="40" t="s">
        <v>49</v>
      </c>
      <c r="G129">
        <v>1987</v>
      </c>
      <c r="H129" s="34">
        <v>4.4</v>
      </c>
      <c r="I129" s="25" t="s">
        <v>174</v>
      </c>
    </row>
    <row r="130" spans="1:9" ht="15.75" customHeight="1">
      <c r="A130" t="s">
        <v>166</v>
      </c>
      <c r="B130" t="s">
        <v>37</v>
      </c>
      <c r="C130" s="181">
        <v>2004</v>
      </c>
      <c r="D130" s="25" t="s">
        <v>49</v>
      </c>
      <c r="E130" s="34" t="s">
        <v>151</v>
      </c>
      <c r="F130" s="27" t="s">
        <v>140</v>
      </c>
      <c r="G130">
        <v>1987</v>
      </c>
      <c r="H130" s="34">
        <v>5.3</v>
      </c>
      <c r="I130" s="25" t="s">
        <v>174</v>
      </c>
    </row>
    <row r="131" spans="1:9" ht="15.75" customHeight="1">
      <c r="A131" t="s">
        <v>166</v>
      </c>
      <c r="B131" t="s">
        <v>37</v>
      </c>
      <c r="C131" s="181">
        <v>2004</v>
      </c>
      <c r="D131" s="25" t="s">
        <v>49</v>
      </c>
      <c r="E131" s="34" t="s">
        <v>153</v>
      </c>
      <c r="F131" s="27" t="s">
        <v>140</v>
      </c>
      <c r="G131">
        <v>1977</v>
      </c>
      <c r="H131" s="34">
        <v>1.5</v>
      </c>
      <c r="I131" s="25" t="s">
        <v>174</v>
      </c>
    </row>
    <row r="132" spans="1:9" ht="15.75" customHeight="1">
      <c r="A132" t="s">
        <v>166</v>
      </c>
      <c r="B132" t="s">
        <v>37</v>
      </c>
      <c r="C132" s="181">
        <v>2004</v>
      </c>
      <c r="D132" s="25" t="s">
        <v>28</v>
      </c>
      <c r="E132" s="34"/>
      <c r="F132" s="27"/>
      <c r="H132" s="34">
        <v>21.5</v>
      </c>
      <c r="I132" s="25" t="s">
        <v>174</v>
      </c>
    </row>
    <row r="133" spans="1:9" ht="15.75" customHeight="1">
      <c r="A133" t="s">
        <v>167</v>
      </c>
      <c r="B133" t="s">
        <v>28</v>
      </c>
      <c r="C133" s="181">
        <v>2003</v>
      </c>
      <c r="D133" s="25"/>
      <c r="E133" s="34"/>
      <c r="F133" s="27"/>
      <c r="H133" s="34">
        <v>417.4</v>
      </c>
      <c r="I133" s="25" t="s">
        <v>24</v>
      </c>
    </row>
    <row r="134" spans="1:9" ht="15.75" customHeight="1">
      <c r="A134" t="s">
        <v>167</v>
      </c>
      <c r="B134" t="s">
        <v>28</v>
      </c>
      <c r="C134" s="181">
        <v>2003</v>
      </c>
      <c r="D134" s="25"/>
      <c r="E134" s="34" t="s">
        <v>168</v>
      </c>
      <c r="F134" s="25"/>
      <c r="G134">
        <v>2006</v>
      </c>
      <c r="H134" s="34">
        <v>0.2</v>
      </c>
      <c r="I134" s="25" t="s">
        <v>24</v>
      </c>
    </row>
    <row r="135" spans="1:9" ht="15.75" customHeight="1">
      <c r="A135" t="s">
        <v>167</v>
      </c>
      <c r="B135" t="s">
        <v>28</v>
      </c>
      <c r="C135" s="181">
        <v>2003</v>
      </c>
      <c r="D135" s="25"/>
      <c r="E135" s="34" t="s">
        <v>168</v>
      </c>
      <c r="F135" s="27" t="s">
        <v>28</v>
      </c>
      <c r="G135">
        <v>2006</v>
      </c>
      <c r="H135" s="34">
        <v>0.5</v>
      </c>
      <c r="I135" s="25" t="s">
        <v>24</v>
      </c>
    </row>
    <row r="136" spans="1:9" ht="15.75" customHeight="1">
      <c r="A136" t="s">
        <v>167</v>
      </c>
      <c r="B136" t="s">
        <v>28</v>
      </c>
      <c r="C136" s="181">
        <v>2003</v>
      </c>
      <c r="D136" s="25" t="s">
        <v>49</v>
      </c>
      <c r="E136" s="34"/>
      <c r="F136" s="25"/>
      <c r="G136">
        <v>0</v>
      </c>
      <c r="H136" s="34">
        <v>103.3</v>
      </c>
      <c r="I136" s="25" t="s">
        <v>24</v>
      </c>
    </row>
    <row r="137" spans="1:9" ht="15.75" customHeight="1">
      <c r="A137" t="s">
        <v>167</v>
      </c>
      <c r="B137" t="s">
        <v>28</v>
      </c>
      <c r="C137" s="181">
        <v>2003</v>
      </c>
      <c r="D137" s="25" t="s">
        <v>140</v>
      </c>
      <c r="E137" s="34"/>
      <c r="F137" s="25"/>
      <c r="G137">
        <v>0</v>
      </c>
      <c r="H137" s="34">
        <v>2</v>
      </c>
      <c r="I137" s="25" t="s">
        <v>24</v>
      </c>
    </row>
    <row r="138" spans="1:9" ht="15.75" customHeight="1">
      <c r="A138" t="s">
        <v>167</v>
      </c>
      <c r="B138" t="s">
        <v>37</v>
      </c>
      <c r="C138" s="181">
        <v>2003</v>
      </c>
      <c r="D138" s="25"/>
      <c r="E138" s="34"/>
      <c r="F138" s="27"/>
      <c r="G138">
        <v>0</v>
      </c>
      <c r="H138" s="34">
        <v>1013</v>
      </c>
      <c r="I138" s="25" t="s">
        <v>24</v>
      </c>
    </row>
    <row r="139" spans="1:9" ht="15.75" customHeight="1">
      <c r="A139" t="s">
        <v>167</v>
      </c>
      <c r="B139" t="s">
        <v>37</v>
      </c>
      <c r="C139" s="181">
        <v>2003</v>
      </c>
      <c r="D139" s="25" t="s">
        <v>49</v>
      </c>
      <c r="E139" s="34"/>
      <c r="F139" s="25"/>
      <c r="G139">
        <v>0</v>
      </c>
      <c r="H139" s="34">
        <v>162.9</v>
      </c>
      <c r="I139" s="25" t="s">
        <v>24</v>
      </c>
    </row>
    <row r="140" spans="1:9" ht="15.75" customHeight="1">
      <c r="A140" t="s">
        <v>180</v>
      </c>
      <c r="B140" t="s">
        <v>49</v>
      </c>
      <c r="C140" s="181">
        <v>1999</v>
      </c>
      <c r="D140" s="25"/>
      <c r="E140" s="34"/>
      <c r="F140" s="25"/>
      <c r="G140">
        <v>0</v>
      </c>
      <c r="H140" s="34">
        <v>3.7</v>
      </c>
      <c r="I140" s="25" t="s">
        <v>24</v>
      </c>
    </row>
    <row r="141" spans="1:9" ht="15.75" customHeight="1">
      <c r="A141" t="s">
        <v>180</v>
      </c>
      <c r="B141" t="s">
        <v>49</v>
      </c>
      <c r="C141" s="181">
        <v>1999</v>
      </c>
      <c r="D141" s="25" t="s">
        <v>49</v>
      </c>
      <c r="E141" s="34"/>
      <c r="F141" s="25"/>
      <c r="G141">
        <v>0</v>
      </c>
      <c r="H141" s="34">
        <v>18.9</v>
      </c>
      <c r="I141" s="25" t="s">
        <v>24</v>
      </c>
    </row>
    <row r="142" spans="1:9" ht="15.75" customHeight="1">
      <c r="A142" t="s">
        <v>180</v>
      </c>
      <c r="B142" t="s">
        <v>49</v>
      </c>
      <c r="C142" s="181">
        <v>1999</v>
      </c>
      <c r="D142" s="25" t="s">
        <v>28</v>
      </c>
      <c r="E142" s="34"/>
      <c r="F142" s="27"/>
      <c r="G142">
        <v>0</v>
      </c>
      <c r="H142" s="34">
        <v>5</v>
      </c>
      <c r="I142" s="25" t="s">
        <v>24</v>
      </c>
    </row>
    <row r="143" spans="1:9" ht="15.75" customHeight="1">
      <c r="A143" t="s">
        <v>180</v>
      </c>
      <c r="B143" t="s">
        <v>49</v>
      </c>
      <c r="C143" s="181">
        <v>1999</v>
      </c>
      <c r="D143" s="25" t="s">
        <v>140</v>
      </c>
      <c r="F143" s="25"/>
      <c r="G143">
        <v>0</v>
      </c>
      <c r="H143" s="34">
        <v>28.3</v>
      </c>
      <c r="I143" s="25" t="s">
        <v>24</v>
      </c>
    </row>
    <row r="144" spans="1:9" ht="15.75" customHeight="1">
      <c r="A144" t="s">
        <v>180</v>
      </c>
      <c r="B144" t="s">
        <v>28</v>
      </c>
      <c r="C144" s="181">
        <v>1999</v>
      </c>
      <c r="D144" s="25"/>
      <c r="F144" s="25"/>
      <c r="G144">
        <v>0</v>
      </c>
      <c r="H144" s="34">
        <v>698.4</v>
      </c>
      <c r="I144" s="25" t="s">
        <v>24</v>
      </c>
    </row>
    <row r="145" spans="1:9" ht="15.75" customHeight="1">
      <c r="A145" t="s">
        <v>180</v>
      </c>
      <c r="B145" t="s">
        <v>28</v>
      </c>
      <c r="C145" s="181">
        <v>1999</v>
      </c>
      <c r="D145" s="25" t="s">
        <v>49</v>
      </c>
      <c r="E145" s="34"/>
      <c r="F145" s="27"/>
      <c r="G145">
        <v>0</v>
      </c>
      <c r="H145" s="34">
        <v>56</v>
      </c>
      <c r="I145" s="25" t="s">
        <v>24</v>
      </c>
    </row>
    <row r="146" spans="1:9" ht="15.75" customHeight="1">
      <c r="A146" t="s">
        <v>180</v>
      </c>
      <c r="B146" t="s">
        <v>28</v>
      </c>
      <c r="C146" s="181">
        <v>1999</v>
      </c>
      <c r="D146" s="25" t="s">
        <v>28</v>
      </c>
      <c r="F146" s="25"/>
      <c r="G146">
        <v>0</v>
      </c>
      <c r="H146" s="34">
        <v>25.2</v>
      </c>
      <c r="I146" s="25" t="s">
        <v>24</v>
      </c>
    </row>
    <row r="147" spans="1:9" ht="15.75" customHeight="1">
      <c r="A147" t="s">
        <v>180</v>
      </c>
      <c r="B147" t="s">
        <v>28</v>
      </c>
      <c r="C147" s="181">
        <v>1999</v>
      </c>
      <c r="D147" s="25" t="s">
        <v>140</v>
      </c>
      <c r="E147" s="34"/>
      <c r="F147" s="25"/>
      <c r="G147">
        <v>0</v>
      </c>
      <c r="H147" s="34">
        <v>85.4</v>
      </c>
      <c r="I147" s="25" t="s">
        <v>24</v>
      </c>
    </row>
    <row r="148" spans="1:9" ht="15.75" customHeight="1">
      <c r="A148" t="s">
        <v>180</v>
      </c>
      <c r="B148" t="s">
        <v>140</v>
      </c>
      <c r="C148" s="24">
        <v>1999</v>
      </c>
      <c r="D148" s="25"/>
      <c r="E148" s="34"/>
      <c r="F148" s="25"/>
      <c r="G148">
        <v>0</v>
      </c>
      <c r="H148" s="34">
        <v>243.8</v>
      </c>
      <c r="I148" s="25" t="s">
        <v>24</v>
      </c>
    </row>
    <row r="149" spans="1:9" ht="15.75" customHeight="1">
      <c r="A149" t="s">
        <v>180</v>
      </c>
      <c r="B149" t="s">
        <v>140</v>
      </c>
      <c r="C149" s="24">
        <v>1999</v>
      </c>
      <c r="D149" s="25" t="s">
        <v>49</v>
      </c>
      <c r="E149" s="34"/>
      <c r="F149" s="25"/>
      <c r="G149">
        <v>0</v>
      </c>
      <c r="H149" s="34">
        <v>23</v>
      </c>
      <c r="I149" s="25" t="s">
        <v>24</v>
      </c>
    </row>
    <row r="150" spans="1:9" ht="15.75" customHeight="1">
      <c r="A150" t="s">
        <v>180</v>
      </c>
      <c r="B150" s="48" t="s">
        <v>140</v>
      </c>
      <c r="C150" s="182">
        <v>1999</v>
      </c>
      <c r="D150" s="87" t="s">
        <v>28</v>
      </c>
      <c r="E150" s="68"/>
      <c r="F150" s="87"/>
      <c r="G150" s="48">
        <v>0</v>
      </c>
      <c r="H150" s="68">
        <v>114.5</v>
      </c>
      <c r="I150" s="25" t="s">
        <v>24</v>
      </c>
    </row>
    <row r="151" spans="1:10" ht="15.75" customHeight="1">
      <c r="A151" t="s">
        <v>180</v>
      </c>
      <c r="B151" s="183" t="s">
        <v>140</v>
      </c>
      <c r="C151" s="184">
        <v>1999</v>
      </c>
      <c r="D151" s="185" t="s">
        <v>140</v>
      </c>
      <c r="E151" s="154"/>
      <c r="F151" s="185"/>
      <c r="G151" s="186">
        <v>0</v>
      </c>
      <c r="H151" s="187">
        <v>829.2</v>
      </c>
      <c r="I151" s="188" t="s">
        <v>24</v>
      </c>
      <c r="J151" s="12"/>
    </row>
    <row r="152" spans="1:9" ht="22.5" customHeight="1">
      <c r="A152" s="189"/>
      <c r="B152" s="189"/>
      <c r="C152" s="190" t="s">
        <v>29</v>
      </c>
      <c r="D152" s="189"/>
      <c r="E152" s="191"/>
      <c r="F152" s="191"/>
      <c r="G152" s="189"/>
      <c r="H152" s="191">
        <f>SUM(H3:H151)</f>
        <v>110920.20000000003</v>
      </c>
      <c r="I152" s="189"/>
    </row>
    <row r="153" spans="1:9" ht="23.25" customHeight="1">
      <c r="A153" s="175" t="s">
        <v>145</v>
      </c>
      <c r="B153" s="218" t="s">
        <v>175</v>
      </c>
      <c r="C153" s="219"/>
      <c r="D153" s="219"/>
      <c r="E153" s="219"/>
      <c r="F153" s="219"/>
      <c r="G153" s="220"/>
      <c r="H153" s="220"/>
      <c r="I153" s="221"/>
    </row>
    <row r="154" spans="1:9" ht="33" customHeight="1">
      <c r="A154" s="175" t="s">
        <v>145</v>
      </c>
      <c r="B154" s="218" t="s">
        <v>178</v>
      </c>
      <c r="C154" s="219"/>
      <c r="D154" s="219"/>
      <c r="E154" s="219"/>
      <c r="F154" s="219"/>
      <c r="G154" s="220"/>
      <c r="H154" s="220"/>
      <c r="I154" s="221"/>
    </row>
    <row r="155" spans="1:9" ht="48" customHeight="1">
      <c r="A155" s="175" t="s">
        <v>176</v>
      </c>
      <c r="B155" s="218" t="s">
        <v>179</v>
      </c>
      <c r="C155" s="219"/>
      <c r="D155" s="219"/>
      <c r="E155" s="219"/>
      <c r="F155" s="219"/>
      <c r="G155" s="220"/>
      <c r="H155" s="220"/>
      <c r="I155" s="221"/>
    </row>
  </sheetData>
  <mergeCells count="5">
    <mergeCell ref="B155:I155"/>
    <mergeCell ref="C1:F1"/>
    <mergeCell ref="A1:B1"/>
    <mergeCell ref="B153:I153"/>
    <mergeCell ref="B154:I154"/>
  </mergeCells>
  <printOptions gridLines="1" horizontalCentered="1"/>
  <pageMargins left="0.5" right="0.5" top="0.5" bottom="0.5" header="0.5" footer="0.25"/>
  <pageSetup fitToHeight="0" fitToWidth="1" horizontalDpi="600" verticalDpi="600" orientation="portrait" scale="91" r:id="rId1"/>
  <headerFooter alignWithMargins="0">
    <oddFooter>&amp;L23-February-2007&amp;C&amp;F - &amp;"Arial,Bold"&amp;A&amp;R&amp;P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R Elder/NONFS/USDAFS</dc:creator>
  <cp:keywords/>
  <dc:description/>
  <cp:lastModifiedBy>Rebecca Fitzgerald</cp:lastModifiedBy>
  <cp:lastPrinted>2008-11-25T20:10:05Z</cp:lastPrinted>
  <dcterms:created xsi:type="dcterms:W3CDTF">2002-09-24T17:21:11Z</dcterms:created>
  <dcterms:modified xsi:type="dcterms:W3CDTF">2008-12-08T19:32:03Z</dcterms:modified>
  <cp:category/>
  <cp:version/>
  <cp:contentType/>
  <cp:contentStatus/>
</cp:coreProperties>
</file>