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2475" windowWidth="14205" windowHeight="8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<sst xmlns="http://schemas.openxmlformats.org/spreadsheetml/2006/main" count="56" uniqueCount="21">
  <si>
    <t>pH</t>
  </si>
  <si>
    <t>NH4</t>
  </si>
  <si>
    <t>Acute/No Salmon</t>
  </si>
  <si>
    <t>T</t>
  </si>
  <si>
    <t>Acute/Salmon</t>
  </si>
  <si>
    <r>
      <t>o</t>
    </r>
    <r>
      <rPr>
        <sz val="10"/>
        <rFont val="Arial"/>
        <family val="0"/>
      </rPr>
      <t>C</t>
    </r>
  </si>
  <si>
    <t>Chronic/Not Early</t>
  </si>
  <si>
    <t>Chronic/Early</t>
  </si>
  <si>
    <t>C SSO Early</t>
  </si>
  <si>
    <t>C SSO Not Early</t>
  </si>
  <si>
    <t>mine NE</t>
  </si>
  <si>
    <t>Date</t>
  </si>
  <si>
    <t>Total Ammonia</t>
  </si>
  <si>
    <t>Exceedance</t>
  </si>
  <si>
    <t>RD</t>
  </si>
  <si>
    <t>RD-1</t>
  </si>
  <si>
    <t>Total #</t>
  </si>
  <si>
    <t>Exceedances</t>
  </si>
  <si>
    <t>Monthly Averages</t>
  </si>
  <si>
    <t>T oC</t>
  </si>
  <si>
    <t>Exceedace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</si>
</sst>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"/>
    <numFmt numFmtId="170" formatCode="0.0000"/>
    <numFmt numFmtId="171" formatCode="0.00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1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0" xfId="0" applyFon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3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2"/>
  <sheetViews>
    <sheetView workbookViewId="0" topLeftCell="A127">
      <selection activeCell="O54" sqref="O54:V54"/>
    </sheetView>
  </sheetViews>
  <sheetFormatPr defaultColWidth="9.140625" defaultRowHeight="12.75"/>
  <cols>
    <col min="1" max="1" width="10.7109375" style="0" customWidth="1"/>
    <col min="5" max="5" width="15.7109375" style="0" bestFit="1" customWidth="1"/>
    <col min="6" max="6" width="12.7109375" style="0" bestFit="1" customWidth="1"/>
    <col min="7" max="7" width="12.140625" style="0" bestFit="1" customWidth="1"/>
    <col min="8" max="8" width="15.7109375" style="0" bestFit="1" customWidth="1"/>
  </cols>
  <sheetData>
    <row r="1" spans="2:5" ht="12.75">
      <c r="B1" t="s">
        <v>0</v>
      </c>
      <c r="C1" t="s">
        <v>3</v>
      </c>
      <c r="E1" t="s">
        <v>1</v>
      </c>
    </row>
    <row r="2" spans="3:12" ht="14.25">
      <c r="C2" s="1" t="s">
        <v>5</v>
      </c>
      <c r="D2" s="1"/>
      <c r="E2" t="s">
        <v>2</v>
      </c>
      <c r="F2" t="s">
        <v>4</v>
      </c>
      <c r="G2" t="s">
        <v>7</v>
      </c>
      <c r="H2" t="s">
        <v>6</v>
      </c>
      <c r="I2" t="s">
        <v>8</v>
      </c>
      <c r="J2" t="s">
        <v>9</v>
      </c>
      <c r="K2" t="s">
        <v>13</v>
      </c>
      <c r="L2" t="s">
        <v>10</v>
      </c>
    </row>
    <row r="3" spans="2:10" ht="12.75">
      <c r="B3">
        <v>6.57</v>
      </c>
      <c r="C3">
        <v>18.2</v>
      </c>
      <c r="E3">
        <f>(0.411/(1+(10^(7.204-B3))))+(58.4/(1+10^(B3-7.204)))</f>
        <v>47.46953980192364</v>
      </c>
      <c r="F3">
        <f>(0.275/(1+(10^(7.204-B3))))+(39/(1+10^(B3-7.204)))</f>
        <v>31.700648895988767</v>
      </c>
      <c r="G3">
        <f>((0.0577/(1+(10^(7.688-B3))))+(2.487/(1+(10^(B3-7.688)))))*MIN(2.85,(1.45*(10^(0.028*(25-C3)))))</f>
        <v>5.203730511697646</v>
      </c>
      <c r="H3">
        <f>((0.0577/(1+(10^(7.688-B3))))+(2.487/(1+(10^(B3-7.688)))))*(1.45*(10^(0.028*(25-MAX(C3,7)))))</f>
        <v>5.203730511697646</v>
      </c>
      <c r="I3">
        <f>((0.0676/(1+(10^(7.688-B3))))+(2.912/(1+(10^(B3-7.688)))))*0.854*MIN(2.85,(3.04*(10^(0.028*(25-C3)))))</f>
        <v>6.5972898027591595</v>
      </c>
      <c r="J3">
        <f>((0.0676/(1+(10^(7.688-B3))))+(2.912/(1+(10^(B3-7.688)))))*0.854*(3.04*(10^(0.028*(25-MAX(C3,7)))))</f>
        <v>10.909234709450294</v>
      </c>
    </row>
    <row r="4" spans="1:14" ht="12.75">
      <c r="A4" t="s">
        <v>14</v>
      </c>
      <c r="B4">
        <v>7.33</v>
      </c>
      <c r="C4">
        <v>27.7</v>
      </c>
      <c r="E4">
        <f>(0.411/(1+(10^(7.204-B4))))+(58.4/(1+10^(B4-7.204)))</f>
        <v>25.228731434197666</v>
      </c>
      <c r="F4">
        <f>(0.275/(1+(10^(7.204-B4))))+(39/(1+10^(B4-7.204)))</f>
        <v>16.8482578556158</v>
      </c>
      <c r="G4">
        <f>((0.0577/(1+(10^(7.688-B4))))+(2.487/(1+(10^(B4-7.688)))))*MIN(2.85,(1.45*(10^(0.028*(25-C4)))))</f>
        <v>2.1277515884489335</v>
      </c>
      <c r="H4">
        <f>((0.0577/(1+(10^(7.688-B4))))+(2.487/(1+(10^(B4-7.688)))))*(1.45*(10^(0.028*(25-MAX(C4,7)))))</f>
        <v>2.1277515884489335</v>
      </c>
      <c r="I4">
        <f>((0.0676/(1+(10^(7.688-B4))))+(2.912/(1+(10^(B4-7.688)))))*0.854*MIN(2.85,(3.04*(10^(0.028*(25-C4)))))</f>
        <v>4.460695035934961</v>
      </c>
      <c r="J4">
        <f>((0.0676/(1+(10^(7.688-B4))))+(2.912/(1+(10^(B4-7.688)))))*0.854*(3.04*(10^(0.028*(25-MAX(C4,7)))))</f>
        <v>4.460695035934961</v>
      </c>
      <c r="N4" t="s">
        <v>18</v>
      </c>
    </row>
    <row r="5" spans="1:22" ht="13.5" thickBot="1">
      <c r="A5" t="s">
        <v>11</v>
      </c>
      <c r="D5" t="s">
        <v>12</v>
      </c>
      <c r="N5" t="s">
        <v>0</v>
      </c>
      <c r="O5" t="s">
        <v>19</v>
      </c>
      <c r="P5" t="s">
        <v>12</v>
      </c>
      <c r="R5" t="s">
        <v>7</v>
      </c>
      <c r="S5" t="s">
        <v>6</v>
      </c>
      <c r="T5" t="s">
        <v>8</v>
      </c>
      <c r="U5" t="s">
        <v>9</v>
      </c>
      <c r="V5" t="s">
        <v>20</v>
      </c>
    </row>
    <row r="6" spans="1:22" ht="15.75" thickBot="1">
      <c r="A6" s="2">
        <v>37977</v>
      </c>
      <c r="B6" s="4">
        <v>7.81</v>
      </c>
      <c r="C6" s="5">
        <v>22.1</v>
      </c>
      <c r="D6" s="4">
        <v>1.5</v>
      </c>
      <c r="E6">
        <f>(0.411/(1+(10^(7.204-B6))))+(58.4/(1+10^(B6-7.204)))</f>
        <v>11.924854948283011</v>
      </c>
      <c r="F6">
        <f>(0.275/(1+(10^(7.204-B6))))+(39/(1+10^(B6-7.204)))</f>
        <v>7.96394157292348</v>
      </c>
      <c r="G6">
        <f>((0.0577/(1+(10^(7.688-B6))))+(2.487/(1+(10^(B6-7.688)))))*MIN(2.85,(1.45*(10^(0.028*(25-C6)))))</f>
        <v>1.9279106256816105</v>
      </c>
      <c r="H6">
        <f>((0.0577/(1+(10^(7.688-B6))))+(2.487/(1+(10^(B6-7.688)))))*(1.45*(10^(0.028*(25-MAX(C6,7)))))</f>
        <v>1.9279106256816105</v>
      </c>
      <c r="I6">
        <f>((0.0676/(1+(10^(7.688-B6))))+(2.912/(1+(10^(B6-7.688)))))*0.854*MIN(2.85,(3.04*(10^(0.028*(25-C6)))))</f>
        <v>3.1430032007296496</v>
      </c>
      <c r="J6">
        <f>((0.0676/(1+(10^(7.688-B6))))+(2.912/(1+(10^(B6-7.688)))))*0.854*(3.04*(10^(0.028*(25-MAX(C6,7)))))</f>
        <v>4.041788155802465</v>
      </c>
      <c r="K6">
        <f>IF(D6&gt;E6,1,0)</f>
        <v>0</v>
      </c>
      <c r="M6" s="9">
        <v>37956</v>
      </c>
      <c r="N6" s="11">
        <f>AVERAGE(B6:B7)</f>
        <v>7.9</v>
      </c>
      <c r="O6" s="11">
        <f>AVERAGE(C6:C7)</f>
        <v>19.15</v>
      </c>
      <c r="P6" s="11">
        <f>AVERAGE(D6:D7)</f>
        <v>1.3</v>
      </c>
      <c r="R6" s="10">
        <f aca="true" t="shared" si="0" ref="R6:R21">((0.0577/(1+(10^(7.688-N6))))+(2.487/(1+(10^(N6-7.688)))))*MIN(2.85,(1.45*(10^(0.028*(25-O6)))))</f>
        <v>2.0754786366496396</v>
      </c>
      <c r="S6" s="10">
        <f aca="true" t="shared" si="1" ref="S6:S21">((0.0577/(1+(10^(7.688-N6))))+(2.487/(1+(10^(N6-7.688)))))*(1.45*(10^(0.028*(25-MAX(O6,7)))))</f>
        <v>2.0754786366496396</v>
      </c>
      <c r="T6" s="10">
        <f aca="true" t="shared" si="2" ref="T6:T21">((0.0676/(1+(10^(7.688-N6))))+(2.912/(1+(10^(N6-7.688)))))*0.854*MIN(2.85,(3.04*(10^(0.028*(25-O6)))))</f>
        <v>2.7975501643726837</v>
      </c>
      <c r="U6" s="10">
        <f aca="true" t="shared" si="3" ref="U6:U21">((0.0676/(1+(10^(7.688-N6))))+(2.912/(1+(10^(N6-7.688)))))*0.854*(3.04*(10^(0.028*(25-MAX(O6,7)))))</f>
        <v>4.351175560007099</v>
      </c>
      <c r="V6">
        <f>IF(P6&gt;=T6,1,0)</f>
        <v>0</v>
      </c>
    </row>
    <row r="7" spans="1:22" ht="15.75" thickBot="1">
      <c r="A7" s="3">
        <v>37984</v>
      </c>
      <c r="B7" s="6">
        <v>7.99</v>
      </c>
      <c r="C7" s="7">
        <v>16.2</v>
      </c>
      <c r="D7" s="6">
        <v>1.1</v>
      </c>
      <c r="E7">
        <f aca="true" t="shared" si="4" ref="E7:E70">(0.411/(1+(10^(7.204-B7))))+(58.4/(1+10^(B7-7.204)))</f>
        <v>8.567642590892287</v>
      </c>
      <c r="F7">
        <f aca="true" t="shared" si="5" ref="F7:F70">(0.275/(1+(10^(7.204-B7))))+(39/(1+10^(B7-7.204)))</f>
        <v>5.721998298510129</v>
      </c>
      <c r="G7">
        <f aca="true" t="shared" si="6" ref="G7:G70">((0.0577/(1+(10^(7.688-B7))))+(2.487/(1+(10^(B7-7.688)))))*MIN(2.85,(1.45*(10^(0.028*(25-C7)))))</f>
        <v>2.2152204249301377</v>
      </c>
      <c r="H7">
        <f aca="true" t="shared" si="7" ref="H7:H70">((0.0577/(1+(10^(7.688-B7))))+(2.487/(1+(10^(B7-7.688)))))*(1.45*(10^(0.028*(25-MAX(C7,7)))))</f>
        <v>2.2152204249301377</v>
      </c>
      <c r="I7">
        <f aca="true" t="shared" si="8" ref="I7:I70">((0.0676/(1+(10^(7.688-B7))))+(2.912/(1+(10^(B7-7.688)))))*0.854*MIN(2.85,(3.04*(10^(0.028*(25-C7)))))</f>
        <v>2.468758504801687</v>
      </c>
      <c r="J7">
        <f aca="true" t="shared" si="9" ref="J7:J70">((0.0676/(1+(10^(7.688-B7))))+(2.912/(1+(10^(B7-7.688)))))*0.854*(3.04*(10^(0.028*(25-MAX(C7,7)))))</f>
        <v>4.644161701600872</v>
      </c>
      <c r="K7">
        <f aca="true" t="shared" si="10" ref="K7:K70">IF(D7&gt;E7,1,0)</f>
        <v>0</v>
      </c>
      <c r="M7" s="9">
        <v>37987</v>
      </c>
      <c r="N7" s="11">
        <f>AVERAGE(B8:B11)</f>
        <v>7.829999999999999</v>
      </c>
      <c r="O7" s="11">
        <f>AVERAGE(C8:C11)</f>
        <v>20.275</v>
      </c>
      <c r="P7" s="11">
        <f>AVERAGE(D8:D11)</f>
        <v>0.95</v>
      </c>
      <c r="R7" s="10">
        <f t="shared" si="0"/>
        <v>2.1148937513964787</v>
      </c>
      <c r="S7" s="10">
        <f t="shared" si="1"/>
        <v>2.1148937513964787</v>
      </c>
      <c r="T7" s="10">
        <f t="shared" si="2"/>
        <v>3.065115384786406</v>
      </c>
      <c r="U7" s="10">
        <f t="shared" si="3"/>
        <v>4.433794410649393</v>
      </c>
      <c r="V7">
        <f aca="true" t="shared" si="11" ref="V7:V53">IF(P7&gt;=T7,1,0)</f>
        <v>0</v>
      </c>
    </row>
    <row r="8" spans="1:22" ht="15.75" thickBot="1">
      <c r="A8" s="3">
        <v>37993</v>
      </c>
      <c r="B8" s="6">
        <v>7.68</v>
      </c>
      <c r="C8" s="7">
        <v>19.5</v>
      </c>
      <c r="D8" s="6">
        <v>1</v>
      </c>
      <c r="E8">
        <f t="shared" si="4"/>
        <v>14.936339695233029</v>
      </c>
      <c r="F8">
        <f t="shared" si="5"/>
        <v>9.9750082722223</v>
      </c>
      <c r="G8">
        <f t="shared" si="6"/>
        <v>2.653239184897968</v>
      </c>
      <c r="H8">
        <f t="shared" si="7"/>
        <v>2.653239184897968</v>
      </c>
      <c r="I8">
        <f t="shared" si="8"/>
        <v>3.6579048433802783</v>
      </c>
      <c r="J8">
        <f t="shared" si="9"/>
        <v>5.562386049490291</v>
      </c>
      <c r="K8">
        <f t="shared" si="10"/>
        <v>0</v>
      </c>
      <c r="M8" s="9">
        <v>38018</v>
      </c>
      <c r="N8" s="11">
        <f>AVERAGE(B12:B15)</f>
        <v>8.497499999999999</v>
      </c>
      <c r="O8" s="11">
        <f>AVERAGE(C12:C15)</f>
        <v>15.1</v>
      </c>
      <c r="P8" s="11">
        <f>AVERAGE(D12:D15)</f>
        <v>0.30000000000000004</v>
      </c>
      <c r="R8" s="10">
        <f t="shared" si="0"/>
        <v>1.0536463688039612</v>
      </c>
      <c r="S8" s="10">
        <f t="shared" si="1"/>
        <v>1.0536463688039612</v>
      </c>
      <c r="T8" s="10">
        <f t="shared" si="2"/>
        <v>1.0939020194467506</v>
      </c>
      <c r="U8" s="10">
        <f t="shared" si="3"/>
        <v>2.2090581476484332</v>
      </c>
      <c r="V8">
        <f t="shared" si="11"/>
        <v>0</v>
      </c>
    </row>
    <row r="9" spans="1:22" ht="15.75" thickBot="1">
      <c r="A9" s="3">
        <v>38000</v>
      </c>
      <c r="B9" s="6">
        <v>7.77</v>
      </c>
      <c r="C9" s="7">
        <v>20.8</v>
      </c>
      <c r="D9" s="6">
        <v>1</v>
      </c>
      <c r="E9">
        <f t="shared" si="4"/>
        <v>12.798398188320867</v>
      </c>
      <c r="F9">
        <f t="shared" si="5"/>
        <v>8.547292932154816</v>
      </c>
      <c r="G9">
        <f t="shared" si="6"/>
        <v>2.2013229953831464</v>
      </c>
      <c r="H9">
        <f t="shared" si="7"/>
        <v>2.2013229953831464</v>
      </c>
      <c r="I9">
        <f t="shared" si="8"/>
        <v>3.3002059663025944</v>
      </c>
      <c r="J9">
        <f t="shared" si="9"/>
        <v>4.614979420259648</v>
      </c>
      <c r="K9">
        <f t="shared" si="10"/>
        <v>0</v>
      </c>
      <c r="M9" s="9">
        <v>38047</v>
      </c>
      <c r="N9" s="11">
        <f>AVERAGE(B16:B20)</f>
        <v>8.542</v>
      </c>
      <c r="O9" s="11">
        <f>AVERAGE(C16:C20)</f>
        <v>17.8</v>
      </c>
      <c r="P9" s="11">
        <f>AVERAGE(D16:D20)</f>
        <v>0.07999999999999999</v>
      </c>
      <c r="R9" s="10">
        <f t="shared" si="0"/>
        <v>0.8210444929295567</v>
      </c>
      <c r="S9" s="10">
        <f t="shared" si="1"/>
        <v>0.8210444929295567</v>
      </c>
      <c r="T9" s="10">
        <f t="shared" si="2"/>
        <v>1.0145029582694154</v>
      </c>
      <c r="U9" s="10">
        <f t="shared" si="3"/>
        <v>1.7214009621234525</v>
      </c>
      <c r="V9">
        <f t="shared" si="11"/>
        <v>0</v>
      </c>
    </row>
    <row r="10" spans="1:22" ht="15.75" thickBot="1">
      <c r="A10" s="3">
        <v>38007</v>
      </c>
      <c r="B10" s="6">
        <v>7.92</v>
      </c>
      <c r="C10" s="7">
        <v>20.4</v>
      </c>
      <c r="D10" s="6">
        <v>0.8</v>
      </c>
      <c r="E10">
        <f t="shared" si="4"/>
        <v>9.764124911164677</v>
      </c>
      <c r="F10">
        <f t="shared" si="5"/>
        <v>6.521008073683839</v>
      </c>
      <c r="G10">
        <f t="shared" si="6"/>
        <v>1.8636382313071873</v>
      </c>
      <c r="H10">
        <f t="shared" si="7"/>
        <v>1.8636382313071873</v>
      </c>
      <c r="I10">
        <f t="shared" si="8"/>
        <v>2.7228370294195408</v>
      </c>
      <c r="J10">
        <f t="shared" si="9"/>
        <v>3.9070626191585625</v>
      </c>
      <c r="K10">
        <f t="shared" si="10"/>
        <v>0</v>
      </c>
      <c r="M10" s="9">
        <v>38078</v>
      </c>
      <c r="N10" s="11">
        <f>AVERAGE(B21:B24)</f>
        <v>8.5675</v>
      </c>
      <c r="O10" s="11">
        <f>AVERAGE(C21:C24)</f>
        <v>19.85</v>
      </c>
      <c r="P10" s="11">
        <f>AVERAGE(D21:D24)</f>
        <v>0.0625</v>
      </c>
      <c r="R10" s="10">
        <f t="shared" si="0"/>
        <v>0.6890276016152861</v>
      </c>
      <c r="S10" s="10">
        <f t="shared" si="1"/>
        <v>0.6890276016152861</v>
      </c>
      <c r="T10" s="10">
        <f t="shared" si="2"/>
        <v>0.9716841360423273</v>
      </c>
      <c r="U10" s="10">
        <f t="shared" si="3"/>
        <v>1.4446207079978197</v>
      </c>
      <c r="V10">
        <f t="shared" si="11"/>
        <v>0</v>
      </c>
    </row>
    <row r="11" spans="1:22" ht="15.75" thickBot="1">
      <c r="A11" s="3">
        <v>38014</v>
      </c>
      <c r="B11" s="6">
        <v>7.95</v>
      </c>
      <c r="C11" s="7">
        <v>20.4</v>
      </c>
      <c r="D11" s="6">
        <v>1</v>
      </c>
      <c r="E11">
        <f t="shared" si="4"/>
        <v>9.234837110625834</v>
      </c>
      <c r="F11">
        <f t="shared" si="5"/>
        <v>6.167550175188146</v>
      </c>
      <c r="G11">
        <f t="shared" si="6"/>
        <v>1.7880878554247097</v>
      </c>
      <c r="H11">
        <f t="shared" si="7"/>
        <v>1.7880878554247097</v>
      </c>
      <c r="I11">
        <f t="shared" si="8"/>
        <v>2.6124594469722306</v>
      </c>
      <c r="J11">
        <f t="shared" si="9"/>
        <v>3.7486792411916063</v>
      </c>
      <c r="K11">
        <f t="shared" si="10"/>
        <v>0</v>
      </c>
      <c r="M11" s="9">
        <v>38108</v>
      </c>
      <c r="N11" s="11">
        <f>AVERAGE(B25:B28)</f>
        <v>8.83</v>
      </c>
      <c r="O11" s="11">
        <f>AVERAGE(C25:C28)</f>
        <v>21.25</v>
      </c>
      <c r="P11" s="11">
        <f>AVERAGE(D25:D28)</f>
        <v>0.0875</v>
      </c>
      <c r="R11" s="10">
        <f t="shared" si="0"/>
        <v>0.40827138931690393</v>
      </c>
      <c r="S11" s="10">
        <f t="shared" si="1"/>
        <v>0.40827138931690393</v>
      </c>
      <c r="T11" s="10">
        <f t="shared" si="2"/>
        <v>0.6301753607482128</v>
      </c>
      <c r="U11" s="10">
        <f t="shared" si="3"/>
        <v>0.8560322810598775</v>
      </c>
      <c r="V11">
        <f t="shared" si="11"/>
        <v>0</v>
      </c>
    </row>
    <row r="12" spans="1:22" ht="15.75" thickBot="1">
      <c r="A12" s="3">
        <v>38019</v>
      </c>
      <c r="B12" s="6">
        <v>7.81</v>
      </c>
      <c r="C12" s="7">
        <v>19.8</v>
      </c>
      <c r="D12" s="6">
        <v>1</v>
      </c>
      <c r="E12">
        <f t="shared" si="4"/>
        <v>11.924854948283011</v>
      </c>
      <c r="F12">
        <f t="shared" si="5"/>
        <v>7.96394157292348</v>
      </c>
      <c r="G12">
        <f t="shared" si="6"/>
        <v>2.236077733287498</v>
      </c>
      <c r="H12">
        <f t="shared" si="7"/>
        <v>2.236077733287498</v>
      </c>
      <c r="I12">
        <f t="shared" si="8"/>
        <v>3.1430032007296496</v>
      </c>
      <c r="J12">
        <f t="shared" si="9"/>
        <v>4.687848273391691</v>
      </c>
      <c r="K12">
        <f t="shared" si="10"/>
        <v>0</v>
      </c>
      <c r="M12" s="9">
        <v>38139</v>
      </c>
      <c r="N12" s="11">
        <f>AVERAGE(B29:B32)</f>
        <v>7.762499999999999</v>
      </c>
      <c r="O12" s="11">
        <f>AVERAGE(C29:C32)</f>
        <v>24.85</v>
      </c>
      <c r="P12" s="11">
        <f>AVERAGE(D29:D32)</f>
        <v>1.12</v>
      </c>
      <c r="R12" s="10">
        <f t="shared" si="0"/>
        <v>1.710676781165782</v>
      </c>
      <c r="S12" s="10">
        <f t="shared" si="1"/>
        <v>1.710676781165782</v>
      </c>
      <c r="T12" s="10">
        <f t="shared" si="2"/>
        <v>3.329853445143815</v>
      </c>
      <c r="U12" s="10">
        <f t="shared" si="3"/>
        <v>3.58635967914053</v>
      </c>
      <c r="V12">
        <f t="shared" si="11"/>
        <v>0</v>
      </c>
    </row>
    <row r="13" spans="1:22" ht="15.75" thickBot="1">
      <c r="A13" s="3">
        <v>38028</v>
      </c>
      <c r="B13" s="6">
        <v>9.09</v>
      </c>
      <c r="C13" s="7">
        <v>13.6</v>
      </c>
      <c r="D13" s="6">
        <v>0.05</v>
      </c>
      <c r="E13">
        <f t="shared" si="4"/>
        <v>1.1552784545636317</v>
      </c>
      <c r="F13">
        <f t="shared" si="5"/>
        <v>0.7720284563102767</v>
      </c>
      <c r="G13">
        <f t="shared" si="6"/>
        <v>0.4283503075069283</v>
      </c>
      <c r="H13">
        <f t="shared" si="7"/>
        <v>0.45448779525491984</v>
      </c>
      <c r="I13">
        <f t="shared" si="8"/>
        <v>0.42841713261041925</v>
      </c>
      <c r="J13">
        <f t="shared" si="9"/>
        <v>0.9530058219222425</v>
      </c>
      <c r="K13">
        <f t="shared" si="10"/>
        <v>0</v>
      </c>
      <c r="M13" s="9">
        <v>38169</v>
      </c>
      <c r="N13" s="11">
        <f>AVERAGE(B33:B36)</f>
        <v>7.7975</v>
      </c>
      <c r="O13" s="11">
        <f>AVERAGE(C33:C36)</f>
        <v>25.425</v>
      </c>
      <c r="P13" s="11">
        <f>AVERAGE(D33:D36)</f>
        <v>0.625</v>
      </c>
      <c r="R13" s="10">
        <f t="shared" si="0"/>
        <v>1.5801467082485003</v>
      </c>
      <c r="S13" s="10">
        <f t="shared" si="1"/>
        <v>1.5801467082485003</v>
      </c>
      <c r="T13" s="10">
        <f t="shared" si="2"/>
        <v>3.1919430002195113</v>
      </c>
      <c r="U13" s="10">
        <f t="shared" si="3"/>
        <v>3.312713297326346</v>
      </c>
      <c r="V13">
        <f t="shared" si="11"/>
        <v>0</v>
      </c>
    </row>
    <row r="14" spans="1:22" ht="15.75" thickBot="1">
      <c r="A14" s="3">
        <v>38034</v>
      </c>
      <c r="B14" s="6">
        <v>9.16</v>
      </c>
      <c r="C14" s="7">
        <v>14</v>
      </c>
      <c r="D14" s="6">
        <v>0.05</v>
      </c>
      <c r="E14">
        <f t="shared" si="4"/>
        <v>1.0456963651579285</v>
      </c>
      <c r="F14">
        <f t="shared" si="5"/>
        <v>0.6988496394271463</v>
      </c>
      <c r="G14">
        <f t="shared" si="6"/>
        <v>0.3903466604849675</v>
      </c>
      <c r="H14">
        <f t="shared" si="7"/>
        <v>0.4036208665233821</v>
      </c>
      <c r="I14">
        <f t="shared" si="8"/>
        <v>0.3904163390298683</v>
      </c>
      <c r="J14">
        <f t="shared" si="9"/>
        <v>0.8463630760654994</v>
      </c>
      <c r="K14">
        <f t="shared" si="10"/>
        <v>0</v>
      </c>
      <c r="M14" s="9">
        <v>38200</v>
      </c>
      <c r="N14" s="11">
        <f>AVERAGE(B37:B40)</f>
        <v>7.9225</v>
      </c>
      <c r="O14" s="11">
        <f>AVERAGE(C37:C40)</f>
        <v>26.675</v>
      </c>
      <c r="P14" s="11">
        <f>AVERAGE(D37:D40)</f>
        <v>0.46249999999999997</v>
      </c>
      <c r="R14" s="10">
        <f t="shared" si="0"/>
        <v>1.2393079398338462</v>
      </c>
      <c r="S14" s="10">
        <f t="shared" si="1"/>
        <v>1.2393079398338462</v>
      </c>
      <c r="T14" s="10">
        <f t="shared" si="2"/>
        <v>2.598172888857902</v>
      </c>
      <c r="U14" s="10">
        <f t="shared" si="3"/>
        <v>2.598172888857902</v>
      </c>
      <c r="V14">
        <f t="shared" si="11"/>
        <v>0</v>
      </c>
    </row>
    <row r="15" spans="1:22" ht="15.75" thickBot="1">
      <c r="A15" s="3">
        <v>38042</v>
      </c>
      <c r="B15" s="6">
        <v>7.93</v>
      </c>
      <c r="C15" s="7">
        <v>13</v>
      </c>
      <c r="D15" s="6">
        <v>0.1</v>
      </c>
      <c r="E15">
        <f t="shared" si="4"/>
        <v>9.584903227789425</v>
      </c>
      <c r="F15">
        <f t="shared" si="5"/>
        <v>6.401324001037188</v>
      </c>
      <c r="G15">
        <f t="shared" si="6"/>
        <v>2.6859138404476743</v>
      </c>
      <c r="H15">
        <f t="shared" si="7"/>
        <v>2.962205741347074</v>
      </c>
      <c r="I15">
        <f t="shared" si="8"/>
        <v>2.6858111601016916</v>
      </c>
      <c r="J15">
        <f t="shared" si="9"/>
        <v>6.21018013495785</v>
      </c>
      <c r="K15">
        <f t="shared" si="10"/>
        <v>0</v>
      </c>
      <c r="M15" s="9">
        <v>38231</v>
      </c>
      <c r="N15" s="11">
        <f>AVERAGE(B41:B43)</f>
        <v>8.056666666666667</v>
      </c>
      <c r="O15" s="11">
        <f>AVERAGE(C41:C43)</f>
        <v>24</v>
      </c>
      <c r="P15" s="11">
        <f>AVERAGE(D41:D43)</f>
        <v>0.48333333333333334</v>
      </c>
      <c r="R15" s="10">
        <f t="shared" si="0"/>
        <v>1.2151045040838466</v>
      </c>
      <c r="S15" s="10">
        <f t="shared" si="1"/>
        <v>1.2151045040838466</v>
      </c>
      <c r="T15" s="10">
        <f t="shared" si="2"/>
        <v>2.2391185025979388</v>
      </c>
      <c r="U15" s="10">
        <f t="shared" si="3"/>
        <v>2.547450783835589</v>
      </c>
      <c r="V15">
        <f t="shared" si="11"/>
        <v>0</v>
      </c>
    </row>
    <row r="16" spans="1:22" ht="15.75" thickBot="1">
      <c r="A16" s="3">
        <v>38047</v>
      </c>
      <c r="B16" s="6">
        <v>8.08</v>
      </c>
      <c r="C16" s="7">
        <v>14.6</v>
      </c>
      <c r="D16" s="6">
        <v>0.05</v>
      </c>
      <c r="E16">
        <f t="shared" si="4"/>
        <v>7.220234510640141</v>
      </c>
      <c r="F16">
        <f t="shared" si="5"/>
        <v>4.822200441886211</v>
      </c>
      <c r="G16">
        <f t="shared" si="6"/>
        <v>2.1506665583946676</v>
      </c>
      <c r="H16">
        <f t="shared" si="7"/>
        <v>2.1506665583946676</v>
      </c>
      <c r="I16">
        <f t="shared" si="8"/>
        <v>2.161908036057888</v>
      </c>
      <c r="J16">
        <f t="shared" si="9"/>
        <v>4.508851577784071</v>
      </c>
      <c r="K16">
        <f t="shared" si="10"/>
        <v>0</v>
      </c>
      <c r="M16" s="9">
        <v>38261</v>
      </c>
      <c r="N16" s="11">
        <f>AVERAGE(B44:B46)</f>
        <v>8.256666666666666</v>
      </c>
      <c r="O16" s="11">
        <f>AVERAGE(C44:C46)</f>
        <v>20.533333333333335</v>
      </c>
      <c r="P16" s="11">
        <f>AVERAGE(D44:D46)</f>
        <v>0.3833333333333333</v>
      </c>
      <c r="R16" s="10">
        <f t="shared" si="0"/>
        <v>1.1103249494537333</v>
      </c>
      <c r="S16" s="10">
        <f t="shared" si="1"/>
        <v>1.1103249494537333</v>
      </c>
      <c r="T16" s="10">
        <f t="shared" si="2"/>
        <v>1.636266179989938</v>
      </c>
      <c r="U16" s="10">
        <f t="shared" si="3"/>
        <v>2.327819727165204</v>
      </c>
      <c r="V16">
        <f t="shared" si="11"/>
        <v>0</v>
      </c>
    </row>
    <row r="17" spans="1:22" ht="15.75" thickBot="1">
      <c r="A17" s="3">
        <v>38056</v>
      </c>
      <c r="B17" s="6">
        <v>8.13</v>
      </c>
      <c r="C17" s="7">
        <v>18.3</v>
      </c>
      <c r="D17" s="6">
        <v>0.2</v>
      </c>
      <c r="E17">
        <f t="shared" si="4"/>
        <v>6.558234533945839</v>
      </c>
      <c r="F17">
        <f t="shared" si="5"/>
        <v>4.380117476194668</v>
      </c>
      <c r="G17">
        <f t="shared" si="6"/>
        <v>1.569191829684111</v>
      </c>
      <c r="H17">
        <f t="shared" si="7"/>
        <v>1.569191829684111</v>
      </c>
      <c r="I17">
        <f t="shared" si="8"/>
        <v>2.0023581347196178</v>
      </c>
      <c r="J17">
        <f t="shared" si="9"/>
        <v>3.2898074523695664</v>
      </c>
      <c r="K17">
        <f t="shared" si="10"/>
        <v>0</v>
      </c>
      <c r="M17" s="9">
        <v>38292</v>
      </c>
      <c r="N17" s="11">
        <f>AVERAGE(B47:B50)</f>
        <v>7.7475</v>
      </c>
      <c r="O17" s="11">
        <f>AVERAGE(C47:C50)</f>
        <v>22.85</v>
      </c>
      <c r="P17" s="11">
        <f>AVERAGE(D47:D50)</f>
        <v>0.825</v>
      </c>
      <c r="R17" s="10">
        <f t="shared" si="0"/>
        <v>1.9808425200331912</v>
      </c>
      <c r="S17" s="10">
        <f t="shared" si="1"/>
        <v>1.9808425200331912</v>
      </c>
      <c r="T17" s="10">
        <f t="shared" si="2"/>
        <v>3.3892755782988644</v>
      </c>
      <c r="U17" s="10">
        <f t="shared" si="3"/>
        <v>4.152748269076925</v>
      </c>
      <c r="V17">
        <f t="shared" si="11"/>
        <v>0</v>
      </c>
    </row>
    <row r="18" spans="1:22" ht="15.75" thickBot="1">
      <c r="A18" s="3">
        <v>38063</v>
      </c>
      <c r="B18" s="6">
        <v>8.87</v>
      </c>
      <c r="C18" s="7">
        <v>18.6</v>
      </c>
      <c r="D18" s="6">
        <v>0.05</v>
      </c>
      <c r="E18">
        <f t="shared" si="4"/>
        <v>1.6358257953035196</v>
      </c>
      <c r="F18">
        <f t="shared" si="5"/>
        <v>1.092937521307986</v>
      </c>
      <c r="G18">
        <f t="shared" si="6"/>
        <v>0.4547871276433302</v>
      </c>
      <c r="H18">
        <f t="shared" si="7"/>
        <v>0.4547871276433302</v>
      </c>
      <c r="I18">
        <f t="shared" si="8"/>
        <v>0.591732017217124</v>
      </c>
      <c r="J18">
        <f t="shared" si="9"/>
        <v>0.9535726628422977</v>
      </c>
      <c r="K18">
        <f t="shared" si="10"/>
        <v>0</v>
      </c>
      <c r="M18" s="9">
        <v>38322</v>
      </c>
      <c r="N18" s="11">
        <f>AVERAGE(B51:B54)</f>
        <v>7.7875000000000005</v>
      </c>
      <c r="O18" s="11">
        <f>AVERAGE(C51:C54)</f>
        <v>20.75</v>
      </c>
      <c r="P18" s="11">
        <f>AVERAGE(D51:D54)</f>
        <v>0.7</v>
      </c>
      <c r="R18" s="10">
        <f t="shared" si="0"/>
        <v>2.1622674076962882</v>
      </c>
      <c r="S18" s="10">
        <f t="shared" si="1"/>
        <v>2.1622674076962882</v>
      </c>
      <c r="T18" s="10">
        <f t="shared" si="2"/>
        <v>3.231223175111747</v>
      </c>
      <c r="U18" s="10">
        <f t="shared" si="3"/>
        <v>4.533103955479487</v>
      </c>
      <c r="V18">
        <f t="shared" si="11"/>
        <v>0</v>
      </c>
    </row>
    <row r="19" spans="1:22" ht="15.75" thickBot="1">
      <c r="A19" s="3">
        <v>38070</v>
      </c>
      <c r="B19" s="6">
        <v>8.78</v>
      </c>
      <c r="C19" s="7">
        <v>19.3</v>
      </c>
      <c r="D19" s="6">
        <v>0.05</v>
      </c>
      <c r="E19">
        <f t="shared" si="4"/>
        <v>1.9105715106076062</v>
      </c>
      <c r="F19">
        <f t="shared" si="5"/>
        <v>1.276412453194219</v>
      </c>
      <c r="G19">
        <f t="shared" si="6"/>
        <v>0.5015888075459659</v>
      </c>
      <c r="H19">
        <f t="shared" si="7"/>
        <v>0.5015888075459659</v>
      </c>
      <c r="I19">
        <f t="shared" si="8"/>
        <v>0.6827395415003066</v>
      </c>
      <c r="J19">
        <f t="shared" si="9"/>
        <v>1.0516803991154031</v>
      </c>
      <c r="K19">
        <f t="shared" si="10"/>
        <v>0</v>
      </c>
      <c r="M19" s="9">
        <v>38384</v>
      </c>
      <c r="N19" s="11">
        <f>AVERAGE(B55:B56)</f>
        <v>7.970000000000001</v>
      </c>
      <c r="O19" s="11">
        <f>AVERAGE(C55:C56)</f>
        <v>19.2</v>
      </c>
      <c r="P19" s="11">
        <f>AVERAGE(D55:D56)</f>
        <v>0.6</v>
      </c>
      <c r="R19" s="10">
        <f t="shared" si="0"/>
        <v>1.8783993945967203</v>
      </c>
      <c r="S19" s="10">
        <f t="shared" si="1"/>
        <v>1.8783993945967203</v>
      </c>
      <c r="T19" s="10">
        <f t="shared" si="2"/>
        <v>2.540090046027741</v>
      </c>
      <c r="U19" s="10">
        <f t="shared" si="3"/>
        <v>3.9380192632347066</v>
      </c>
      <c r="V19">
        <f t="shared" si="11"/>
        <v>0</v>
      </c>
    </row>
    <row r="20" spans="1:22" ht="15.75" thickBot="1">
      <c r="A20" s="3">
        <v>38075</v>
      </c>
      <c r="B20" s="6">
        <v>8.85</v>
      </c>
      <c r="C20" s="7">
        <v>18.2</v>
      </c>
      <c r="D20" s="6">
        <v>0.05</v>
      </c>
      <c r="E20">
        <f t="shared" si="4"/>
        <v>1.6922746314555686</v>
      </c>
      <c r="F20">
        <f t="shared" si="5"/>
        <v>1.1306340013298537</v>
      </c>
      <c r="G20">
        <f t="shared" si="6"/>
        <v>0.4815257467575986</v>
      </c>
      <c r="H20">
        <f t="shared" si="7"/>
        <v>0.4815257467575986</v>
      </c>
      <c r="I20">
        <f t="shared" si="8"/>
        <v>0.6105681931416839</v>
      </c>
      <c r="J20">
        <f t="shared" si="9"/>
        <v>1.0096315190401175</v>
      </c>
      <c r="K20">
        <f t="shared" si="10"/>
        <v>0</v>
      </c>
      <c r="M20" s="9">
        <v>38443</v>
      </c>
      <c r="N20" s="12">
        <v>7.61</v>
      </c>
      <c r="O20" s="12">
        <v>19.4</v>
      </c>
      <c r="P20" s="12">
        <v>0.2</v>
      </c>
      <c r="R20" s="10">
        <f t="shared" si="0"/>
        <v>2.8734517827545205</v>
      </c>
      <c r="S20" s="10">
        <f t="shared" si="1"/>
        <v>2.8734517827545205</v>
      </c>
      <c r="T20" s="10">
        <f t="shared" si="2"/>
        <v>3.9360362034817333</v>
      </c>
      <c r="U20" s="10">
        <f t="shared" si="3"/>
        <v>6.0240394597882885</v>
      </c>
      <c r="V20">
        <f t="shared" si="11"/>
        <v>0</v>
      </c>
    </row>
    <row r="21" spans="1:22" ht="15.75" thickBot="1">
      <c r="A21" s="3">
        <v>38084</v>
      </c>
      <c r="B21" s="6">
        <v>8.3</v>
      </c>
      <c r="C21" s="7">
        <v>17.1</v>
      </c>
      <c r="D21" s="6">
        <v>0.05</v>
      </c>
      <c r="E21">
        <f t="shared" si="4"/>
        <v>4.714822882424255</v>
      </c>
      <c r="F21">
        <f t="shared" si="5"/>
        <v>3.1490888982717293</v>
      </c>
      <c r="G21">
        <f t="shared" si="6"/>
        <v>1.2903228429854094</v>
      </c>
      <c r="H21">
        <f t="shared" si="7"/>
        <v>1.2903228429854094</v>
      </c>
      <c r="I21">
        <f t="shared" si="8"/>
        <v>1.5239504420865915</v>
      </c>
      <c r="J21">
        <f t="shared" si="9"/>
        <v>2.7052011778688017</v>
      </c>
      <c r="K21">
        <f t="shared" si="10"/>
        <v>0</v>
      </c>
      <c r="M21" s="9">
        <v>38473</v>
      </c>
      <c r="N21" s="12">
        <v>7.64</v>
      </c>
      <c r="O21" s="12">
        <v>22.8</v>
      </c>
      <c r="P21" s="12">
        <v>0.2</v>
      </c>
      <c r="R21" s="10">
        <f t="shared" si="0"/>
        <v>2.2381035454447447</v>
      </c>
      <c r="S21" s="10">
        <f t="shared" si="1"/>
        <v>2.2381035454447447</v>
      </c>
      <c r="T21" s="10">
        <f t="shared" si="2"/>
        <v>3.8171188811649275</v>
      </c>
      <c r="U21" s="10">
        <f t="shared" si="3"/>
        <v>4.69206921002647</v>
      </c>
      <c r="V21">
        <f t="shared" si="11"/>
        <v>0</v>
      </c>
    </row>
    <row r="22" spans="1:22" ht="15.75" thickBot="1">
      <c r="A22" s="3">
        <v>38091</v>
      </c>
      <c r="B22" s="6">
        <v>8.73</v>
      </c>
      <c r="C22" s="7">
        <v>22.1</v>
      </c>
      <c r="D22" s="6">
        <v>0.1</v>
      </c>
      <c r="E22">
        <f t="shared" si="4"/>
        <v>2.088254588771767</v>
      </c>
      <c r="F22">
        <f t="shared" si="5"/>
        <v>1.3950690467189757</v>
      </c>
      <c r="G22">
        <f t="shared" si="6"/>
        <v>0.4543020851588311</v>
      </c>
      <c r="H22">
        <f t="shared" si="7"/>
        <v>0.4543020851588311</v>
      </c>
      <c r="I22">
        <f t="shared" si="8"/>
        <v>0.7407079752247082</v>
      </c>
      <c r="J22">
        <f t="shared" si="9"/>
        <v>0.9525235992367562</v>
      </c>
      <c r="K22">
        <f t="shared" si="10"/>
        <v>0</v>
      </c>
      <c r="M22" s="9">
        <v>38504</v>
      </c>
      <c r="N22" s="11">
        <f>AVERAGE(B59:B62)</f>
        <v>8.265</v>
      </c>
      <c r="O22" s="10">
        <f>AVERAGE(C59:C62)</f>
        <v>21.55</v>
      </c>
      <c r="P22" s="10">
        <f>AVERAGE(D59:D62)</f>
        <v>0.0625</v>
      </c>
      <c r="R22" s="10">
        <f aca="true" t="shared" si="12" ref="R22:R53">((0.0577/(1+(10^(7.688-N22))))+(2.487/(1+(10^(N22-7.688)))))*MIN(2.85,(1.45*(10^(0.028*(25-O22)))))</f>
        <v>1.02582582483502</v>
      </c>
      <c r="S22" s="10">
        <f aca="true" t="shared" si="13" ref="S22:S53">((0.0577/(1+(10^(7.688-N22))))+(2.487/(1+(10^(N22-7.688)))))*(1.45*(10^(0.028*(25-MAX(O22,7)))))</f>
        <v>1.02582582483502</v>
      </c>
      <c r="T22" s="10">
        <f aca="true" t="shared" si="14" ref="T22:T53">((0.0676/(1+(10^(7.688-N22))))+(2.912/(1+(10^(N22-7.688)))))*0.854*MIN(2.85,(3.04*(10^(0.028*(25-O22)))))</f>
        <v>1.6141523029169438</v>
      </c>
      <c r="U22" s="10">
        <f aca="true" t="shared" si="15" ref="U22:U53">((0.0676/(1+(10^(7.688-N22))))+(2.912/(1+(10^(N22-7.688)))))*0.854*(3.04*(10^(0.028*(25-MAX(O22,7)))))</f>
        <v>2.1506673087761707</v>
      </c>
      <c r="V22">
        <f t="shared" si="11"/>
        <v>0</v>
      </c>
    </row>
    <row r="23" spans="1:22" ht="15.75" thickBot="1">
      <c r="A23" s="3">
        <v>38098</v>
      </c>
      <c r="B23" s="6">
        <v>8.53</v>
      </c>
      <c r="C23" s="7">
        <v>17.3</v>
      </c>
      <c r="D23" s="6">
        <v>0.05</v>
      </c>
      <c r="E23">
        <f t="shared" si="4"/>
        <v>3.0250468780573034</v>
      </c>
      <c r="F23">
        <f t="shared" si="5"/>
        <v>2.0206580619215555</v>
      </c>
      <c r="G23">
        <f t="shared" si="6"/>
        <v>0.8653447119351604</v>
      </c>
      <c r="H23">
        <f t="shared" si="7"/>
        <v>0.8653447119351604</v>
      </c>
      <c r="I23">
        <f t="shared" si="8"/>
        <v>1.0353207475579296</v>
      </c>
      <c r="J23">
        <f t="shared" si="9"/>
        <v>1.8142771917129914</v>
      </c>
      <c r="K23">
        <f t="shared" si="10"/>
        <v>0</v>
      </c>
      <c r="M23" s="9">
        <v>38534</v>
      </c>
      <c r="N23" s="11">
        <f>AVERAGE(B63:B66)</f>
        <v>7.9125</v>
      </c>
      <c r="O23" s="10">
        <f>AVERAGE(C63:C66)</f>
        <v>24.25</v>
      </c>
      <c r="P23" s="10">
        <f>AVERAGE(D63:D66)</f>
        <v>0.2625</v>
      </c>
      <c r="R23" s="10">
        <f t="shared" si="12"/>
        <v>1.4688984160844998</v>
      </c>
      <c r="S23" s="10">
        <f t="shared" si="13"/>
        <v>1.4688984160844998</v>
      </c>
      <c r="T23" s="10">
        <f t="shared" si="14"/>
        <v>2.7507532791668057</v>
      </c>
      <c r="U23" s="10">
        <f t="shared" si="15"/>
        <v>3.07950109572274</v>
      </c>
      <c r="V23">
        <f t="shared" si="11"/>
        <v>0</v>
      </c>
    </row>
    <row r="24" spans="1:22" ht="15.75" thickBot="1">
      <c r="A24" s="3">
        <v>38105</v>
      </c>
      <c r="B24" s="6">
        <v>8.71</v>
      </c>
      <c r="C24" s="7">
        <v>22.9</v>
      </c>
      <c r="D24" s="6">
        <v>0.05</v>
      </c>
      <c r="E24">
        <f t="shared" si="4"/>
        <v>2.1649103535878322</v>
      </c>
      <c r="F24">
        <f t="shared" si="5"/>
        <v>1.446259694816065</v>
      </c>
      <c r="G24">
        <f t="shared" si="6"/>
        <v>0.4459104801008398</v>
      </c>
      <c r="H24">
        <f t="shared" si="7"/>
        <v>0.4459104801008398</v>
      </c>
      <c r="I24">
        <f t="shared" si="8"/>
        <v>0.7655051025177676</v>
      </c>
      <c r="J24">
        <f t="shared" si="9"/>
        <v>0.9349250870553325</v>
      </c>
      <c r="K24">
        <f t="shared" si="10"/>
        <v>0</v>
      </c>
      <c r="M24" s="9">
        <v>38565</v>
      </c>
      <c r="N24" s="11">
        <f>AVERAGE(B67:B71)</f>
        <v>7.978</v>
      </c>
      <c r="O24" s="10">
        <f>AVERAGE(C67:C71)</f>
        <v>23.9</v>
      </c>
      <c r="P24" s="10">
        <f>AVERAGE(D67:D71)</f>
        <v>0.44000000000000006</v>
      </c>
      <c r="R24" s="10">
        <f t="shared" si="12"/>
        <v>1.3717017553717477</v>
      </c>
      <c r="S24" s="10">
        <f t="shared" si="13"/>
        <v>1.3717017553717477</v>
      </c>
      <c r="T24" s="10">
        <f t="shared" si="14"/>
        <v>2.511429900527976</v>
      </c>
      <c r="U24" s="10">
        <f t="shared" si="15"/>
        <v>2.875741098503071</v>
      </c>
      <c r="V24">
        <f t="shared" si="11"/>
        <v>0</v>
      </c>
    </row>
    <row r="25" spans="1:22" ht="15.75" thickBot="1">
      <c r="A25" s="3">
        <v>38112</v>
      </c>
      <c r="B25" s="6">
        <v>8.62</v>
      </c>
      <c r="C25" s="7">
        <v>22.1</v>
      </c>
      <c r="D25" s="6">
        <v>0.2</v>
      </c>
      <c r="E25">
        <f t="shared" si="4"/>
        <v>2.5538569712913635</v>
      </c>
      <c r="F25">
        <f t="shared" si="5"/>
        <v>1.705997882585629</v>
      </c>
      <c r="G25">
        <f t="shared" si="6"/>
        <v>0.5455128506113401</v>
      </c>
      <c r="H25">
        <f t="shared" si="7"/>
        <v>0.5455128506113401</v>
      </c>
      <c r="I25">
        <f t="shared" si="8"/>
        <v>0.8894009152666273</v>
      </c>
      <c r="J25">
        <f t="shared" si="9"/>
        <v>1.143737328759321</v>
      </c>
      <c r="K25">
        <f t="shared" si="10"/>
        <v>0</v>
      </c>
      <c r="M25" s="9">
        <v>38596</v>
      </c>
      <c r="N25" s="11">
        <f>AVERAGE(B72:B75)</f>
        <v>7.755</v>
      </c>
      <c r="O25" s="10">
        <f>AVERAGE(C72:C75)</f>
        <v>24.975</v>
      </c>
      <c r="P25" s="10">
        <f>AVERAGE(D72:D75)</f>
        <v>0.6499999999999999</v>
      </c>
      <c r="R25" s="10">
        <f t="shared" si="12"/>
        <v>1.7120773716276676</v>
      </c>
      <c r="S25" s="10">
        <f t="shared" si="13"/>
        <v>1.7120773716276676</v>
      </c>
      <c r="T25" s="10">
        <f t="shared" si="14"/>
        <v>3.359544762283563</v>
      </c>
      <c r="U25" s="10">
        <f t="shared" si="15"/>
        <v>3.5892950132720207</v>
      </c>
      <c r="V25">
        <f t="shared" si="11"/>
        <v>0</v>
      </c>
    </row>
    <row r="26" spans="1:22" ht="15.75" thickBot="1">
      <c r="A26" s="3">
        <v>38119</v>
      </c>
      <c r="B26" s="6">
        <v>8.8</v>
      </c>
      <c r="C26" s="7">
        <v>22.4</v>
      </c>
      <c r="D26" s="6">
        <v>0.05</v>
      </c>
      <c r="E26">
        <f t="shared" si="4"/>
        <v>1.8447483759708907</v>
      </c>
      <c r="F26">
        <f t="shared" si="5"/>
        <v>1.2324558254060727</v>
      </c>
      <c r="G26">
        <f t="shared" si="6"/>
        <v>0.3976956084528087</v>
      </c>
      <c r="H26">
        <f t="shared" si="7"/>
        <v>0.3976956084528087</v>
      </c>
      <c r="I26">
        <f t="shared" si="8"/>
        <v>0.6610892220969291</v>
      </c>
      <c r="J26">
        <f t="shared" si="9"/>
        <v>0.8338516652518614</v>
      </c>
      <c r="K26">
        <f t="shared" si="10"/>
        <v>0</v>
      </c>
      <c r="M26" s="9">
        <v>38626</v>
      </c>
      <c r="N26" s="11">
        <f>AVERAGE(B76:B78)</f>
        <v>7.739999999999999</v>
      </c>
      <c r="O26" s="10">
        <f>AVERAGE(C76:C78)</f>
        <v>22.433333333333334</v>
      </c>
      <c r="P26" s="10">
        <f>AVERAGE(D76:D78)</f>
        <v>0.46666666666666673</v>
      </c>
      <c r="R26" s="10">
        <f t="shared" si="12"/>
        <v>2.052646772835606</v>
      </c>
      <c r="S26" s="10">
        <f t="shared" si="13"/>
        <v>2.052646772835606</v>
      </c>
      <c r="T26" s="10">
        <f t="shared" si="14"/>
        <v>3.419041530420254</v>
      </c>
      <c r="U26" s="10">
        <f t="shared" si="15"/>
        <v>4.303281598238702</v>
      </c>
      <c r="V26">
        <f t="shared" si="11"/>
        <v>0</v>
      </c>
    </row>
    <row r="27" spans="1:22" ht="15.75" thickBot="1">
      <c r="A27" s="3">
        <v>38126</v>
      </c>
      <c r="B27" s="6">
        <v>8.79</v>
      </c>
      <c r="C27" s="7">
        <v>20.3</v>
      </c>
      <c r="D27" s="6">
        <v>0.05</v>
      </c>
      <c r="E27">
        <f t="shared" si="4"/>
        <v>1.8773002127921232</v>
      </c>
      <c r="F27">
        <f t="shared" si="5"/>
        <v>1.254193911610391</v>
      </c>
      <c r="G27">
        <f t="shared" si="6"/>
        <v>0.46273989241108543</v>
      </c>
      <c r="H27">
        <f t="shared" si="7"/>
        <v>0.46273989241108543</v>
      </c>
      <c r="I27">
        <f t="shared" si="8"/>
        <v>0.6718080214657871</v>
      </c>
      <c r="J27">
        <f t="shared" si="9"/>
        <v>0.97022823413317</v>
      </c>
      <c r="K27">
        <f t="shared" si="10"/>
        <v>0</v>
      </c>
      <c r="M27" s="9">
        <v>38657</v>
      </c>
      <c r="N27" s="11">
        <f>AVERAGE(B79:B83)</f>
        <v>7.867999999999999</v>
      </c>
      <c r="O27" s="10">
        <f>AVERAGE(C79:C83)</f>
        <v>22.160000000000004</v>
      </c>
      <c r="P27" s="10">
        <f>AVERAGE(D79:D83)</f>
        <v>0.6399999999999999</v>
      </c>
      <c r="R27" s="10">
        <f t="shared" si="12"/>
        <v>1.7834591522135634</v>
      </c>
      <c r="S27" s="10">
        <f t="shared" si="13"/>
        <v>1.7834591522135634</v>
      </c>
      <c r="T27" s="10">
        <f t="shared" si="14"/>
        <v>2.918785256977538</v>
      </c>
      <c r="U27" s="10">
        <f t="shared" si="15"/>
        <v>3.7389604175775872</v>
      </c>
      <c r="V27">
        <f t="shared" si="11"/>
        <v>0</v>
      </c>
    </row>
    <row r="28" spans="1:22" ht="15.75" thickBot="1">
      <c r="A28" s="3">
        <v>38133</v>
      </c>
      <c r="B28" s="6">
        <v>9.11</v>
      </c>
      <c r="C28" s="7">
        <v>20.2</v>
      </c>
      <c r="D28" s="6">
        <v>0.05</v>
      </c>
      <c r="E28">
        <f t="shared" si="4"/>
        <v>1.1221912342779565</v>
      </c>
      <c r="F28">
        <f t="shared" si="5"/>
        <v>0.7499328415288049</v>
      </c>
      <c r="G28">
        <f t="shared" si="6"/>
        <v>0.2890420308555203</v>
      </c>
      <c r="H28">
        <f t="shared" si="7"/>
        <v>0.2890420308555203</v>
      </c>
      <c r="I28">
        <f t="shared" si="8"/>
        <v>0.41697340826362406</v>
      </c>
      <c r="J28">
        <f t="shared" si="9"/>
        <v>0.6060899505163246</v>
      </c>
      <c r="K28">
        <f t="shared" si="10"/>
        <v>0</v>
      </c>
      <c r="M28" s="9">
        <v>38687</v>
      </c>
      <c r="N28" s="11">
        <f>AVERAGE(B84:B87)</f>
        <v>7.825000000000001</v>
      </c>
      <c r="O28" s="10">
        <f>AVERAGE(C84:C87)</f>
        <v>21.85</v>
      </c>
      <c r="P28" s="10">
        <f>AVERAGE(D84:D87)</f>
        <v>0.55</v>
      </c>
      <c r="R28" s="10">
        <f t="shared" si="12"/>
        <v>1.9227891447226366</v>
      </c>
      <c r="S28" s="10">
        <f t="shared" si="13"/>
        <v>1.9227891447226366</v>
      </c>
      <c r="T28" s="10">
        <f t="shared" si="14"/>
        <v>3.084536027734034</v>
      </c>
      <c r="U28" s="10">
        <f t="shared" si="15"/>
        <v>4.031053580629412</v>
      </c>
      <c r="V28">
        <f t="shared" si="11"/>
        <v>0</v>
      </c>
    </row>
    <row r="29" spans="1:22" ht="15.75" thickBot="1">
      <c r="A29" s="3">
        <v>38140</v>
      </c>
      <c r="B29" s="6">
        <v>7.93</v>
      </c>
      <c r="C29" s="7">
        <v>25.4</v>
      </c>
      <c r="D29" s="6">
        <v>0.58</v>
      </c>
      <c r="E29">
        <f t="shared" si="4"/>
        <v>9.584903227789425</v>
      </c>
      <c r="F29">
        <f t="shared" si="5"/>
        <v>6.401324001037188</v>
      </c>
      <c r="G29">
        <f t="shared" si="6"/>
        <v>1.3317270443038194</v>
      </c>
      <c r="H29">
        <f t="shared" si="7"/>
        <v>1.3317270443038194</v>
      </c>
      <c r="I29">
        <f t="shared" si="8"/>
        <v>2.6858111601016916</v>
      </c>
      <c r="J29">
        <f t="shared" si="9"/>
        <v>2.791927893557042</v>
      </c>
      <c r="K29">
        <f t="shared" si="10"/>
        <v>0</v>
      </c>
      <c r="M29" s="9">
        <v>38718</v>
      </c>
      <c r="N29" s="11">
        <f>AVERAGE(B88:B91)</f>
        <v>7.8475</v>
      </c>
      <c r="O29" s="10">
        <f>AVERAGE(C88:C91)</f>
        <v>19.849999999999998</v>
      </c>
      <c r="P29" s="10">
        <f>AVERAGE(D88:D91)</f>
        <v>0.6</v>
      </c>
      <c r="R29" s="10">
        <f t="shared" si="12"/>
        <v>2.1256478329115316</v>
      </c>
      <c r="S29" s="10">
        <f t="shared" si="13"/>
        <v>2.1256478329115316</v>
      </c>
      <c r="T29" s="10">
        <f t="shared" si="14"/>
        <v>2.9974359029529847</v>
      </c>
      <c r="U29" s="10">
        <f t="shared" si="15"/>
        <v>4.456343183638641</v>
      </c>
      <c r="V29">
        <f t="shared" si="11"/>
        <v>0</v>
      </c>
    </row>
    <row r="30" spans="1:22" ht="15.75" thickBot="1">
      <c r="A30" s="3">
        <v>38147</v>
      </c>
      <c r="B30" s="6">
        <v>7.66</v>
      </c>
      <c r="C30" s="7">
        <v>24.9</v>
      </c>
      <c r="D30" s="6">
        <v>2.2</v>
      </c>
      <c r="E30">
        <f t="shared" si="4"/>
        <v>15.443440417915966</v>
      </c>
      <c r="F30">
        <f t="shared" si="5"/>
        <v>10.313649660863193</v>
      </c>
      <c r="G30">
        <f t="shared" si="6"/>
        <v>1.9139636781946263</v>
      </c>
      <c r="H30">
        <f t="shared" si="7"/>
        <v>1.9139636781946263</v>
      </c>
      <c r="I30">
        <f t="shared" si="8"/>
        <v>3.737570920938393</v>
      </c>
      <c r="J30">
        <f t="shared" si="9"/>
        <v>4.0125288298378425</v>
      </c>
      <c r="K30">
        <f t="shared" si="10"/>
        <v>0</v>
      </c>
      <c r="M30" s="9">
        <v>38749</v>
      </c>
      <c r="N30" s="11">
        <f>AVERAGE(B92:B96)</f>
        <v>7.678</v>
      </c>
      <c r="O30" s="10">
        <f>AVERAGE(C92:C96)</f>
        <v>20.080000000000002</v>
      </c>
      <c r="P30" s="10">
        <f>AVERAGE(D92:D96)</f>
        <v>0.6</v>
      </c>
      <c r="R30" s="10">
        <f t="shared" si="12"/>
        <v>2.5614247500890657</v>
      </c>
      <c r="S30" s="10">
        <f t="shared" si="13"/>
        <v>2.5614247500890657</v>
      </c>
      <c r="T30" s="10">
        <f t="shared" si="14"/>
        <v>3.665874365408223</v>
      </c>
      <c r="U30" s="10">
        <f t="shared" si="15"/>
        <v>5.369901266194275</v>
      </c>
      <c r="V30">
        <f t="shared" si="11"/>
        <v>0</v>
      </c>
    </row>
    <row r="31" spans="1:22" ht="15.75" thickBot="1">
      <c r="A31" s="3">
        <v>38161</v>
      </c>
      <c r="B31" s="6">
        <v>7.74</v>
      </c>
      <c r="C31" s="7">
        <v>26.1</v>
      </c>
      <c r="D31" s="6">
        <v>0.9</v>
      </c>
      <c r="E31">
        <f t="shared" si="4"/>
        <v>13.484601831409396</v>
      </c>
      <c r="F31">
        <f t="shared" si="5"/>
        <v>9.005539083642223</v>
      </c>
      <c r="G31">
        <f t="shared" si="6"/>
        <v>1.6204944729262718</v>
      </c>
      <c r="H31">
        <f t="shared" si="7"/>
        <v>1.6204944729262718</v>
      </c>
      <c r="I31">
        <f t="shared" si="8"/>
        <v>3.397293746628293</v>
      </c>
      <c r="J31">
        <f t="shared" si="9"/>
        <v>3.397293746628293</v>
      </c>
      <c r="K31">
        <f t="shared" si="10"/>
        <v>0</v>
      </c>
      <c r="M31" s="9">
        <v>38777</v>
      </c>
      <c r="N31" s="11">
        <f>AVERAGE(B97:B100)</f>
        <v>7.6850000000000005</v>
      </c>
      <c r="O31" s="10">
        <f>AVERAGE(C97:C100)</f>
        <v>17.575</v>
      </c>
      <c r="P31" s="10">
        <f>AVERAGE(D97:D100)</f>
        <v>0.225</v>
      </c>
      <c r="R31" s="10">
        <f t="shared" si="12"/>
        <v>2.9874745300039893</v>
      </c>
      <c r="S31" s="10">
        <f t="shared" si="13"/>
        <v>2.9874745300039893</v>
      </c>
      <c r="T31" s="10">
        <f t="shared" si="14"/>
        <v>3.637979744281132</v>
      </c>
      <c r="U31" s="10">
        <f t="shared" si="15"/>
        <v>6.263095014758556</v>
      </c>
      <c r="V31">
        <f t="shared" si="11"/>
        <v>0</v>
      </c>
    </row>
    <row r="32" spans="1:22" ht="15.75" thickBot="1">
      <c r="A32" s="3">
        <v>38168</v>
      </c>
      <c r="B32" s="6">
        <v>7.72</v>
      </c>
      <c r="C32" s="7">
        <v>23</v>
      </c>
      <c r="D32" s="6">
        <v>0.8</v>
      </c>
      <c r="E32">
        <f t="shared" si="4"/>
        <v>13.956815834204253</v>
      </c>
      <c r="F32">
        <f t="shared" si="5"/>
        <v>9.320883153349078</v>
      </c>
      <c r="G32">
        <f t="shared" si="6"/>
        <v>2.0250337561557976</v>
      </c>
      <c r="H32">
        <f t="shared" si="7"/>
        <v>2.0250337561557976</v>
      </c>
      <c r="I32">
        <f t="shared" si="8"/>
        <v>3.4985557857250527</v>
      </c>
      <c r="J32">
        <f t="shared" si="9"/>
        <v>4.2453893576706685</v>
      </c>
      <c r="K32">
        <f t="shared" si="10"/>
        <v>0</v>
      </c>
      <c r="M32" s="9">
        <v>38808</v>
      </c>
      <c r="N32" s="11">
        <f>AVERAGE(B101:B104)</f>
        <v>7.5475</v>
      </c>
      <c r="O32" s="10">
        <f>AVERAGE(C101:C104)</f>
        <v>17.9</v>
      </c>
      <c r="P32" s="10">
        <f>AVERAGE(D101:D104)</f>
        <v>0.17250000000000001</v>
      </c>
      <c r="R32" s="10">
        <f t="shared" si="12"/>
        <v>3.3623051553863212</v>
      </c>
      <c r="S32" s="10">
        <f t="shared" si="13"/>
        <v>3.3623051553863212</v>
      </c>
      <c r="T32" s="10">
        <f t="shared" si="14"/>
        <v>4.181110609048307</v>
      </c>
      <c r="U32" s="10">
        <f t="shared" si="15"/>
        <v>7.048884270632749</v>
      </c>
      <c r="V32">
        <f t="shared" si="11"/>
        <v>0</v>
      </c>
    </row>
    <row r="33" spans="1:22" ht="15.75" thickBot="1">
      <c r="A33" s="3">
        <v>38175</v>
      </c>
      <c r="B33" s="6">
        <v>7.7</v>
      </c>
      <c r="C33" s="7">
        <v>25.8</v>
      </c>
      <c r="D33" s="6">
        <v>0.9</v>
      </c>
      <c r="E33">
        <f t="shared" si="4"/>
        <v>14.440758373310162</v>
      </c>
      <c r="F33">
        <f t="shared" si="5"/>
        <v>9.644059528642261</v>
      </c>
      <c r="G33">
        <f t="shared" si="6"/>
        <v>1.7290555749700176</v>
      </c>
      <c r="H33">
        <f t="shared" si="7"/>
        <v>1.7290555749700176</v>
      </c>
      <c r="I33">
        <f t="shared" si="8"/>
        <v>3.5782049750691525</v>
      </c>
      <c r="J33">
        <f t="shared" si="9"/>
        <v>3.6248825439412724</v>
      </c>
      <c r="K33">
        <f t="shared" si="10"/>
        <v>0</v>
      </c>
      <c r="M33" s="9">
        <v>38838</v>
      </c>
      <c r="N33" s="11">
        <f>AVERAGE(B105:B109)</f>
        <v>7.977999999999999</v>
      </c>
      <c r="O33" s="10">
        <f>AVERAGE(C105:C109)</f>
        <v>20.7</v>
      </c>
      <c r="P33" s="10">
        <f>AVERAGE(D105:D109)</f>
        <v>0.198</v>
      </c>
      <c r="R33" s="10">
        <f t="shared" si="12"/>
        <v>1.6860082461775463</v>
      </c>
      <c r="S33" s="10">
        <f t="shared" si="13"/>
        <v>1.6860082461775463</v>
      </c>
      <c r="T33" s="10">
        <f t="shared" si="14"/>
        <v>2.511429900527979</v>
      </c>
      <c r="U33" s="10">
        <f t="shared" si="15"/>
        <v>3.5346774085259116</v>
      </c>
      <c r="V33">
        <f t="shared" si="11"/>
        <v>0</v>
      </c>
    </row>
    <row r="34" spans="1:22" ht="15.75" thickBot="1">
      <c r="A34" s="3">
        <v>38182</v>
      </c>
      <c r="B34" s="6">
        <v>7.71</v>
      </c>
      <c r="C34" s="7">
        <v>25.5</v>
      </c>
      <c r="D34" s="6">
        <v>0.7</v>
      </c>
      <c r="E34">
        <f t="shared" si="4"/>
        <v>14.197325963998464</v>
      </c>
      <c r="F34">
        <f t="shared" si="5"/>
        <v>9.481495593230449</v>
      </c>
      <c r="G34">
        <f t="shared" si="6"/>
        <v>1.7431979051216073</v>
      </c>
      <c r="H34">
        <f t="shared" si="7"/>
        <v>1.7431979051216073</v>
      </c>
      <c r="I34">
        <f t="shared" si="8"/>
        <v>3.5383687703659095</v>
      </c>
      <c r="J34">
        <f t="shared" si="9"/>
        <v>3.6545324028070985</v>
      </c>
      <c r="K34">
        <f t="shared" si="10"/>
        <v>0</v>
      </c>
      <c r="M34" s="9">
        <v>38869</v>
      </c>
      <c r="N34" s="11">
        <f>AVERAGE(B110:B113)</f>
        <v>7.657500000000001</v>
      </c>
      <c r="O34" s="10">
        <f>AVERAGE(C110:C113)</f>
        <v>22.224999999999998</v>
      </c>
      <c r="P34" s="10">
        <f>AVERAGE(D110:D113)</f>
        <v>0.1575</v>
      </c>
      <c r="R34" s="10">
        <f t="shared" si="12"/>
        <v>2.2802819043787146</v>
      </c>
      <c r="S34" s="10">
        <f t="shared" si="13"/>
        <v>2.2802819043787146</v>
      </c>
      <c r="T34" s="10">
        <f t="shared" si="14"/>
        <v>3.7475226008681712</v>
      </c>
      <c r="U34" s="10">
        <f t="shared" si="15"/>
        <v>4.780496277020074</v>
      </c>
      <c r="V34">
        <f t="shared" si="11"/>
        <v>0</v>
      </c>
    </row>
    <row r="35" spans="1:22" ht="15.75" thickBot="1">
      <c r="A35" s="3">
        <v>38189</v>
      </c>
      <c r="B35" s="6">
        <v>7.73</v>
      </c>
      <c r="C35" s="7">
        <v>26.1</v>
      </c>
      <c r="D35" s="6">
        <v>0.6</v>
      </c>
      <c r="E35">
        <f t="shared" si="4"/>
        <v>13.7192382848103</v>
      </c>
      <c r="F35">
        <f t="shared" si="5"/>
        <v>9.162229087918035</v>
      </c>
      <c r="G35">
        <f t="shared" si="6"/>
        <v>1.6393278894843768</v>
      </c>
      <c r="H35">
        <f t="shared" si="7"/>
        <v>1.6393278894843768</v>
      </c>
      <c r="I35">
        <f t="shared" si="8"/>
        <v>3.436776013900815</v>
      </c>
      <c r="J35">
        <f t="shared" si="9"/>
        <v>3.436776013900815</v>
      </c>
      <c r="K35">
        <f t="shared" si="10"/>
        <v>0</v>
      </c>
      <c r="M35" s="9">
        <v>38899</v>
      </c>
      <c r="N35" s="11">
        <f>AVERAGE(B114:B117)</f>
        <v>7.795</v>
      </c>
      <c r="O35" s="10">
        <f>AVERAGE(C114:C117)</f>
        <v>24.575000000000003</v>
      </c>
      <c r="P35" s="10">
        <f>AVERAGE(D114:D117)</f>
        <v>0.29</v>
      </c>
      <c r="R35" s="10">
        <f t="shared" si="12"/>
        <v>1.674287845601681</v>
      </c>
      <c r="S35" s="10">
        <f t="shared" si="13"/>
        <v>1.674287845601681</v>
      </c>
      <c r="T35" s="10">
        <f t="shared" si="14"/>
        <v>3.2017528137337123</v>
      </c>
      <c r="U35" s="10">
        <f t="shared" si="15"/>
        <v>3.5100760288318584</v>
      </c>
      <c r="V35">
        <f t="shared" si="11"/>
        <v>0</v>
      </c>
    </row>
    <row r="36" spans="1:22" ht="15.75" thickBot="1">
      <c r="A36" s="3">
        <v>38196</v>
      </c>
      <c r="B36" s="6">
        <v>8.05</v>
      </c>
      <c r="C36" s="7">
        <v>24.3</v>
      </c>
      <c r="D36" s="6">
        <v>0.3</v>
      </c>
      <c r="E36">
        <f t="shared" si="4"/>
        <v>7.646462803018743</v>
      </c>
      <c r="F36">
        <f t="shared" si="5"/>
        <v>5.106835297158096</v>
      </c>
      <c r="G36">
        <f t="shared" si="6"/>
        <v>1.2037363174631517</v>
      </c>
      <c r="H36">
        <f t="shared" si="7"/>
        <v>1.2037363174631517</v>
      </c>
      <c r="I36">
        <f t="shared" si="8"/>
        <v>2.261489739789939</v>
      </c>
      <c r="J36">
        <f t="shared" si="9"/>
        <v>2.5236164248194335</v>
      </c>
      <c r="K36">
        <f t="shared" si="10"/>
        <v>0</v>
      </c>
      <c r="M36" s="9">
        <v>38930</v>
      </c>
      <c r="N36" s="11">
        <f>AVERAGE(B118:B122)</f>
        <v>7.8420000000000005</v>
      </c>
      <c r="O36" s="10">
        <f>AVERAGE(C118:C122)</f>
        <v>22.26</v>
      </c>
      <c r="P36" s="10">
        <f>AVERAGE(D118:D122)</f>
        <v>0.194</v>
      </c>
      <c r="R36" s="10">
        <f t="shared" si="12"/>
        <v>1.8326313073817075</v>
      </c>
      <c r="S36" s="10">
        <f t="shared" si="13"/>
        <v>1.8326313073817075</v>
      </c>
      <c r="T36" s="10">
        <f t="shared" si="14"/>
        <v>3.018655768841014</v>
      </c>
      <c r="U36" s="10">
        <f t="shared" si="15"/>
        <v>3.842043828888835</v>
      </c>
      <c r="V36">
        <f t="shared" si="11"/>
        <v>0</v>
      </c>
    </row>
    <row r="37" spans="1:22" ht="15.75" thickBot="1">
      <c r="A37" s="3">
        <v>38203</v>
      </c>
      <c r="B37" s="6">
        <v>7.79</v>
      </c>
      <c r="C37" s="7">
        <v>25.9</v>
      </c>
      <c r="D37" s="6">
        <v>0.7</v>
      </c>
      <c r="E37">
        <f t="shared" si="4"/>
        <v>12.355713720878686</v>
      </c>
      <c r="F37">
        <f t="shared" si="5"/>
        <v>8.251668658556401</v>
      </c>
      <c r="G37">
        <f t="shared" si="6"/>
        <v>1.5466289134091828</v>
      </c>
      <c r="H37">
        <f t="shared" si="7"/>
        <v>1.5466289134091828</v>
      </c>
      <c r="I37">
        <f t="shared" si="8"/>
        <v>3.221393056884282</v>
      </c>
      <c r="J37">
        <f t="shared" si="9"/>
        <v>3.242443684579633</v>
      </c>
      <c r="K37">
        <f t="shared" si="10"/>
        <v>0</v>
      </c>
      <c r="M37" s="9">
        <v>38961</v>
      </c>
      <c r="N37" s="11">
        <f>AVERAGE(B123:B125)</f>
        <v>7.773333333333333</v>
      </c>
      <c r="O37" s="10">
        <f>AVERAGE(C123:C125)</f>
        <v>20.533333333333335</v>
      </c>
      <c r="P37" s="10">
        <f>AVERAGE(D123:D125)</f>
        <v>0.14</v>
      </c>
      <c r="R37" s="10">
        <f t="shared" si="12"/>
        <v>2.230565211902274</v>
      </c>
      <c r="S37" s="10">
        <f t="shared" si="13"/>
        <v>2.230565211902274</v>
      </c>
      <c r="T37" s="10">
        <f t="shared" si="14"/>
        <v>3.2870445097877723</v>
      </c>
      <c r="U37" s="10">
        <f t="shared" si="15"/>
        <v>4.67628503694986</v>
      </c>
      <c r="V37">
        <f t="shared" si="11"/>
        <v>0</v>
      </c>
    </row>
    <row r="38" spans="1:22" ht="15.75" thickBot="1">
      <c r="A38" s="3">
        <v>38210</v>
      </c>
      <c r="B38" s="6">
        <v>7.9</v>
      </c>
      <c r="C38" s="7">
        <v>27</v>
      </c>
      <c r="D38" s="6">
        <v>0.6</v>
      </c>
      <c r="E38">
        <f t="shared" si="4"/>
        <v>10.13103794132427</v>
      </c>
      <c r="F38">
        <f t="shared" si="5"/>
        <v>6.766032252285474</v>
      </c>
      <c r="G38">
        <f t="shared" si="6"/>
        <v>1.2511756032125663</v>
      </c>
      <c r="H38">
        <f t="shared" si="7"/>
        <v>1.2511756032125663</v>
      </c>
      <c r="I38">
        <f t="shared" si="8"/>
        <v>2.6230502255440324</v>
      </c>
      <c r="J38">
        <f t="shared" si="9"/>
        <v>2.6230502255440324</v>
      </c>
      <c r="K38">
        <f t="shared" si="10"/>
        <v>0</v>
      </c>
      <c r="M38" s="9">
        <v>38991</v>
      </c>
      <c r="N38" s="14">
        <v>7.8</v>
      </c>
      <c r="O38" s="13">
        <v>18.6</v>
      </c>
      <c r="P38" s="13">
        <v>0.11</v>
      </c>
      <c r="R38" s="10">
        <f t="shared" si="12"/>
        <v>2.446028770191407</v>
      </c>
      <c r="S38" s="10">
        <f t="shared" si="13"/>
        <v>2.446028770191407</v>
      </c>
      <c r="T38" s="10">
        <f t="shared" si="14"/>
        <v>3.182140265610841</v>
      </c>
      <c r="U38" s="10">
        <f t="shared" si="15"/>
        <v>5.128000308123963</v>
      </c>
      <c r="V38">
        <f t="shared" si="11"/>
        <v>0</v>
      </c>
    </row>
    <row r="39" spans="1:22" ht="15.75" thickBot="1">
      <c r="A39" s="3">
        <v>38217</v>
      </c>
      <c r="B39" s="6">
        <v>8.2</v>
      </c>
      <c r="C39" s="7">
        <v>28.3</v>
      </c>
      <c r="D39" s="6">
        <v>0.05</v>
      </c>
      <c r="E39">
        <f t="shared" si="4"/>
        <v>5.727034268294238</v>
      </c>
      <c r="F39">
        <f t="shared" si="5"/>
        <v>3.8250427156821876</v>
      </c>
      <c r="G39">
        <f t="shared" si="6"/>
        <v>0.7374706074740649</v>
      </c>
      <c r="H39">
        <f t="shared" si="7"/>
        <v>0.7374706074740649</v>
      </c>
      <c r="I39">
        <f t="shared" si="8"/>
        <v>1.546114534554432</v>
      </c>
      <c r="J39">
        <f t="shared" si="9"/>
        <v>1.546114534554432</v>
      </c>
      <c r="K39">
        <f t="shared" si="10"/>
        <v>0</v>
      </c>
      <c r="M39" s="9">
        <v>39022</v>
      </c>
      <c r="N39" s="14">
        <v>7.77</v>
      </c>
      <c r="O39" s="13">
        <v>17.3</v>
      </c>
      <c r="P39" s="13">
        <v>0.35</v>
      </c>
      <c r="R39" s="10">
        <f t="shared" si="12"/>
        <v>2.7585684848599934</v>
      </c>
      <c r="S39" s="10">
        <f t="shared" si="13"/>
        <v>2.7585684848599934</v>
      </c>
      <c r="T39" s="10">
        <f t="shared" si="14"/>
        <v>3.3002059663025944</v>
      </c>
      <c r="U39" s="10">
        <f t="shared" si="15"/>
        <v>5.7832207330346295</v>
      </c>
      <c r="V39">
        <f t="shared" si="11"/>
        <v>0</v>
      </c>
    </row>
    <row r="40" spans="1:22" ht="15.75" thickBot="1">
      <c r="A40" s="3">
        <v>38224</v>
      </c>
      <c r="B40" s="6">
        <v>7.8</v>
      </c>
      <c r="C40" s="7">
        <v>25.5</v>
      </c>
      <c r="D40" s="6">
        <v>0.5</v>
      </c>
      <c r="E40">
        <f t="shared" si="4"/>
        <v>12.138807387334625</v>
      </c>
      <c r="F40">
        <f t="shared" si="5"/>
        <v>8.106818811749356</v>
      </c>
      <c r="G40">
        <f t="shared" si="6"/>
        <v>1.5676949555818396</v>
      </c>
      <c r="H40">
        <f t="shared" si="7"/>
        <v>1.5676949555818396</v>
      </c>
      <c r="I40">
        <f t="shared" si="8"/>
        <v>3.182140265610841</v>
      </c>
      <c r="J40">
        <f t="shared" si="9"/>
        <v>3.2866090183554846</v>
      </c>
      <c r="K40">
        <f t="shared" si="10"/>
        <v>0</v>
      </c>
      <c r="M40" s="9">
        <v>39052</v>
      </c>
      <c r="N40" s="14">
        <v>7.43</v>
      </c>
      <c r="O40" s="13">
        <v>12.8</v>
      </c>
      <c r="P40" s="13">
        <v>0.05</v>
      </c>
      <c r="R40" s="10">
        <f t="shared" si="12"/>
        <v>4.625243684895772</v>
      </c>
      <c r="S40" s="10">
        <f t="shared" si="13"/>
        <v>5.167229620465025</v>
      </c>
      <c r="T40" s="10">
        <f t="shared" si="14"/>
        <v>4.624995393154067</v>
      </c>
      <c r="U40" s="10">
        <f t="shared" si="15"/>
        <v>10.832782614528586</v>
      </c>
      <c r="V40">
        <f t="shared" si="11"/>
        <v>0</v>
      </c>
    </row>
    <row r="41" spans="1:22" ht="15.75" thickBot="1">
      <c r="A41" s="3">
        <v>38238</v>
      </c>
      <c r="B41" s="6">
        <v>7.8</v>
      </c>
      <c r="C41" s="7">
        <v>27.2</v>
      </c>
      <c r="D41" s="6">
        <v>0.7</v>
      </c>
      <c r="E41">
        <f t="shared" si="4"/>
        <v>12.138807387334625</v>
      </c>
      <c r="F41">
        <f t="shared" si="5"/>
        <v>8.106818811749356</v>
      </c>
      <c r="G41">
        <f t="shared" si="6"/>
        <v>1.4049522394608154</v>
      </c>
      <c r="H41">
        <f t="shared" si="7"/>
        <v>1.4049522394608154</v>
      </c>
      <c r="I41">
        <f t="shared" si="8"/>
        <v>2.94542550138964</v>
      </c>
      <c r="J41">
        <f t="shared" si="9"/>
        <v>2.94542550138964</v>
      </c>
      <c r="K41">
        <f t="shared" si="10"/>
        <v>0</v>
      </c>
      <c r="M41" s="9">
        <v>39083</v>
      </c>
      <c r="N41" s="14">
        <v>7.6</v>
      </c>
      <c r="O41" s="13">
        <v>18</v>
      </c>
      <c r="P41" s="13">
        <v>0.56</v>
      </c>
      <c r="R41" s="10">
        <f t="shared" si="12"/>
        <v>3.176431801840001</v>
      </c>
      <c r="S41" s="10">
        <f t="shared" si="13"/>
        <v>3.176431801840001</v>
      </c>
      <c r="T41" s="10">
        <f t="shared" si="14"/>
        <v>3.975525993546661</v>
      </c>
      <c r="U41" s="10">
        <f t="shared" si="15"/>
        <v>6.659219357788658</v>
      </c>
      <c r="V41">
        <f t="shared" si="11"/>
        <v>0</v>
      </c>
    </row>
    <row r="42" spans="1:22" ht="15.75" thickBot="1">
      <c r="A42" s="3">
        <v>38252</v>
      </c>
      <c r="B42" s="6">
        <v>7.8</v>
      </c>
      <c r="C42" s="7">
        <v>26.8</v>
      </c>
      <c r="D42" s="6">
        <v>0.7</v>
      </c>
      <c r="E42">
        <f t="shared" si="4"/>
        <v>12.138807387334625</v>
      </c>
      <c r="F42">
        <f t="shared" si="5"/>
        <v>8.106818811749356</v>
      </c>
      <c r="G42">
        <f t="shared" si="6"/>
        <v>1.4416557248436934</v>
      </c>
      <c r="H42">
        <f t="shared" si="7"/>
        <v>1.4416557248436934</v>
      </c>
      <c r="I42">
        <f t="shared" si="8"/>
        <v>3.022372872837726</v>
      </c>
      <c r="J42">
        <f t="shared" si="9"/>
        <v>3.022372872837726</v>
      </c>
      <c r="K42">
        <f t="shared" si="10"/>
        <v>0</v>
      </c>
      <c r="M42" s="9">
        <v>39114</v>
      </c>
      <c r="N42" s="14">
        <v>7.69</v>
      </c>
      <c r="O42" s="13">
        <v>21</v>
      </c>
      <c r="P42" s="13">
        <v>1.27</v>
      </c>
      <c r="R42" s="10">
        <f t="shared" si="12"/>
        <v>2.382423127939027</v>
      </c>
      <c r="S42" s="10">
        <f t="shared" si="13"/>
        <v>2.382423127939027</v>
      </c>
      <c r="T42" s="10">
        <f t="shared" si="14"/>
        <v>3.6180538528717996</v>
      </c>
      <c r="U42" s="10">
        <f t="shared" si="15"/>
        <v>4.994634933897369</v>
      </c>
      <c r="V42">
        <f t="shared" si="11"/>
        <v>0</v>
      </c>
    </row>
    <row r="43" spans="1:22" ht="15.75" thickBot="1">
      <c r="A43" s="3">
        <v>38259</v>
      </c>
      <c r="B43" s="6">
        <v>8.57</v>
      </c>
      <c r="C43" s="7">
        <v>18</v>
      </c>
      <c r="D43" s="6">
        <v>0.05</v>
      </c>
      <c r="E43">
        <f t="shared" si="4"/>
        <v>2.804532805015954</v>
      </c>
      <c r="F43">
        <f t="shared" si="5"/>
        <v>1.8733989700502307</v>
      </c>
      <c r="G43">
        <f t="shared" si="6"/>
        <v>0.7730401407371226</v>
      </c>
      <c r="H43">
        <f t="shared" si="7"/>
        <v>0.7730401407371226</v>
      </c>
      <c r="I43">
        <f t="shared" si="8"/>
        <v>0.9675885616382983</v>
      </c>
      <c r="J43">
        <f t="shared" si="9"/>
        <v>1.6207627595684122</v>
      </c>
      <c r="K43">
        <f t="shared" si="10"/>
        <v>0</v>
      </c>
      <c r="M43" s="9">
        <v>39142</v>
      </c>
      <c r="N43" s="14">
        <v>7.79</v>
      </c>
      <c r="O43" s="13">
        <v>17.9</v>
      </c>
      <c r="P43" s="13">
        <v>0.18</v>
      </c>
      <c r="R43" s="10">
        <f t="shared" si="12"/>
        <v>2.590515080371221</v>
      </c>
      <c r="S43" s="10">
        <f t="shared" si="13"/>
        <v>2.590515080371221</v>
      </c>
      <c r="T43" s="10">
        <f t="shared" si="14"/>
        <v>3.221393056884282</v>
      </c>
      <c r="U43" s="10">
        <f t="shared" si="15"/>
        <v>5.43090795040357</v>
      </c>
      <c r="V43">
        <f t="shared" si="11"/>
        <v>0</v>
      </c>
    </row>
    <row r="44" spans="1:22" ht="15.75" thickBot="1">
      <c r="A44" s="3">
        <v>38266</v>
      </c>
      <c r="B44" s="6">
        <v>8.59</v>
      </c>
      <c r="C44" s="7">
        <v>21.7</v>
      </c>
      <c r="D44" s="6">
        <v>0.1</v>
      </c>
      <c r="E44">
        <f t="shared" si="4"/>
        <v>2.701060350279998</v>
      </c>
      <c r="F44">
        <f t="shared" si="5"/>
        <v>1.8043001614891256</v>
      </c>
      <c r="G44">
        <f t="shared" si="6"/>
        <v>0.588761821734872</v>
      </c>
      <c r="H44">
        <f t="shared" si="7"/>
        <v>0.588761821734872</v>
      </c>
      <c r="I44">
        <f t="shared" si="8"/>
        <v>0.9354699604773976</v>
      </c>
      <c r="J44">
        <f t="shared" si="9"/>
        <v>1.2344075511190586</v>
      </c>
      <c r="K44">
        <f t="shared" si="10"/>
        <v>0</v>
      </c>
      <c r="M44" s="9">
        <v>39173</v>
      </c>
      <c r="N44" s="14">
        <v>7.84</v>
      </c>
      <c r="O44" s="13">
        <v>18.1</v>
      </c>
      <c r="P44" s="13">
        <v>0.34</v>
      </c>
      <c r="R44" s="10">
        <f t="shared" si="12"/>
        <v>2.402511969317511</v>
      </c>
      <c r="S44" s="10">
        <f t="shared" si="13"/>
        <v>2.402511969317511</v>
      </c>
      <c r="T44" s="10">
        <f t="shared" si="14"/>
        <v>3.0263838687829137</v>
      </c>
      <c r="U44" s="10">
        <f t="shared" si="15"/>
        <v>5.036777160474224</v>
      </c>
      <c r="V44">
        <f t="shared" si="11"/>
        <v>0</v>
      </c>
    </row>
    <row r="45" spans="1:22" ht="15.75" thickBot="1">
      <c r="A45" s="3">
        <v>38272</v>
      </c>
      <c r="B45" s="6">
        <v>8.53</v>
      </c>
      <c r="C45" s="7">
        <v>22</v>
      </c>
      <c r="D45" s="6">
        <v>0.05</v>
      </c>
      <c r="E45">
        <f t="shared" si="4"/>
        <v>3.0250468780573034</v>
      </c>
      <c r="F45">
        <f t="shared" si="5"/>
        <v>2.0206580619215555</v>
      </c>
      <c r="G45">
        <f t="shared" si="6"/>
        <v>0.6391299128558082</v>
      </c>
      <c r="H45">
        <f t="shared" si="7"/>
        <v>0.6391299128558082</v>
      </c>
      <c r="I45">
        <f t="shared" si="8"/>
        <v>1.0353207475579296</v>
      </c>
      <c r="J45">
        <f t="shared" si="9"/>
        <v>1.3399964285246475</v>
      </c>
      <c r="K45">
        <f t="shared" si="10"/>
        <v>0</v>
      </c>
      <c r="M45" s="9">
        <v>39203</v>
      </c>
      <c r="N45" s="14">
        <v>7.02</v>
      </c>
      <c r="O45" s="13">
        <v>19</v>
      </c>
      <c r="P45" s="13">
        <v>0.28</v>
      </c>
      <c r="R45" s="10">
        <f t="shared" si="12"/>
        <v>4.39241964896901</v>
      </c>
      <c r="S45" s="10">
        <f t="shared" si="13"/>
        <v>4.39241964896901</v>
      </c>
      <c r="T45" s="10">
        <f t="shared" si="14"/>
        <v>5.863479427214247</v>
      </c>
      <c r="U45" s="10">
        <f t="shared" si="15"/>
        <v>9.208399006340878</v>
      </c>
      <c r="V45">
        <f t="shared" si="11"/>
        <v>0</v>
      </c>
    </row>
    <row r="46" spans="1:22" ht="15.75" thickBot="1">
      <c r="A46" s="3">
        <v>38285</v>
      </c>
      <c r="B46" s="6">
        <v>7.65</v>
      </c>
      <c r="C46" s="7">
        <v>17.9</v>
      </c>
      <c r="D46" s="6">
        <v>1</v>
      </c>
      <c r="E46">
        <f t="shared" si="4"/>
        <v>15.701264905963674</v>
      </c>
      <c r="F46">
        <f t="shared" si="5"/>
        <v>10.485824613003214</v>
      </c>
      <c r="G46">
        <f t="shared" si="6"/>
        <v>3.0376190908841223</v>
      </c>
      <c r="H46">
        <f t="shared" si="7"/>
        <v>3.0376190908841223</v>
      </c>
      <c r="I46">
        <f t="shared" si="8"/>
        <v>3.7773649207667823</v>
      </c>
      <c r="J46">
        <f t="shared" si="9"/>
        <v>6.368214253124836</v>
      </c>
      <c r="K46">
        <f t="shared" si="10"/>
        <v>0</v>
      </c>
      <c r="M46" s="9">
        <v>39234</v>
      </c>
      <c r="N46" s="14">
        <v>7.64</v>
      </c>
      <c r="O46" s="13">
        <v>24.8</v>
      </c>
      <c r="P46" s="13">
        <v>0.73</v>
      </c>
      <c r="R46" s="10">
        <f t="shared" si="12"/>
        <v>1.9673434114449648</v>
      </c>
      <c r="S46" s="10">
        <f t="shared" si="13"/>
        <v>1.9673434114449648</v>
      </c>
      <c r="T46" s="10">
        <f t="shared" si="14"/>
        <v>3.8171188811649275</v>
      </c>
      <c r="U46" s="10">
        <f t="shared" si="15"/>
        <v>4.1244344861421665</v>
      </c>
      <c r="V46">
        <f t="shared" si="11"/>
        <v>0</v>
      </c>
    </row>
    <row r="47" spans="1:22" ht="15.75" thickBot="1">
      <c r="A47" s="3">
        <v>38294</v>
      </c>
      <c r="B47" s="6">
        <v>7.55</v>
      </c>
      <c r="C47" s="7">
        <v>23.6</v>
      </c>
      <c r="D47" s="6">
        <v>0.7</v>
      </c>
      <c r="E47">
        <f t="shared" si="4"/>
        <v>18.43009903423479</v>
      </c>
      <c r="F47">
        <f t="shared" si="5"/>
        <v>12.308137493330499</v>
      </c>
      <c r="G47">
        <f t="shared" si="6"/>
        <v>2.3228823711840763</v>
      </c>
      <c r="H47">
        <f t="shared" si="7"/>
        <v>2.3228823711840763</v>
      </c>
      <c r="I47">
        <f t="shared" si="8"/>
        <v>4.171399379639938</v>
      </c>
      <c r="J47">
        <f t="shared" si="9"/>
        <v>4.869792941018008</v>
      </c>
      <c r="K47">
        <f t="shared" si="10"/>
        <v>0</v>
      </c>
      <c r="M47" s="9">
        <v>39264</v>
      </c>
      <c r="N47" s="14">
        <v>7.84</v>
      </c>
      <c r="O47" s="13">
        <v>27.5</v>
      </c>
      <c r="P47" s="13">
        <v>0.92</v>
      </c>
      <c r="R47" s="10">
        <f t="shared" si="12"/>
        <v>1.31058610742088</v>
      </c>
      <c r="S47" s="10">
        <f t="shared" si="13"/>
        <v>1.31058610742088</v>
      </c>
      <c r="T47" s="10">
        <f t="shared" si="14"/>
        <v>2.7475951241847545</v>
      </c>
      <c r="U47" s="10">
        <f t="shared" si="15"/>
        <v>2.7475951241847545</v>
      </c>
      <c r="V47">
        <f t="shared" si="11"/>
        <v>0</v>
      </c>
    </row>
    <row r="48" spans="1:22" ht="15.75" thickBot="1">
      <c r="A48" s="3">
        <v>38299</v>
      </c>
      <c r="B48" s="6">
        <v>7.89</v>
      </c>
      <c r="C48" s="7">
        <v>23.9</v>
      </c>
      <c r="D48" s="6">
        <v>0.7</v>
      </c>
      <c r="E48">
        <f t="shared" si="4"/>
        <v>10.318763433578043</v>
      </c>
      <c r="F48">
        <f t="shared" si="5"/>
        <v>6.891395160553032</v>
      </c>
      <c r="G48">
        <f t="shared" si="6"/>
        <v>1.5485582939065314</v>
      </c>
      <c r="H48">
        <f t="shared" si="7"/>
        <v>1.5485582939065314</v>
      </c>
      <c r="I48">
        <f t="shared" si="8"/>
        <v>2.835221344789093</v>
      </c>
      <c r="J48">
        <f t="shared" si="9"/>
        <v>3.246502139219202</v>
      </c>
      <c r="K48">
        <f t="shared" si="10"/>
        <v>0</v>
      </c>
      <c r="M48" s="9">
        <v>39295</v>
      </c>
      <c r="N48" s="14">
        <v>8.02</v>
      </c>
      <c r="O48" s="13">
        <v>26.9</v>
      </c>
      <c r="P48" s="13">
        <v>0.59</v>
      </c>
      <c r="R48" s="10">
        <f t="shared" si="12"/>
        <v>1.0640250803978963</v>
      </c>
      <c r="S48" s="10">
        <f t="shared" si="13"/>
        <v>1.0640250803978963</v>
      </c>
      <c r="T48" s="10">
        <f t="shared" si="14"/>
        <v>2.230709535095443</v>
      </c>
      <c r="U48" s="10">
        <f t="shared" si="15"/>
        <v>2.230709535095443</v>
      </c>
      <c r="V48">
        <f t="shared" si="11"/>
        <v>0</v>
      </c>
    </row>
    <row r="49" spans="1:22" ht="15.75" thickBot="1">
      <c r="A49" s="3">
        <v>38308</v>
      </c>
      <c r="B49" s="6">
        <v>7.85</v>
      </c>
      <c r="C49" s="7">
        <v>24.2</v>
      </c>
      <c r="D49" s="6">
        <v>0.9</v>
      </c>
      <c r="E49">
        <f t="shared" si="4"/>
        <v>11.098475617565276</v>
      </c>
      <c r="F49">
        <f t="shared" si="5"/>
        <v>7.412086228253899</v>
      </c>
      <c r="G49">
        <f t="shared" si="6"/>
        <v>1.6006406254895138</v>
      </c>
      <c r="H49">
        <f t="shared" si="7"/>
        <v>1.6006406254895138</v>
      </c>
      <c r="I49">
        <f t="shared" si="8"/>
        <v>2.9878065310551087</v>
      </c>
      <c r="J49">
        <f t="shared" si="9"/>
        <v>3.3556850714510986</v>
      </c>
      <c r="K49">
        <f t="shared" si="10"/>
        <v>0</v>
      </c>
      <c r="M49" s="9">
        <v>39326</v>
      </c>
      <c r="N49" s="14">
        <v>7.72</v>
      </c>
      <c r="O49" s="13">
        <v>25.8</v>
      </c>
      <c r="P49" s="13">
        <v>0.64</v>
      </c>
      <c r="R49" s="10">
        <f t="shared" si="12"/>
        <v>1.690566532068648</v>
      </c>
      <c r="S49" s="10">
        <f t="shared" si="13"/>
        <v>1.690566532068648</v>
      </c>
      <c r="T49" s="10">
        <f t="shared" si="14"/>
        <v>3.4985557857250527</v>
      </c>
      <c r="U49" s="10">
        <f t="shared" si="15"/>
        <v>3.544194333482641</v>
      </c>
      <c r="V49">
        <f t="shared" si="11"/>
        <v>0</v>
      </c>
    </row>
    <row r="50" spans="1:22" ht="15.75" thickBot="1">
      <c r="A50" s="3">
        <v>38314</v>
      </c>
      <c r="B50" s="6">
        <v>7.7</v>
      </c>
      <c r="C50" s="7">
        <v>19.7</v>
      </c>
      <c r="D50" s="6">
        <v>1</v>
      </c>
      <c r="E50">
        <f t="shared" si="4"/>
        <v>14.440758373310162</v>
      </c>
      <c r="F50">
        <f t="shared" si="5"/>
        <v>9.644059528642261</v>
      </c>
      <c r="G50">
        <f t="shared" si="6"/>
        <v>2.562175962750367</v>
      </c>
      <c r="H50">
        <f t="shared" si="7"/>
        <v>2.562175962750367</v>
      </c>
      <c r="I50">
        <f t="shared" si="8"/>
        <v>3.5782049750691525</v>
      </c>
      <c r="J50">
        <f t="shared" si="9"/>
        <v>5.371479700437494</v>
      </c>
      <c r="K50">
        <f t="shared" si="10"/>
        <v>0</v>
      </c>
      <c r="M50" s="9">
        <v>39356</v>
      </c>
      <c r="N50" s="14">
        <v>7.64</v>
      </c>
      <c r="O50" s="13">
        <v>23.6</v>
      </c>
      <c r="P50" s="13">
        <v>0.57</v>
      </c>
      <c r="R50" s="10">
        <f t="shared" si="12"/>
        <v>2.125593313356861</v>
      </c>
      <c r="S50" s="10">
        <f t="shared" si="13"/>
        <v>2.125593313356861</v>
      </c>
      <c r="T50" s="10">
        <f t="shared" si="14"/>
        <v>3.8171188811649275</v>
      </c>
      <c r="U50" s="10">
        <f t="shared" si="15"/>
        <v>4.456197283159213</v>
      </c>
      <c r="V50">
        <f t="shared" si="11"/>
        <v>0</v>
      </c>
    </row>
    <row r="51" spans="1:22" ht="15.75" thickBot="1">
      <c r="A51" s="3">
        <v>38322</v>
      </c>
      <c r="B51" s="6">
        <v>7.95</v>
      </c>
      <c r="C51" s="7">
        <v>20.4</v>
      </c>
      <c r="D51" s="6">
        <v>0.6</v>
      </c>
      <c r="E51">
        <f t="shared" si="4"/>
        <v>9.234837110625834</v>
      </c>
      <c r="F51">
        <f t="shared" si="5"/>
        <v>6.167550175188146</v>
      </c>
      <c r="G51">
        <f t="shared" si="6"/>
        <v>1.7880878554247097</v>
      </c>
      <c r="H51">
        <f t="shared" si="7"/>
        <v>1.7880878554247097</v>
      </c>
      <c r="I51">
        <f t="shared" si="8"/>
        <v>2.6124594469722306</v>
      </c>
      <c r="J51">
        <f t="shared" si="9"/>
        <v>3.7486792411916063</v>
      </c>
      <c r="K51">
        <f t="shared" si="10"/>
        <v>0</v>
      </c>
      <c r="M51" s="9">
        <v>39387</v>
      </c>
      <c r="N51" s="14">
        <v>7.99</v>
      </c>
      <c r="O51" s="13">
        <v>16.2</v>
      </c>
      <c r="P51" s="13">
        <v>0.16</v>
      </c>
      <c r="R51" s="10">
        <f t="shared" si="12"/>
        <v>2.2152204249301377</v>
      </c>
      <c r="S51" s="10">
        <f t="shared" si="13"/>
        <v>2.2152204249301377</v>
      </c>
      <c r="T51" s="10">
        <f t="shared" si="14"/>
        <v>2.468758504801687</v>
      </c>
      <c r="U51" s="10">
        <f t="shared" si="15"/>
        <v>4.644161701600872</v>
      </c>
      <c r="V51">
        <f t="shared" si="11"/>
        <v>0</v>
      </c>
    </row>
    <row r="52" spans="1:22" ht="15.75" thickBot="1">
      <c r="A52" s="3">
        <v>38336</v>
      </c>
      <c r="B52" s="6">
        <v>7.7</v>
      </c>
      <c r="C52" s="7">
        <v>22.1</v>
      </c>
      <c r="D52" s="6">
        <v>0.7</v>
      </c>
      <c r="E52">
        <f t="shared" si="4"/>
        <v>14.440758373310162</v>
      </c>
      <c r="F52">
        <f t="shared" si="5"/>
        <v>9.644059528642261</v>
      </c>
      <c r="G52">
        <f t="shared" si="6"/>
        <v>2.1948707581035363</v>
      </c>
      <c r="H52">
        <f t="shared" si="7"/>
        <v>2.1948707581035363</v>
      </c>
      <c r="I52">
        <f t="shared" si="8"/>
        <v>3.5782049750691525</v>
      </c>
      <c r="J52">
        <f t="shared" si="9"/>
        <v>4.601441857873549</v>
      </c>
      <c r="K52">
        <f t="shared" si="10"/>
        <v>0</v>
      </c>
      <c r="M52" s="9">
        <v>39417</v>
      </c>
      <c r="N52" s="14">
        <v>7.9</v>
      </c>
      <c r="O52" s="13">
        <v>11.7</v>
      </c>
      <c r="P52" s="13">
        <v>0.24</v>
      </c>
      <c r="R52" s="10">
        <f t="shared" si="12"/>
        <v>2.7976612350882317</v>
      </c>
      <c r="S52" s="10">
        <f t="shared" si="13"/>
        <v>3.355198874601534</v>
      </c>
      <c r="T52" s="10">
        <f t="shared" si="14"/>
        <v>2.7975501643726837</v>
      </c>
      <c r="U52" s="10">
        <f t="shared" si="15"/>
        <v>7.034068712793973</v>
      </c>
      <c r="V52">
        <f t="shared" si="11"/>
        <v>0</v>
      </c>
    </row>
    <row r="53" spans="1:22" ht="15.75" thickBot="1">
      <c r="A53" s="3">
        <v>38341</v>
      </c>
      <c r="B53" s="6">
        <v>7.77</v>
      </c>
      <c r="C53" s="7">
        <v>20.1</v>
      </c>
      <c r="D53" s="6">
        <v>0.8</v>
      </c>
      <c r="E53">
        <f t="shared" si="4"/>
        <v>12.798398188320867</v>
      </c>
      <c r="F53">
        <f t="shared" si="5"/>
        <v>8.547292932154816</v>
      </c>
      <c r="G53">
        <f t="shared" si="6"/>
        <v>2.3029460831194304</v>
      </c>
      <c r="H53">
        <f t="shared" si="7"/>
        <v>2.3029460831194304</v>
      </c>
      <c r="I53">
        <f t="shared" si="8"/>
        <v>3.3002059663025944</v>
      </c>
      <c r="J53">
        <f t="shared" si="9"/>
        <v>4.828027873171739</v>
      </c>
      <c r="K53">
        <f t="shared" si="10"/>
        <v>0</v>
      </c>
      <c r="M53" s="9">
        <v>39448</v>
      </c>
      <c r="N53" s="14">
        <v>7.62</v>
      </c>
      <c r="O53" s="13">
        <v>15.6</v>
      </c>
      <c r="P53" s="13">
        <v>0.19</v>
      </c>
      <c r="R53" s="10">
        <f t="shared" si="12"/>
        <v>3.6342557539869302</v>
      </c>
      <c r="S53" s="10">
        <f t="shared" si="13"/>
        <v>3.6342557539869302</v>
      </c>
      <c r="T53" s="10">
        <f t="shared" si="14"/>
        <v>3.8964648971250506</v>
      </c>
      <c r="U53" s="10">
        <f t="shared" si="15"/>
        <v>7.619026632730557</v>
      </c>
      <c r="V53">
        <f t="shared" si="11"/>
        <v>0</v>
      </c>
    </row>
    <row r="54" spans="1:22" ht="15.75" thickBot="1">
      <c r="A54" s="3">
        <v>38348</v>
      </c>
      <c r="B54" s="6">
        <v>7.73</v>
      </c>
      <c r="C54" s="7">
        <v>20.4</v>
      </c>
      <c r="D54" s="6">
        <v>0.7</v>
      </c>
      <c r="E54">
        <f t="shared" si="4"/>
        <v>13.7192382848103</v>
      </c>
      <c r="F54">
        <f t="shared" si="5"/>
        <v>9.162229087918035</v>
      </c>
      <c r="G54">
        <f t="shared" si="6"/>
        <v>2.3673682975410966</v>
      </c>
      <c r="H54">
        <f t="shared" si="7"/>
        <v>2.3673682975410966</v>
      </c>
      <c r="I54">
        <f t="shared" si="8"/>
        <v>3.4587765435182147</v>
      </c>
      <c r="J54">
        <f t="shared" si="9"/>
        <v>4.963079462777594</v>
      </c>
      <c r="K54">
        <f t="shared" si="10"/>
        <v>0</v>
      </c>
      <c r="O54" s="8" t="s">
        <v>16</v>
      </c>
      <c r="P54" s="8">
        <f>COUNT(P6:P53)</f>
        <v>48</v>
      </c>
      <c r="U54" t="s">
        <v>17</v>
      </c>
      <c r="V54">
        <f>COUNTIF(V6:V53,"&gt;0")</f>
        <v>0</v>
      </c>
    </row>
    <row r="55" spans="1:11" ht="15.75" thickBot="1">
      <c r="A55" s="3">
        <v>38385</v>
      </c>
      <c r="B55" s="6">
        <v>7.73</v>
      </c>
      <c r="C55" s="7">
        <v>18.7</v>
      </c>
      <c r="D55" s="6">
        <v>0.6</v>
      </c>
      <c r="E55">
        <f t="shared" si="4"/>
        <v>13.7192382848103</v>
      </c>
      <c r="F55">
        <f t="shared" si="5"/>
        <v>9.162229087918035</v>
      </c>
      <c r="G55">
        <f t="shared" si="6"/>
        <v>2.641592528073304</v>
      </c>
      <c r="H55">
        <f t="shared" si="7"/>
        <v>2.641592528073304</v>
      </c>
      <c r="I55">
        <f t="shared" si="8"/>
        <v>3.4587765435182147</v>
      </c>
      <c r="J55">
        <f t="shared" si="9"/>
        <v>5.53797803186125</v>
      </c>
      <c r="K55">
        <f t="shared" si="10"/>
        <v>0</v>
      </c>
    </row>
    <row r="56" spans="1:11" ht="15.75" thickBot="1">
      <c r="A56" s="3">
        <v>38392</v>
      </c>
      <c r="B56" s="6">
        <v>8.21</v>
      </c>
      <c r="C56" s="7">
        <v>19.7</v>
      </c>
      <c r="D56" s="6">
        <v>0.6</v>
      </c>
      <c r="E56">
        <f t="shared" si="4"/>
        <v>5.616889870822098</v>
      </c>
      <c r="F56">
        <f t="shared" si="5"/>
        <v>3.751488389997857</v>
      </c>
      <c r="G56">
        <f t="shared" si="6"/>
        <v>1.2635296314218352</v>
      </c>
      <c r="H56">
        <f t="shared" si="7"/>
        <v>1.2635296314218352</v>
      </c>
      <c r="I56">
        <f t="shared" si="8"/>
        <v>1.7646315585832422</v>
      </c>
      <c r="J56">
        <f t="shared" si="9"/>
        <v>2.6490049233409487</v>
      </c>
      <c r="K56">
        <f t="shared" si="10"/>
        <v>0</v>
      </c>
    </row>
    <row r="57" spans="1:11" ht="15.75" thickBot="1">
      <c r="A57" s="3">
        <v>38455</v>
      </c>
      <c r="B57" s="6">
        <v>7.61</v>
      </c>
      <c r="C57" s="7">
        <v>19.4</v>
      </c>
      <c r="D57" s="6">
        <v>0.2</v>
      </c>
      <c r="E57">
        <f t="shared" si="4"/>
        <v>16.76052785173064</v>
      </c>
      <c r="F57">
        <f t="shared" si="5"/>
        <v>11.193199418135665</v>
      </c>
      <c r="G57">
        <f t="shared" si="6"/>
        <v>2.8734517827545205</v>
      </c>
      <c r="H57">
        <f t="shared" si="7"/>
        <v>2.8734517827545205</v>
      </c>
      <c r="I57">
        <f t="shared" si="8"/>
        <v>3.9360362034817333</v>
      </c>
      <c r="J57">
        <f t="shared" si="9"/>
        <v>6.0240394597882885</v>
      </c>
      <c r="K57">
        <f t="shared" si="10"/>
        <v>0</v>
      </c>
    </row>
    <row r="58" spans="1:11" ht="15.75" thickBot="1">
      <c r="A58" s="3">
        <v>38497</v>
      </c>
      <c r="B58" s="6">
        <v>7.64</v>
      </c>
      <c r="C58" s="7">
        <v>22.8</v>
      </c>
      <c r="D58" s="6">
        <v>0.2</v>
      </c>
      <c r="E58">
        <f t="shared" si="4"/>
        <v>15.9619105651824</v>
      </c>
      <c r="F58">
        <f t="shared" si="5"/>
        <v>10.6598835406144</v>
      </c>
      <c r="G58">
        <f t="shared" si="6"/>
        <v>2.2381035454447447</v>
      </c>
      <c r="H58">
        <f t="shared" si="7"/>
        <v>2.2381035454447447</v>
      </c>
      <c r="I58">
        <f t="shared" si="8"/>
        <v>3.8171188811649275</v>
      </c>
      <c r="J58">
        <f t="shared" si="9"/>
        <v>4.69206921002647</v>
      </c>
      <c r="K58">
        <f t="shared" si="10"/>
        <v>0</v>
      </c>
    </row>
    <row r="59" spans="1:11" ht="15.75" thickBot="1">
      <c r="A59" s="3">
        <v>38504</v>
      </c>
      <c r="B59" s="6">
        <v>7.92</v>
      </c>
      <c r="C59" s="7">
        <v>22.2</v>
      </c>
      <c r="D59" s="6">
        <v>0.1</v>
      </c>
      <c r="E59">
        <f t="shared" si="4"/>
        <v>9.764124911164677</v>
      </c>
      <c r="F59">
        <f t="shared" si="5"/>
        <v>6.521008073683839</v>
      </c>
      <c r="G59">
        <f t="shared" si="6"/>
        <v>1.659440217001115</v>
      </c>
      <c r="H59">
        <f t="shared" si="7"/>
        <v>1.659440217001115</v>
      </c>
      <c r="I59">
        <f t="shared" si="8"/>
        <v>2.7228370294195408</v>
      </c>
      <c r="J59">
        <f t="shared" si="9"/>
        <v>3.478967501125885</v>
      </c>
      <c r="K59">
        <f t="shared" si="10"/>
        <v>0</v>
      </c>
    </row>
    <row r="60" spans="1:11" ht="15.75" thickBot="1">
      <c r="A60" s="3">
        <v>38518</v>
      </c>
      <c r="B60" s="6">
        <v>8.42</v>
      </c>
      <c r="C60" s="7">
        <v>19.4</v>
      </c>
      <c r="D60" s="6">
        <v>0.05</v>
      </c>
      <c r="E60">
        <f t="shared" si="4"/>
        <v>3.7353487743039318</v>
      </c>
      <c r="F60">
        <f t="shared" si="5"/>
        <v>2.494997004344268</v>
      </c>
      <c r="G60">
        <f t="shared" si="6"/>
        <v>0.9103620478357725</v>
      </c>
      <c r="H60">
        <f t="shared" si="7"/>
        <v>0.9103620478357725</v>
      </c>
      <c r="I60">
        <f t="shared" si="8"/>
        <v>1.2470758411850604</v>
      </c>
      <c r="J60">
        <f t="shared" si="9"/>
        <v>1.9086293134199677</v>
      </c>
      <c r="K60">
        <f t="shared" si="10"/>
        <v>0</v>
      </c>
    </row>
    <row r="61" spans="1:11" ht="15.75" thickBot="1">
      <c r="A61" s="3">
        <v>38525</v>
      </c>
      <c r="B61" s="6">
        <v>8.5</v>
      </c>
      <c r="C61" s="7">
        <v>24.4</v>
      </c>
      <c r="D61" s="6">
        <v>0.05</v>
      </c>
      <c r="E61">
        <f t="shared" si="4"/>
        <v>3.2030003682324795</v>
      </c>
      <c r="F61">
        <f t="shared" si="5"/>
        <v>2.139495236334525</v>
      </c>
      <c r="G61">
        <f t="shared" si="6"/>
        <v>0.5760442434902557</v>
      </c>
      <c r="H61">
        <f t="shared" si="7"/>
        <v>0.5760442434902557</v>
      </c>
      <c r="I61">
        <f t="shared" si="8"/>
        <v>1.0892800685738389</v>
      </c>
      <c r="J61">
        <f t="shared" si="9"/>
        <v>1.2077256238939427</v>
      </c>
      <c r="K61">
        <f t="shared" si="10"/>
        <v>0</v>
      </c>
    </row>
    <row r="62" spans="1:11" ht="15.75" thickBot="1">
      <c r="A62" s="3">
        <v>38532</v>
      </c>
      <c r="B62" s="6">
        <v>8.22</v>
      </c>
      <c r="C62" s="7">
        <v>20.2</v>
      </c>
      <c r="D62" s="6">
        <v>0.05</v>
      </c>
      <c r="E62">
        <f t="shared" si="4"/>
        <v>5.508806717935849</v>
      </c>
      <c r="F62">
        <f t="shared" si="5"/>
        <v>3.6793105615214223</v>
      </c>
      <c r="G62">
        <f t="shared" si="6"/>
        <v>1.2039280802496448</v>
      </c>
      <c r="H62">
        <f t="shared" si="7"/>
        <v>1.2039280802496448</v>
      </c>
      <c r="I62">
        <f t="shared" si="8"/>
        <v>1.736479056486532</v>
      </c>
      <c r="J62">
        <f t="shared" si="9"/>
        <v>2.5240518569307797</v>
      </c>
      <c r="K62">
        <f t="shared" si="10"/>
        <v>0</v>
      </c>
    </row>
    <row r="63" spans="1:11" ht="15.75" thickBot="1">
      <c r="A63" s="3">
        <v>38539</v>
      </c>
      <c r="B63" s="6">
        <v>7.98</v>
      </c>
      <c r="C63" s="7">
        <v>22.7</v>
      </c>
      <c r="D63" s="6">
        <v>0.05</v>
      </c>
      <c r="E63">
        <f t="shared" si="4"/>
        <v>8.730377959214007</v>
      </c>
      <c r="F63">
        <f t="shared" si="5"/>
        <v>5.83067282537313</v>
      </c>
      <c r="G63">
        <f t="shared" si="6"/>
        <v>1.4778263821337378</v>
      </c>
      <c r="H63">
        <f t="shared" si="7"/>
        <v>1.4778263821337378</v>
      </c>
      <c r="I63">
        <f t="shared" si="8"/>
        <v>2.504291216428464</v>
      </c>
      <c r="J63">
        <f t="shared" si="9"/>
        <v>3.098229279374872</v>
      </c>
      <c r="K63">
        <f t="shared" si="10"/>
        <v>0</v>
      </c>
    </row>
    <row r="64" spans="1:11" ht="15.75" thickBot="1">
      <c r="A64" s="3">
        <v>38546</v>
      </c>
      <c r="B64" s="6">
        <v>7.77</v>
      </c>
      <c r="C64" s="7">
        <v>22.7</v>
      </c>
      <c r="D64" s="6">
        <v>0.2</v>
      </c>
      <c r="E64">
        <f t="shared" si="4"/>
        <v>12.798398188320867</v>
      </c>
      <c r="F64">
        <f t="shared" si="5"/>
        <v>8.547292932154816</v>
      </c>
      <c r="G64">
        <f t="shared" si="6"/>
        <v>1.947528269037468</v>
      </c>
      <c r="H64">
        <f t="shared" si="7"/>
        <v>1.947528269037468</v>
      </c>
      <c r="I64">
        <f t="shared" si="8"/>
        <v>3.3002059663025944</v>
      </c>
      <c r="J64">
        <f t="shared" si="9"/>
        <v>4.082909641534661</v>
      </c>
      <c r="K64">
        <f t="shared" si="10"/>
        <v>0</v>
      </c>
    </row>
    <row r="65" spans="1:11" ht="15.75" thickBot="1">
      <c r="A65" s="3">
        <v>38553</v>
      </c>
      <c r="B65" s="6">
        <v>8</v>
      </c>
      <c r="C65" s="7">
        <v>26.8</v>
      </c>
      <c r="D65" s="6">
        <v>0.3</v>
      </c>
      <c r="E65">
        <f t="shared" si="4"/>
        <v>8.407577998275151</v>
      </c>
      <c r="F65">
        <f t="shared" si="5"/>
        <v>5.615107313166381</v>
      </c>
      <c r="G65">
        <f t="shared" si="6"/>
        <v>1.102475957072548</v>
      </c>
      <c r="H65">
        <f t="shared" si="7"/>
        <v>1.102475957072548</v>
      </c>
      <c r="I65">
        <f t="shared" si="8"/>
        <v>2.3113183382950164</v>
      </c>
      <c r="J65">
        <f t="shared" si="9"/>
        <v>2.3113183382950164</v>
      </c>
      <c r="K65">
        <f t="shared" si="10"/>
        <v>0</v>
      </c>
    </row>
    <row r="66" spans="1:11" ht="15.75" thickBot="1">
      <c r="A66" s="3">
        <v>38560</v>
      </c>
      <c r="B66" s="6">
        <v>7.9</v>
      </c>
      <c r="C66" s="7">
        <v>24.8</v>
      </c>
      <c r="D66" s="6">
        <v>0.5</v>
      </c>
      <c r="E66">
        <f t="shared" si="4"/>
        <v>10.13103794132427</v>
      </c>
      <c r="F66">
        <f t="shared" si="5"/>
        <v>6.766032252285474</v>
      </c>
      <c r="G66">
        <f t="shared" si="6"/>
        <v>1.441843976504528</v>
      </c>
      <c r="H66">
        <f t="shared" si="7"/>
        <v>1.441843976504528</v>
      </c>
      <c r="I66">
        <f t="shared" si="8"/>
        <v>2.7975501643726837</v>
      </c>
      <c r="J66">
        <f t="shared" si="9"/>
        <v>3.0227804618781122</v>
      </c>
      <c r="K66">
        <f t="shared" si="10"/>
        <v>0</v>
      </c>
    </row>
    <row r="67" spans="1:11" ht="15.75" thickBot="1">
      <c r="A67" s="3">
        <v>38567</v>
      </c>
      <c r="B67" s="6">
        <v>7.86</v>
      </c>
      <c r="C67" s="7">
        <v>22.7</v>
      </c>
      <c r="D67" s="6">
        <v>0.4</v>
      </c>
      <c r="E67">
        <f t="shared" si="4"/>
        <v>10.899199280978653</v>
      </c>
      <c r="F67">
        <f t="shared" si="5"/>
        <v>7.279009676936976</v>
      </c>
      <c r="G67">
        <f t="shared" si="6"/>
        <v>1.7404989453125355</v>
      </c>
      <c r="H67">
        <f t="shared" si="7"/>
        <v>1.7404989453125355</v>
      </c>
      <c r="I67">
        <f t="shared" si="8"/>
        <v>2.9493926163811097</v>
      </c>
      <c r="J67">
        <f t="shared" si="9"/>
        <v>3.6488945456895276</v>
      </c>
      <c r="K67">
        <f t="shared" si="10"/>
        <v>0</v>
      </c>
    </row>
    <row r="68" spans="1:11" ht="15.75" thickBot="1">
      <c r="A68" s="3">
        <v>38574</v>
      </c>
      <c r="B68" s="6">
        <v>8.12</v>
      </c>
      <c r="C68" s="7">
        <v>26.8</v>
      </c>
      <c r="D68" s="6">
        <v>0.6</v>
      </c>
      <c r="E68">
        <f t="shared" si="4"/>
        <v>6.685927855257237</v>
      </c>
      <c r="F68">
        <f t="shared" si="5"/>
        <v>4.465390956816577</v>
      </c>
      <c r="G68">
        <f t="shared" si="6"/>
        <v>0.9213021661286315</v>
      </c>
      <c r="H68">
        <f t="shared" si="7"/>
        <v>0.9213021661286315</v>
      </c>
      <c r="I68">
        <f t="shared" si="8"/>
        <v>1.9315066342021983</v>
      </c>
      <c r="J68">
        <f t="shared" si="9"/>
        <v>1.9315066342021983</v>
      </c>
      <c r="K68">
        <f t="shared" si="10"/>
        <v>0</v>
      </c>
    </row>
    <row r="69" spans="1:11" ht="15.75" thickBot="1">
      <c r="A69" s="3">
        <v>38581</v>
      </c>
      <c r="B69" s="6">
        <v>7.9</v>
      </c>
      <c r="C69" s="7">
        <v>21.1</v>
      </c>
      <c r="D69" s="6">
        <v>0.6</v>
      </c>
      <c r="E69">
        <f t="shared" si="4"/>
        <v>10.13103794132427</v>
      </c>
      <c r="F69">
        <f t="shared" si="5"/>
        <v>6.766032252285474</v>
      </c>
      <c r="G69">
        <f t="shared" si="6"/>
        <v>1.8302830907169583</v>
      </c>
      <c r="H69">
        <f t="shared" si="7"/>
        <v>1.8302830907169583</v>
      </c>
      <c r="I69">
        <f t="shared" si="8"/>
        <v>2.7975501643726837</v>
      </c>
      <c r="J69">
        <f t="shared" si="9"/>
        <v>3.837130824472208</v>
      </c>
      <c r="K69">
        <f t="shared" si="10"/>
        <v>0</v>
      </c>
    </row>
    <row r="70" spans="1:11" ht="15.75" thickBot="1">
      <c r="A70" s="3">
        <v>38588</v>
      </c>
      <c r="B70" s="6">
        <v>8.11</v>
      </c>
      <c r="C70" s="7">
        <v>24.7</v>
      </c>
      <c r="D70" s="6">
        <v>0.2</v>
      </c>
      <c r="E70">
        <f t="shared" si="4"/>
        <v>6.815945971896619</v>
      </c>
      <c r="F70">
        <f t="shared" si="5"/>
        <v>4.552216933585622</v>
      </c>
      <c r="G70">
        <f t="shared" si="6"/>
        <v>1.0712616426664778</v>
      </c>
      <c r="H70">
        <f t="shared" si="7"/>
        <v>1.0712616426664778</v>
      </c>
      <c r="I70">
        <f t="shared" si="8"/>
        <v>2.0651928840417244</v>
      </c>
      <c r="J70">
        <f t="shared" si="9"/>
        <v>2.2458944583781393</v>
      </c>
      <c r="K70">
        <f t="shared" si="10"/>
        <v>0</v>
      </c>
    </row>
    <row r="71" spans="1:11" ht="15.75" thickBot="1">
      <c r="A71" s="3">
        <v>38595</v>
      </c>
      <c r="B71" s="6">
        <v>7.9</v>
      </c>
      <c r="C71" s="7">
        <v>24.2</v>
      </c>
      <c r="D71" s="6">
        <v>0.4</v>
      </c>
      <c r="E71">
        <f aca="true" t="shared" si="16" ref="E71:E134">(0.411/(1+(10^(7.204-B71))))+(58.4/(1+10^(B71-7.204)))</f>
        <v>10.13103794132427</v>
      </c>
      <c r="F71">
        <f aca="true" t="shared" si="17" ref="F71:F134">(0.275/(1+(10^(7.204-B71))))+(39/(1+10^(B71-7.204)))</f>
        <v>6.766032252285474</v>
      </c>
      <c r="G71">
        <f aca="true" t="shared" si="18" ref="G71:G134">((0.0577/(1+(10^(7.688-B71))))+(2.487/(1+(10^(B71-7.688)))))*MIN(2.85,(1.45*(10^(0.028*(25-C71)))))</f>
        <v>1.4987122856878818</v>
      </c>
      <c r="H71">
        <f aca="true" t="shared" si="19" ref="H71:H134">((0.0577/(1+(10^(7.688-B71))))+(2.487/(1+(10^(B71-7.688)))))*(1.45*(10^(0.028*(25-MAX(C71,7)))))</f>
        <v>1.4987122856878818</v>
      </c>
      <c r="I71">
        <f aca="true" t="shared" si="20" ref="I71:I134">((0.0676/(1+(10^(7.688-B71))))+(2.912/(1+(10^(B71-7.688)))))*0.854*MIN(2.85,(3.04*(10^(0.028*(25-C71)))))</f>
        <v>2.7975501643726837</v>
      </c>
      <c r="J71">
        <f aca="true" t="shared" si="21" ref="J71:J134">((0.0676/(1+(10^(7.688-B71))))+(2.912/(1+(10^(B71-7.688)))))*0.854*(3.04*(10^(0.028*(25-MAX(C71,7)))))</f>
        <v>3.1420030800675125</v>
      </c>
      <c r="K71">
        <f aca="true" t="shared" si="22" ref="K71:K134">IF(D71&gt;E71,1,0)</f>
        <v>0</v>
      </c>
    </row>
    <row r="72" spans="1:11" ht="15.75" thickBot="1">
      <c r="A72" s="3">
        <v>38602</v>
      </c>
      <c r="B72" s="6">
        <v>7.98</v>
      </c>
      <c r="C72" s="7">
        <v>25.6</v>
      </c>
      <c r="D72" s="6">
        <v>0.7</v>
      </c>
      <c r="E72">
        <f t="shared" si="16"/>
        <v>8.730377959214007</v>
      </c>
      <c r="F72">
        <f t="shared" si="17"/>
        <v>5.83067282537313</v>
      </c>
      <c r="G72">
        <f t="shared" si="18"/>
        <v>1.2258107207658242</v>
      </c>
      <c r="H72">
        <f t="shared" si="19"/>
        <v>1.2258107207658242</v>
      </c>
      <c r="I72">
        <f t="shared" si="20"/>
        <v>2.504291216428464</v>
      </c>
      <c r="J72">
        <f t="shared" si="21"/>
        <v>2.569884197469011</v>
      </c>
      <c r="K72">
        <f t="shared" si="22"/>
        <v>0</v>
      </c>
    </row>
    <row r="73" spans="1:11" ht="15.75" thickBot="1">
      <c r="A73" s="3">
        <v>38609</v>
      </c>
      <c r="B73" s="6">
        <v>7.92</v>
      </c>
      <c r="C73" s="7">
        <v>23.3</v>
      </c>
      <c r="D73" s="6">
        <v>0.5</v>
      </c>
      <c r="E73">
        <f t="shared" si="16"/>
        <v>9.764124911164677</v>
      </c>
      <c r="F73">
        <f t="shared" si="17"/>
        <v>6.521008073683839</v>
      </c>
      <c r="G73">
        <f t="shared" si="18"/>
        <v>1.545829571852016</v>
      </c>
      <c r="H73">
        <f t="shared" si="19"/>
        <v>1.545829571852016</v>
      </c>
      <c r="I73">
        <f t="shared" si="20"/>
        <v>2.7228370294195408</v>
      </c>
      <c r="J73">
        <f t="shared" si="21"/>
        <v>3.2407861323689326</v>
      </c>
      <c r="K73">
        <f t="shared" si="22"/>
        <v>0</v>
      </c>
    </row>
    <row r="74" spans="1:11" ht="15.75" thickBot="1">
      <c r="A74" s="3">
        <v>38618</v>
      </c>
      <c r="B74" s="6">
        <v>7.5</v>
      </c>
      <c r="C74" s="7">
        <v>24.9</v>
      </c>
      <c r="D74" s="6">
        <v>0.6</v>
      </c>
      <c r="E74">
        <f t="shared" si="16"/>
        <v>19.890204362265855</v>
      </c>
      <c r="F74">
        <f t="shared" si="17"/>
        <v>13.283194466687567</v>
      </c>
      <c r="G74">
        <f t="shared" si="18"/>
        <v>2.2346335559479282</v>
      </c>
      <c r="H74">
        <f t="shared" si="19"/>
        <v>2.2346335559479282</v>
      </c>
      <c r="I74">
        <f t="shared" si="20"/>
        <v>4.363755566859364</v>
      </c>
      <c r="J74">
        <f t="shared" si="21"/>
        <v>4.68477933630552</v>
      </c>
      <c r="K74">
        <f t="shared" si="22"/>
        <v>0</v>
      </c>
    </row>
    <row r="75" spans="1:11" ht="15.75" thickBot="1">
      <c r="A75" s="3">
        <v>38623</v>
      </c>
      <c r="B75" s="6">
        <v>7.62</v>
      </c>
      <c r="C75" s="7">
        <v>26.1</v>
      </c>
      <c r="D75" s="6">
        <v>0.8</v>
      </c>
      <c r="E75">
        <f t="shared" si="16"/>
        <v>16.491568726758107</v>
      </c>
      <c r="F75">
        <f t="shared" si="17"/>
        <v>11.013588765864347</v>
      </c>
      <c r="G75">
        <f t="shared" si="18"/>
        <v>1.8467813780685078</v>
      </c>
      <c r="H75">
        <f t="shared" si="19"/>
        <v>1.8467813780685078</v>
      </c>
      <c r="I75">
        <f t="shared" si="20"/>
        <v>3.8716803265424247</v>
      </c>
      <c r="J75">
        <f t="shared" si="21"/>
        <v>3.8716803265424247</v>
      </c>
      <c r="K75">
        <f t="shared" si="22"/>
        <v>0</v>
      </c>
    </row>
    <row r="76" spans="1:11" ht="15.75" thickBot="1">
      <c r="A76" s="3">
        <v>38630</v>
      </c>
      <c r="B76" s="6">
        <v>7.82</v>
      </c>
      <c r="C76" s="7">
        <v>26.5</v>
      </c>
      <c r="D76" s="6">
        <v>0.2</v>
      </c>
      <c r="E76">
        <f t="shared" si="16"/>
        <v>11.713852031255378</v>
      </c>
      <c r="F76">
        <f t="shared" si="17"/>
        <v>7.823034022148417</v>
      </c>
      <c r="G76">
        <f t="shared" si="18"/>
        <v>1.4337137488408491</v>
      </c>
      <c r="H76">
        <f t="shared" si="19"/>
        <v>1.4337137488408491</v>
      </c>
      <c r="I76">
        <f t="shared" si="20"/>
        <v>3.0057251957046605</v>
      </c>
      <c r="J76">
        <f t="shared" si="21"/>
        <v>3.0057251957046605</v>
      </c>
      <c r="K76">
        <f t="shared" si="22"/>
        <v>0</v>
      </c>
    </row>
    <row r="77" spans="1:11" ht="15.75" thickBot="1">
      <c r="A77" s="3">
        <v>38637</v>
      </c>
      <c r="B77" s="6">
        <v>7.84</v>
      </c>
      <c r="C77" s="7">
        <v>23.6</v>
      </c>
      <c r="D77" s="6">
        <v>0.9</v>
      </c>
      <c r="E77">
        <f t="shared" si="16"/>
        <v>11.300670205803096</v>
      </c>
      <c r="F77">
        <f t="shared" si="17"/>
        <v>7.547111585295916</v>
      </c>
      <c r="G77">
        <f t="shared" si="18"/>
        <v>1.6852547503951678</v>
      </c>
      <c r="H77">
        <f t="shared" si="19"/>
        <v>1.6852547503951678</v>
      </c>
      <c r="I77">
        <f t="shared" si="20"/>
        <v>3.0263838687829137</v>
      </c>
      <c r="J77">
        <f t="shared" si="21"/>
        <v>3.533074026175342</v>
      </c>
      <c r="K77">
        <f t="shared" si="22"/>
        <v>0</v>
      </c>
    </row>
    <row r="78" spans="1:11" ht="15.75" thickBot="1">
      <c r="A78" s="3">
        <v>38651</v>
      </c>
      <c r="B78" s="6">
        <v>7.56</v>
      </c>
      <c r="C78" s="7">
        <v>17.2</v>
      </c>
      <c r="D78" s="6">
        <v>0.3</v>
      </c>
      <c r="E78">
        <f t="shared" si="16"/>
        <v>18.145372099994166</v>
      </c>
      <c r="F78">
        <f t="shared" si="17"/>
        <v>12.117997112767492</v>
      </c>
      <c r="G78">
        <f t="shared" si="18"/>
        <v>3.476600844156406</v>
      </c>
      <c r="H78">
        <f t="shared" si="19"/>
        <v>3.476600844156406</v>
      </c>
      <c r="I78">
        <f t="shared" si="20"/>
        <v>4.132467840825899</v>
      </c>
      <c r="J78">
        <f t="shared" si="21"/>
        <v>7.288500805991536</v>
      </c>
      <c r="K78">
        <f t="shared" si="22"/>
        <v>0</v>
      </c>
    </row>
    <row r="79" spans="1:11" ht="15.75" thickBot="1">
      <c r="A79" s="3">
        <v>38658</v>
      </c>
      <c r="B79" s="6">
        <v>7.78</v>
      </c>
      <c r="C79" s="7">
        <v>24.7</v>
      </c>
      <c r="D79" s="6">
        <v>0.5</v>
      </c>
      <c r="E79">
        <f t="shared" si="16"/>
        <v>12.575576855398078</v>
      </c>
      <c r="F79">
        <f t="shared" si="17"/>
        <v>8.398493054291167</v>
      </c>
      <c r="G79">
        <f t="shared" si="18"/>
        <v>1.6914543794510242</v>
      </c>
      <c r="H79">
        <f t="shared" si="19"/>
        <v>1.6914543794510242</v>
      </c>
      <c r="I79">
        <f t="shared" si="20"/>
        <v>3.2607516389357682</v>
      </c>
      <c r="J79">
        <f t="shared" si="21"/>
        <v>3.5460629816334968</v>
      </c>
      <c r="K79">
        <f t="shared" si="22"/>
        <v>0</v>
      </c>
    </row>
    <row r="80" spans="1:11" ht="15.75" thickBot="1">
      <c r="A80" s="3">
        <v>38665</v>
      </c>
      <c r="B80" s="6">
        <v>7.88</v>
      </c>
      <c r="C80" s="7">
        <v>22.6</v>
      </c>
      <c r="D80" s="6">
        <v>0.6</v>
      </c>
      <c r="E80">
        <f t="shared" si="16"/>
        <v>10.509356004693656</v>
      </c>
      <c r="F80">
        <f t="shared" si="17"/>
        <v>7.01867270140478</v>
      </c>
      <c r="G80">
        <f t="shared" si="18"/>
        <v>1.7064367729683612</v>
      </c>
      <c r="H80">
        <f t="shared" si="19"/>
        <v>1.7064367729683612</v>
      </c>
      <c r="I80">
        <f t="shared" si="20"/>
        <v>2.87309120527575</v>
      </c>
      <c r="J80">
        <f t="shared" si="21"/>
        <v>3.5774875935723482</v>
      </c>
      <c r="K80">
        <f t="shared" si="22"/>
        <v>0</v>
      </c>
    </row>
    <row r="81" spans="1:11" ht="15.75" thickBot="1">
      <c r="A81" s="3">
        <v>38672</v>
      </c>
      <c r="B81" s="6">
        <v>7.91</v>
      </c>
      <c r="C81" s="7">
        <v>20.7</v>
      </c>
      <c r="D81" s="6">
        <v>0.7</v>
      </c>
      <c r="E81">
        <f t="shared" si="16"/>
        <v>9.946163962240938</v>
      </c>
      <c r="F81">
        <f t="shared" si="17"/>
        <v>6.642573581847943</v>
      </c>
      <c r="G81">
        <f t="shared" si="18"/>
        <v>1.852946123537531</v>
      </c>
      <c r="H81">
        <f t="shared" si="19"/>
        <v>1.852946123537531</v>
      </c>
      <c r="I81">
        <f t="shared" si="20"/>
        <v>2.760086010597157</v>
      </c>
      <c r="J81">
        <f t="shared" si="21"/>
        <v>3.884645024412256</v>
      </c>
      <c r="K81">
        <f t="shared" si="22"/>
        <v>0</v>
      </c>
    </row>
    <row r="82" spans="1:11" ht="15.75" thickBot="1">
      <c r="A82" s="3">
        <v>38677</v>
      </c>
      <c r="B82" s="6">
        <v>7.88</v>
      </c>
      <c r="C82" s="7">
        <v>21.9</v>
      </c>
      <c r="D82" s="6">
        <v>1</v>
      </c>
      <c r="E82">
        <f t="shared" si="16"/>
        <v>10.509356004693656</v>
      </c>
      <c r="F82">
        <f t="shared" si="17"/>
        <v>7.01867270140478</v>
      </c>
      <c r="G82">
        <f t="shared" si="18"/>
        <v>1.7852136604398898</v>
      </c>
      <c r="H82">
        <f t="shared" si="19"/>
        <v>1.7852136604398898</v>
      </c>
      <c r="I82">
        <f t="shared" si="20"/>
        <v>2.87309120527575</v>
      </c>
      <c r="J82">
        <f t="shared" si="21"/>
        <v>3.7426407021164203</v>
      </c>
      <c r="K82">
        <f t="shared" si="22"/>
        <v>0</v>
      </c>
    </row>
    <row r="83" spans="1:11" ht="15.75" thickBot="1">
      <c r="A83" s="3">
        <v>38686</v>
      </c>
      <c r="B83" s="6">
        <v>7.89</v>
      </c>
      <c r="C83" s="7">
        <v>20.9</v>
      </c>
      <c r="D83" s="6">
        <v>0.4</v>
      </c>
      <c r="E83">
        <f t="shared" si="16"/>
        <v>10.318763433578043</v>
      </c>
      <c r="F83">
        <f t="shared" si="17"/>
        <v>6.891395160553032</v>
      </c>
      <c r="G83">
        <f t="shared" si="18"/>
        <v>1.8790033681212523</v>
      </c>
      <c r="H83">
        <f t="shared" si="19"/>
        <v>1.8790033681212523</v>
      </c>
      <c r="I83">
        <f t="shared" si="20"/>
        <v>2.835221344789093</v>
      </c>
      <c r="J83">
        <f t="shared" si="21"/>
        <v>3.9392694987392765</v>
      </c>
      <c r="K83">
        <f t="shared" si="22"/>
        <v>0</v>
      </c>
    </row>
    <row r="84" spans="1:11" ht="15.75" thickBot="1">
      <c r="A84" s="3">
        <v>38693</v>
      </c>
      <c r="B84" s="6">
        <v>7.61</v>
      </c>
      <c r="C84" s="7">
        <v>25.7</v>
      </c>
      <c r="D84" s="6">
        <v>0.5</v>
      </c>
      <c r="E84">
        <f t="shared" si="16"/>
        <v>16.76052785173064</v>
      </c>
      <c r="F84">
        <f t="shared" si="17"/>
        <v>11.193199418135665</v>
      </c>
      <c r="G84">
        <f t="shared" si="18"/>
        <v>1.914273176805492</v>
      </c>
      <c r="H84">
        <f t="shared" si="19"/>
        <v>1.914273176805492</v>
      </c>
      <c r="I84">
        <f t="shared" si="20"/>
        <v>3.9360362034817333</v>
      </c>
      <c r="J84">
        <f t="shared" si="21"/>
        <v>4.013172318776896</v>
      </c>
      <c r="K84">
        <f t="shared" si="22"/>
        <v>0</v>
      </c>
    </row>
    <row r="85" spans="1:11" ht="15.75" thickBot="1">
      <c r="A85" s="3">
        <v>38700</v>
      </c>
      <c r="B85" s="6">
        <v>7.71</v>
      </c>
      <c r="C85" s="7">
        <v>19.6</v>
      </c>
      <c r="D85" s="6">
        <v>0.6</v>
      </c>
      <c r="E85">
        <f t="shared" si="16"/>
        <v>14.197325963998464</v>
      </c>
      <c r="F85">
        <f t="shared" si="17"/>
        <v>9.481495593230449</v>
      </c>
      <c r="G85">
        <f t="shared" si="18"/>
        <v>2.550038253083849</v>
      </c>
      <c r="H85">
        <f t="shared" si="19"/>
        <v>2.550038253083849</v>
      </c>
      <c r="I85">
        <f t="shared" si="20"/>
        <v>3.5383687703659095</v>
      </c>
      <c r="J85">
        <f t="shared" si="21"/>
        <v>5.346035236109588</v>
      </c>
      <c r="K85">
        <f t="shared" si="22"/>
        <v>0</v>
      </c>
    </row>
    <row r="86" spans="1:11" ht="15.75" thickBot="1">
      <c r="A86" s="3">
        <v>38707</v>
      </c>
      <c r="B86" s="6">
        <v>7.92</v>
      </c>
      <c r="C86" s="7">
        <v>22.1</v>
      </c>
      <c r="D86" s="6">
        <v>0.6</v>
      </c>
      <c r="E86">
        <f t="shared" si="16"/>
        <v>9.764124911164677</v>
      </c>
      <c r="F86">
        <f t="shared" si="17"/>
        <v>6.521008073683839</v>
      </c>
      <c r="G86">
        <f t="shared" si="18"/>
        <v>1.6701735865751075</v>
      </c>
      <c r="H86">
        <f t="shared" si="19"/>
        <v>1.6701735865751075</v>
      </c>
      <c r="I86">
        <f t="shared" si="20"/>
        <v>2.7228370294195408</v>
      </c>
      <c r="J86">
        <f t="shared" si="21"/>
        <v>3.5014696940599426</v>
      </c>
      <c r="K86">
        <f t="shared" si="22"/>
        <v>0</v>
      </c>
    </row>
    <row r="87" spans="1:11" ht="15.75" thickBot="1">
      <c r="A87" s="3">
        <v>38714</v>
      </c>
      <c r="B87" s="6">
        <v>8.06</v>
      </c>
      <c r="C87" s="7">
        <v>20</v>
      </c>
      <c r="D87" s="6">
        <v>0.5</v>
      </c>
      <c r="E87">
        <f t="shared" si="16"/>
        <v>7.501903008120646</v>
      </c>
      <c r="F87">
        <f t="shared" si="17"/>
        <v>5.010298401239408</v>
      </c>
      <c r="G87">
        <f t="shared" si="18"/>
        <v>1.564763006121591</v>
      </c>
      <c r="H87">
        <f t="shared" si="19"/>
        <v>1.564763006121591</v>
      </c>
      <c r="I87">
        <f t="shared" si="20"/>
        <v>2.2279842376204915</v>
      </c>
      <c r="J87">
        <f t="shared" si="21"/>
        <v>3.28050600895422</v>
      </c>
      <c r="K87">
        <f t="shared" si="22"/>
        <v>0</v>
      </c>
    </row>
    <row r="88" spans="1:11" ht="15.75" thickBot="1">
      <c r="A88" s="3">
        <v>38722</v>
      </c>
      <c r="B88" s="6">
        <v>7.98</v>
      </c>
      <c r="C88" s="7">
        <v>19.2</v>
      </c>
      <c r="D88" s="6">
        <v>0.4</v>
      </c>
      <c r="E88">
        <f t="shared" si="16"/>
        <v>8.730377959214007</v>
      </c>
      <c r="F88">
        <f t="shared" si="17"/>
        <v>5.83067282537313</v>
      </c>
      <c r="G88">
        <f t="shared" si="18"/>
        <v>1.8519250888664938</v>
      </c>
      <c r="H88">
        <f t="shared" si="19"/>
        <v>1.8519250888664938</v>
      </c>
      <c r="I88">
        <f t="shared" si="20"/>
        <v>2.504291216428464</v>
      </c>
      <c r="J88">
        <f t="shared" si="21"/>
        <v>3.8825186793937227</v>
      </c>
      <c r="K88">
        <f t="shared" si="22"/>
        <v>0</v>
      </c>
    </row>
    <row r="89" spans="1:11" ht="15.75" thickBot="1">
      <c r="A89" s="3">
        <v>38728</v>
      </c>
      <c r="B89" s="6">
        <v>7.76</v>
      </c>
      <c r="C89" s="7">
        <v>21.1</v>
      </c>
      <c r="D89" s="6">
        <v>0.6</v>
      </c>
      <c r="E89">
        <f t="shared" si="16"/>
        <v>13.024177565630614</v>
      </c>
      <c r="F89">
        <f t="shared" si="17"/>
        <v>8.698068189295306</v>
      </c>
      <c r="G89">
        <f t="shared" si="18"/>
        <v>2.1850244650574644</v>
      </c>
      <c r="H89">
        <f t="shared" si="19"/>
        <v>2.1850244650574644</v>
      </c>
      <c r="I89">
        <f t="shared" si="20"/>
        <v>3.339745893719439</v>
      </c>
      <c r="J89">
        <f t="shared" si="21"/>
        <v>4.580808622450193</v>
      </c>
      <c r="K89">
        <f t="shared" si="22"/>
        <v>0</v>
      </c>
    </row>
    <row r="90" spans="1:11" ht="15.75" thickBot="1">
      <c r="A90" s="3">
        <v>38735</v>
      </c>
      <c r="B90" s="6">
        <v>7.78</v>
      </c>
      <c r="C90" s="7">
        <v>19.4</v>
      </c>
      <c r="D90" s="6">
        <v>0.9</v>
      </c>
      <c r="E90">
        <f t="shared" si="16"/>
        <v>12.575576855398078</v>
      </c>
      <c r="F90">
        <f t="shared" si="17"/>
        <v>8.398493054291167</v>
      </c>
      <c r="G90">
        <f t="shared" si="18"/>
        <v>2.3804567146989197</v>
      </c>
      <c r="H90">
        <f t="shared" si="19"/>
        <v>2.3804567146989197</v>
      </c>
      <c r="I90">
        <f t="shared" si="20"/>
        <v>3.2607516389357682</v>
      </c>
      <c r="J90">
        <f t="shared" si="21"/>
        <v>4.990527405246607</v>
      </c>
      <c r="K90">
        <f t="shared" si="22"/>
        <v>0</v>
      </c>
    </row>
    <row r="91" spans="1:11" ht="15.75" thickBot="1">
      <c r="A91" s="3">
        <v>38742</v>
      </c>
      <c r="B91" s="6">
        <v>7.87</v>
      </c>
      <c r="C91" s="7">
        <v>19.7</v>
      </c>
      <c r="D91" s="6">
        <v>0.5</v>
      </c>
      <c r="E91">
        <f t="shared" si="16"/>
        <v>10.702830156271107</v>
      </c>
      <c r="F91">
        <f t="shared" si="17"/>
        <v>7.147874558995649</v>
      </c>
      <c r="G91">
        <f t="shared" si="18"/>
        <v>2.08451846994778</v>
      </c>
      <c r="H91">
        <f t="shared" si="19"/>
        <v>2.08451846994778</v>
      </c>
      <c r="I91">
        <f t="shared" si="20"/>
        <v>2.9111512051286645</v>
      </c>
      <c r="J91">
        <f t="shared" si="21"/>
        <v>4.370121251354686</v>
      </c>
      <c r="K91">
        <f t="shared" si="22"/>
        <v>0</v>
      </c>
    </row>
    <row r="92" spans="1:11" ht="15.75" thickBot="1">
      <c r="A92" s="3">
        <v>38749</v>
      </c>
      <c r="B92" s="6">
        <v>7.85</v>
      </c>
      <c r="C92" s="7">
        <v>20.3</v>
      </c>
      <c r="D92" s="6">
        <v>0.7</v>
      </c>
      <c r="E92">
        <f t="shared" si="16"/>
        <v>11.098475617565276</v>
      </c>
      <c r="F92">
        <f t="shared" si="17"/>
        <v>7.412086228253899</v>
      </c>
      <c r="G92">
        <f t="shared" si="18"/>
        <v>2.058229674881963</v>
      </c>
      <c r="H92">
        <f t="shared" si="19"/>
        <v>2.058229674881963</v>
      </c>
      <c r="I92">
        <f t="shared" si="20"/>
        <v>2.9878065310551087</v>
      </c>
      <c r="J92">
        <f t="shared" si="21"/>
        <v>4.31500393257031</v>
      </c>
      <c r="K92">
        <f t="shared" si="22"/>
        <v>0</v>
      </c>
    </row>
    <row r="93" spans="1:11" ht="15.75" thickBot="1">
      <c r="A93" s="3">
        <v>38756</v>
      </c>
      <c r="B93" s="6">
        <v>7.58</v>
      </c>
      <c r="C93" s="7">
        <v>20.8</v>
      </c>
      <c r="D93" s="6">
        <v>0.5</v>
      </c>
      <c r="E93">
        <f t="shared" si="16"/>
        <v>17.58356224100533</v>
      </c>
      <c r="F93">
        <f t="shared" si="17"/>
        <v>11.742821014035961</v>
      </c>
      <c r="G93">
        <f t="shared" si="18"/>
        <v>2.7042852638464057</v>
      </c>
      <c r="H93">
        <f t="shared" si="19"/>
        <v>2.7042852638464057</v>
      </c>
      <c r="I93">
        <f t="shared" si="20"/>
        <v>4.054220391228443</v>
      </c>
      <c r="J93">
        <f t="shared" si="21"/>
        <v>5.669386657002596</v>
      </c>
      <c r="K93">
        <f t="shared" si="22"/>
        <v>0</v>
      </c>
    </row>
    <row r="94" spans="1:11" ht="15.75" thickBot="1">
      <c r="A94" s="3">
        <v>38763</v>
      </c>
      <c r="B94" s="6">
        <v>7.82</v>
      </c>
      <c r="C94" s="7">
        <v>20.7</v>
      </c>
      <c r="D94" s="6">
        <v>0.7</v>
      </c>
      <c r="E94">
        <f t="shared" si="16"/>
        <v>11.713852031255378</v>
      </c>
      <c r="F94">
        <f t="shared" si="17"/>
        <v>7.823034022148417</v>
      </c>
      <c r="G94">
        <f t="shared" si="18"/>
        <v>2.083830786479792</v>
      </c>
      <c r="H94">
        <f t="shared" si="19"/>
        <v>2.083830786479792</v>
      </c>
      <c r="I94">
        <f t="shared" si="20"/>
        <v>3.103991678201012</v>
      </c>
      <c r="J94">
        <f t="shared" si="21"/>
        <v>4.3686703176079025</v>
      </c>
      <c r="K94">
        <f t="shared" si="22"/>
        <v>0</v>
      </c>
    </row>
    <row r="95" spans="1:11" ht="15.75" thickBot="1">
      <c r="A95" s="3">
        <v>38770</v>
      </c>
      <c r="B95" s="6">
        <v>7.47</v>
      </c>
      <c r="C95" s="7">
        <v>18.5</v>
      </c>
      <c r="D95" s="6">
        <v>0.4</v>
      </c>
      <c r="E95">
        <f t="shared" si="16"/>
        <v>20.79366633251658</v>
      </c>
      <c r="F95">
        <f t="shared" si="17"/>
        <v>13.886525525991216</v>
      </c>
      <c r="G95">
        <f t="shared" si="18"/>
        <v>3.4636456189517535</v>
      </c>
      <c r="H95">
        <f t="shared" si="19"/>
        <v>3.4636456189517535</v>
      </c>
      <c r="I95">
        <f t="shared" si="20"/>
        <v>4.4770021369972435</v>
      </c>
      <c r="J95">
        <f t="shared" si="21"/>
        <v>7.261327509352815</v>
      </c>
      <c r="K95">
        <f t="shared" si="22"/>
        <v>0</v>
      </c>
    </row>
    <row r="96" spans="1:11" ht="15.75" thickBot="1">
      <c r="A96" s="3">
        <v>38775</v>
      </c>
      <c r="B96" s="6">
        <v>7.67</v>
      </c>
      <c r="C96" s="7">
        <v>20.1</v>
      </c>
      <c r="D96" s="6">
        <v>0.7</v>
      </c>
      <c r="E96">
        <f t="shared" si="16"/>
        <v>15.188458777446863</v>
      </c>
      <c r="F96">
        <f t="shared" si="17"/>
        <v>10.143373159679074</v>
      </c>
      <c r="G96">
        <f t="shared" si="18"/>
        <v>2.580366317202721</v>
      </c>
      <c r="H96">
        <f t="shared" si="19"/>
        <v>2.580366317202721</v>
      </c>
      <c r="I96">
        <f t="shared" si="20"/>
        <v>3.697747383961396</v>
      </c>
      <c r="J96">
        <f t="shared" si="21"/>
        <v>5.409610072826765</v>
      </c>
      <c r="K96">
        <f t="shared" si="22"/>
        <v>0</v>
      </c>
    </row>
    <row r="97" spans="1:11" ht="15.75" thickBot="1">
      <c r="A97" s="3">
        <v>38785</v>
      </c>
      <c r="B97" s="6">
        <v>7.87</v>
      </c>
      <c r="C97" s="7">
        <v>17.1</v>
      </c>
      <c r="D97" s="6">
        <v>0.4</v>
      </c>
      <c r="E97">
        <f t="shared" si="16"/>
        <v>10.702830156271107</v>
      </c>
      <c r="F97">
        <f t="shared" si="17"/>
        <v>7.147874558995649</v>
      </c>
      <c r="G97">
        <f t="shared" si="18"/>
        <v>2.464936566969027</v>
      </c>
      <c r="H97">
        <f t="shared" si="19"/>
        <v>2.464936566969027</v>
      </c>
      <c r="I97">
        <f t="shared" si="20"/>
        <v>2.9111512051286645</v>
      </c>
      <c r="J97">
        <f t="shared" si="21"/>
        <v>5.167654702921612</v>
      </c>
      <c r="K97">
        <f t="shared" si="22"/>
        <v>0</v>
      </c>
    </row>
    <row r="98" spans="1:11" ht="15.75" thickBot="1">
      <c r="A98" s="3">
        <v>38791</v>
      </c>
      <c r="B98" s="6">
        <v>7.52</v>
      </c>
      <c r="C98" s="7">
        <v>14.9</v>
      </c>
      <c r="D98" s="6">
        <v>0.2</v>
      </c>
      <c r="E98">
        <f t="shared" si="16"/>
        <v>19.29905543850119</v>
      </c>
      <c r="F98">
        <f t="shared" si="17"/>
        <v>12.888425767920786</v>
      </c>
      <c r="G98">
        <f t="shared" si="18"/>
        <v>4.183412187682376</v>
      </c>
      <c r="H98">
        <f t="shared" si="19"/>
        <v>4.183412187682376</v>
      </c>
      <c r="I98">
        <f t="shared" si="20"/>
        <v>4.287310453436658</v>
      </c>
      <c r="J98">
        <f t="shared" si="21"/>
        <v>8.770283989967266</v>
      </c>
      <c r="K98">
        <f t="shared" si="22"/>
        <v>0</v>
      </c>
    </row>
    <row r="99" spans="1:11" ht="15.75" thickBot="1">
      <c r="A99" s="3">
        <v>38799</v>
      </c>
      <c r="B99" s="6">
        <v>7.55</v>
      </c>
      <c r="C99" s="7">
        <v>18.4</v>
      </c>
      <c r="D99" s="6">
        <v>0.2</v>
      </c>
      <c r="E99">
        <f t="shared" si="16"/>
        <v>18.43009903423479</v>
      </c>
      <c r="F99">
        <f t="shared" si="17"/>
        <v>12.308137493330499</v>
      </c>
      <c r="G99">
        <f t="shared" si="18"/>
        <v>3.2480837447482878</v>
      </c>
      <c r="H99">
        <f t="shared" si="19"/>
        <v>3.2480837447482878</v>
      </c>
      <c r="I99">
        <f t="shared" si="20"/>
        <v>4.171399379639938</v>
      </c>
      <c r="J99">
        <f t="shared" si="21"/>
        <v>6.809425861692545</v>
      </c>
      <c r="K99">
        <f t="shared" si="22"/>
        <v>0</v>
      </c>
    </row>
    <row r="100" spans="1:11" ht="15.75" thickBot="1">
      <c r="A100" s="3">
        <v>38803</v>
      </c>
      <c r="B100" s="6">
        <v>7.8</v>
      </c>
      <c r="C100" s="7">
        <v>19.9</v>
      </c>
      <c r="D100" s="6">
        <v>0.1</v>
      </c>
      <c r="E100">
        <f t="shared" si="16"/>
        <v>12.138807387334625</v>
      </c>
      <c r="F100">
        <f t="shared" si="17"/>
        <v>8.106818811749356</v>
      </c>
      <c r="G100">
        <f t="shared" si="18"/>
        <v>2.249373430158195</v>
      </c>
      <c r="H100">
        <f t="shared" si="19"/>
        <v>2.249373430158195</v>
      </c>
      <c r="I100">
        <f t="shared" si="20"/>
        <v>3.182140265610841</v>
      </c>
      <c r="J100">
        <f t="shared" si="21"/>
        <v>4.7157203478168634</v>
      </c>
      <c r="K100">
        <f t="shared" si="22"/>
        <v>0</v>
      </c>
    </row>
    <row r="101" spans="1:11" ht="15.75" thickBot="1">
      <c r="A101" s="3">
        <v>38810</v>
      </c>
      <c r="B101" s="6">
        <v>7.53</v>
      </c>
      <c r="C101" s="7">
        <v>16.9</v>
      </c>
      <c r="D101" s="6">
        <v>0.25</v>
      </c>
      <c r="E101">
        <f t="shared" si="16"/>
        <v>19.00698599550235</v>
      </c>
      <c r="F101">
        <f t="shared" si="17"/>
        <v>12.693382066871795</v>
      </c>
      <c r="G101">
        <f t="shared" si="18"/>
        <v>3.6443073397990644</v>
      </c>
      <c r="H101">
        <f t="shared" si="19"/>
        <v>3.6443073397990644</v>
      </c>
      <c r="I101">
        <f t="shared" si="20"/>
        <v>4.248830070507516</v>
      </c>
      <c r="J101">
        <f t="shared" si="21"/>
        <v>7.640083158514355</v>
      </c>
      <c r="K101">
        <f t="shared" si="22"/>
        <v>0</v>
      </c>
    </row>
    <row r="102" spans="1:11" ht="15.75" thickBot="1">
      <c r="A102" s="3">
        <v>38819</v>
      </c>
      <c r="B102" s="6">
        <v>7.4</v>
      </c>
      <c r="C102" s="7">
        <v>19.7</v>
      </c>
      <c r="D102" s="6">
        <v>0.2</v>
      </c>
      <c r="E102">
        <f t="shared" si="16"/>
        <v>22.97162836819467</v>
      </c>
      <c r="F102">
        <f t="shared" si="17"/>
        <v>15.340966537763</v>
      </c>
      <c r="G102">
        <f t="shared" si="18"/>
        <v>3.3894265797703818</v>
      </c>
      <c r="H102">
        <f t="shared" si="19"/>
        <v>3.3894265797703818</v>
      </c>
      <c r="I102">
        <f t="shared" si="20"/>
        <v>4.733469261893311</v>
      </c>
      <c r="J102">
        <f t="shared" si="21"/>
        <v>7.10572318524413</v>
      </c>
      <c r="K102">
        <f t="shared" si="22"/>
        <v>0</v>
      </c>
    </row>
    <row r="103" spans="1:11" ht="15.75" thickBot="1">
      <c r="A103" s="3">
        <v>38826</v>
      </c>
      <c r="B103" s="6">
        <v>7.19</v>
      </c>
      <c r="C103" s="7">
        <v>18</v>
      </c>
      <c r="D103" s="6">
        <v>0.19</v>
      </c>
      <c r="E103">
        <f t="shared" si="16"/>
        <v>29.872795658337722</v>
      </c>
      <c r="F103">
        <f t="shared" si="17"/>
        <v>19.94955960387536</v>
      </c>
      <c r="G103">
        <f t="shared" si="18"/>
        <v>4.329329526034904</v>
      </c>
      <c r="H103">
        <f t="shared" si="19"/>
        <v>4.329329526034904</v>
      </c>
      <c r="I103">
        <f t="shared" si="20"/>
        <v>5.418421995847208</v>
      </c>
      <c r="J103">
        <f t="shared" si="21"/>
        <v>9.076147584491974</v>
      </c>
      <c r="K103">
        <f t="shared" si="22"/>
        <v>0</v>
      </c>
    </row>
    <row r="104" spans="1:11" ht="15.75" thickBot="1">
      <c r="A104" s="3">
        <v>38833</v>
      </c>
      <c r="B104" s="6">
        <v>8.07</v>
      </c>
      <c r="C104" s="7">
        <v>17</v>
      </c>
      <c r="D104" s="6">
        <v>0.05</v>
      </c>
      <c r="E104">
        <f t="shared" si="16"/>
        <v>7.359835988556904</v>
      </c>
      <c r="F104">
        <f t="shared" si="17"/>
        <v>4.9154261783591044</v>
      </c>
      <c r="G104">
        <f t="shared" si="18"/>
        <v>1.8703759690090997</v>
      </c>
      <c r="H104">
        <f t="shared" si="19"/>
        <v>1.8703759690090997</v>
      </c>
      <c r="I104">
        <f t="shared" si="20"/>
        <v>2.194788872871864</v>
      </c>
      <c r="J104">
        <f t="shared" si="21"/>
        <v>3.921222386132078</v>
      </c>
      <c r="K104">
        <f t="shared" si="22"/>
        <v>0</v>
      </c>
    </row>
    <row r="105" spans="1:11" ht="15.75" thickBot="1">
      <c r="A105" s="3">
        <v>38840</v>
      </c>
      <c r="B105" s="6">
        <v>8.77</v>
      </c>
      <c r="C105" s="7">
        <v>19.4</v>
      </c>
      <c r="D105" s="6">
        <v>0.18</v>
      </c>
      <c r="E105">
        <f t="shared" si="16"/>
        <v>1.9445772723626455</v>
      </c>
      <c r="F105">
        <f t="shared" si="17"/>
        <v>1.2991214691104078</v>
      </c>
      <c r="G105">
        <f t="shared" si="18"/>
        <v>0.5065037493616213</v>
      </c>
      <c r="H105">
        <f t="shared" si="19"/>
        <v>0.5065037493616213</v>
      </c>
      <c r="I105">
        <f t="shared" si="20"/>
        <v>0.6938871930734045</v>
      </c>
      <c r="J105">
        <f t="shared" si="21"/>
        <v>1.0619830752619557</v>
      </c>
      <c r="K105">
        <f t="shared" si="22"/>
        <v>0</v>
      </c>
    </row>
    <row r="106" spans="1:11" ht="15.75" thickBot="1">
      <c r="A106" s="3">
        <v>38847</v>
      </c>
      <c r="B106" s="6">
        <v>8.67</v>
      </c>
      <c r="C106" s="7">
        <v>22.9</v>
      </c>
      <c r="D106" s="6">
        <v>0.2</v>
      </c>
      <c r="E106">
        <f t="shared" si="16"/>
        <v>2.3285290380491546</v>
      </c>
      <c r="F106">
        <f t="shared" si="17"/>
        <v>1.5555240993714932</v>
      </c>
      <c r="G106">
        <f t="shared" si="18"/>
        <v>0.47650051652958575</v>
      </c>
      <c r="H106">
        <f t="shared" si="19"/>
        <v>0.47650051652958575</v>
      </c>
      <c r="I106">
        <f t="shared" si="20"/>
        <v>0.8180129533057753</v>
      </c>
      <c r="J106">
        <f t="shared" si="21"/>
        <v>0.9990538653059347</v>
      </c>
      <c r="K106">
        <f t="shared" si="22"/>
        <v>0</v>
      </c>
    </row>
    <row r="107" spans="1:11" ht="15.75" thickBot="1">
      <c r="A107" s="3">
        <v>38854</v>
      </c>
      <c r="B107" s="6">
        <v>7.8</v>
      </c>
      <c r="C107" s="7">
        <v>18.9</v>
      </c>
      <c r="D107" s="6">
        <v>0.19</v>
      </c>
      <c r="E107">
        <f t="shared" si="16"/>
        <v>12.138807387334625</v>
      </c>
      <c r="F107">
        <f t="shared" si="17"/>
        <v>8.106818811749356</v>
      </c>
      <c r="G107">
        <f t="shared" si="18"/>
        <v>2.399172975805131</v>
      </c>
      <c r="H107">
        <f t="shared" si="19"/>
        <v>2.399172975805131</v>
      </c>
      <c r="I107">
        <f t="shared" si="20"/>
        <v>3.182140265610841</v>
      </c>
      <c r="J107">
        <f t="shared" si="21"/>
        <v>5.029769031788068</v>
      </c>
      <c r="K107">
        <f t="shared" si="22"/>
        <v>0</v>
      </c>
    </row>
    <row r="108" spans="1:11" ht="15.75" thickBot="1">
      <c r="A108" s="3">
        <v>38862</v>
      </c>
      <c r="B108" s="6">
        <v>7.28</v>
      </c>
      <c r="C108" s="7">
        <v>20.3</v>
      </c>
      <c r="D108" s="6">
        <v>0.19</v>
      </c>
      <c r="E108">
        <f t="shared" si="16"/>
        <v>26.874986993478412</v>
      </c>
      <c r="F108">
        <f t="shared" si="17"/>
        <v>17.947625779414224</v>
      </c>
      <c r="G108">
        <f t="shared" si="18"/>
        <v>3.5423108235853187</v>
      </c>
      <c r="H108">
        <f t="shared" si="19"/>
        <v>3.5423108235853187</v>
      </c>
      <c r="I108">
        <f t="shared" si="20"/>
        <v>5.14208527747467</v>
      </c>
      <c r="J108">
        <f t="shared" si="21"/>
        <v>7.426223205315647</v>
      </c>
      <c r="K108">
        <f t="shared" si="22"/>
        <v>0</v>
      </c>
    </row>
    <row r="109" spans="1:11" ht="15.75" thickBot="1">
      <c r="A109" s="3">
        <v>38868</v>
      </c>
      <c r="B109" s="6">
        <v>7.37</v>
      </c>
      <c r="C109" s="7">
        <v>22</v>
      </c>
      <c r="D109" s="6">
        <v>0.23</v>
      </c>
      <c r="E109">
        <f t="shared" si="16"/>
        <v>23.930722082341422</v>
      </c>
      <c r="F109">
        <f t="shared" si="17"/>
        <v>15.98144842364365</v>
      </c>
      <c r="G109">
        <f t="shared" si="18"/>
        <v>2.987816431529366</v>
      </c>
      <c r="H109">
        <f t="shared" si="19"/>
        <v>2.987816431529366</v>
      </c>
      <c r="I109">
        <f t="shared" si="20"/>
        <v>4.839572971963242</v>
      </c>
      <c r="J109">
        <f t="shared" si="21"/>
        <v>6.263769477537974</v>
      </c>
      <c r="K109">
        <f t="shared" si="22"/>
        <v>0</v>
      </c>
    </row>
    <row r="110" spans="1:11" ht="15.75" thickBot="1">
      <c r="A110" s="3">
        <v>38875</v>
      </c>
      <c r="B110" s="6">
        <v>7.51</v>
      </c>
      <c r="C110" s="7">
        <v>20.2</v>
      </c>
      <c r="D110" s="6">
        <v>0.21</v>
      </c>
      <c r="E110">
        <f t="shared" si="16"/>
        <v>19.59347836765429</v>
      </c>
      <c r="F110">
        <f t="shared" si="17"/>
        <v>13.085041124823888</v>
      </c>
      <c r="G110">
        <f t="shared" si="18"/>
        <v>2.9991236609855516</v>
      </c>
      <c r="H110">
        <f t="shared" si="19"/>
        <v>2.9991236609855516</v>
      </c>
      <c r="I110">
        <f t="shared" si="20"/>
        <v>4.325621944843536</v>
      </c>
      <c r="J110">
        <f t="shared" si="21"/>
        <v>6.28748965412445</v>
      </c>
      <c r="K110">
        <f t="shared" si="22"/>
        <v>0</v>
      </c>
    </row>
    <row r="111" spans="1:11" ht="15.75" thickBot="1">
      <c r="A111" s="3">
        <v>38882</v>
      </c>
      <c r="B111" s="6">
        <v>7.69</v>
      </c>
      <c r="C111" s="7">
        <v>23.3</v>
      </c>
      <c r="D111" s="6">
        <v>0.14</v>
      </c>
      <c r="E111">
        <f t="shared" si="16"/>
        <v>14.687100941487662</v>
      </c>
      <c r="F111">
        <f t="shared" si="17"/>
        <v>9.808566865424645</v>
      </c>
      <c r="G111">
        <f t="shared" si="18"/>
        <v>2.054087295288461</v>
      </c>
      <c r="H111">
        <f t="shared" si="19"/>
        <v>2.054087295288461</v>
      </c>
      <c r="I111">
        <f t="shared" si="20"/>
        <v>3.6180538528717996</v>
      </c>
      <c r="J111">
        <f t="shared" si="21"/>
        <v>4.306294730775916</v>
      </c>
      <c r="K111">
        <f t="shared" si="22"/>
        <v>0</v>
      </c>
    </row>
    <row r="112" spans="1:11" ht="15.75" thickBot="1">
      <c r="A112" s="3">
        <v>38889</v>
      </c>
      <c r="B112" s="6">
        <v>7.69</v>
      </c>
      <c r="C112" s="7">
        <v>21.6</v>
      </c>
      <c r="D112" s="6">
        <v>0.16</v>
      </c>
      <c r="E112">
        <f t="shared" si="16"/>
        <v>14.687100941487662</v>
      </c>
      <c r="F112">
        <f t="shared" si="17"/>
        <v>9.808566865424645</v>
      </c>
      <c r="G112">
        <f t="shared" si="18"/>
        <v>2.292022604543688</v>
      </c>
      <c r="H112">
        <f t="shared" si="19"/>
        <v>2.292022604543688</v>
      </c>
      <c r="I112">
        <f t="shared" si="20"/>
        <v>3.6180538528717996</v>
      </c>
      <c r="J112">
        <f t="shared" si="21"/>
        <v>4.805114606085757</v>
      </c>
      <c r="K112">
        <f t="shared" si="22"/>
        <v>0</v>
      </c>
    </row>
    <row r="113" spans="1:11" ht="15.75" thickBot="1">
      <c r="A113" s="3">
        <v>38896</v>
      </c>
      <c r="B113" s="6">
        <v>7.74</v>
      </c>
      <c r="C113" s="7">
        <v>23.8</v>
      </c>
      <c r="D113" s="6">
        <v>0.12</v>
      </c>
      <c r="E113">
        <f t="shared" si="16"/>
        <v>13.484601831409396</v>
      </c>
      <c r="F113">
        <f t="shared" si="17"/>
        <v>9.005539083642223</v>
      </c>
      <c r="G113">
        <f t="shared" si="18"/>
        <v>1.8795226083391672</v>
      </c>
      <c r="H113">
        <f t="shared" si="19"/>
        <v>1.8795226083391672</v>
      </c>
      <c r="I113">
        <f t="shared" si="20"/>
        <v>3.419041530420251</v>
      </c>
      <c r="J113">
        <f t="shared" si="21"/>
        <v>3.9403345772766882</v>
      </c>
      <c r="K113">
        <f t="shared" si="22"/>
        <v>0</v>
      </c>
    </row>
    <row r="114" spans="1:11" ht="15.75" thickBot="1">
      <c r="A114" s="3">
        <v>38903</v>
      </c>
      <c r="B114" s="6">
        <v>7.58</v>
      </c>
      <c r="C114" s="7">
        <v>23.6</v>
      </c>
      <c r="D114" s="6">
        <v>0.26</v>
      </c>
      <c r="E114">
        <f t="shared" si="16"/>
        <v>17.58356224100533</v>
      </c>
      <c r="F114">
        <f t="shared" si="17"/>
        <v>11.742821014035961</v>
      </c>
      <c r="G114">
        <f t="shared" si="18"/>
        <v>2.257628617956447</v>
      </c>
      <c r="H114">
        <f t="shared" si="19"/>
        <v>2.257628617956447</v>
      </c>
      <c r="I114">
        <f t="shared" si="20"/>
        <v>4.054220391228443</v>
      </c>
      <c r="J114">
        <f t="shared" si="21"/>
        <v>4.732995344176254</v>
      </c>
      <c r="K114">
        <f t="shared" si="22"/>
        <v>0</v>
      </c>
    </row>
    <row r="115" spans="1:11" ht="15.75" thickBot="1">
      <c r="A115" s="3">
        <v>38910</v>
      </c>
      <c r="B115" s="6">
        <v>8.05</v>
      </c>
      <c r="C115" s="7">
        <v>24.7</v>
      </c>
      <c r="D115" s="6">
        <v>0.23</v>
      </c>
      <c r="E115">
        <f t="shared" si="16"/>
        <v>7.646462803018743</v>
      </c>
      <c r="F115">
        <f t="shared" si="17"/>
        <v>5.106835297158096</v>
      </c>
      <c r="G115">
        <f t="shared" si="18"/>
        <v>1.173090083711582</v>
      </c>
      <c r="H115">
        <f t="shared" si="19"/>
        <v>1.173090083711582</v>
      </c>
      <c r="I115">
        <f t="shared" si="20"/>
        <v>2.261489739789939</v>
      </c>
      <c r="J115">
        <f t="shared" si="21"/>
        <v>2.459367022577165</v>
      </c>
      <c r="K115">
        <f t="shared" si="22"/>
        <v>0</v>
      </c>
    </row>
    <row r="116" spans="1:11" ht="15.75" thickBot="1">
      <c r="A116" s="3">
        <v>38917</v>
      </c>
      <c r="B116" s="6">
        <v>7.9</v>
      </c>
      <c r="C116" s="7">
        <v>26.1</v>
      </c>
      <c r="D116" s="6">
        <v>0.23</v>
      </c>
      <c r="E116">
        <f t="shared" si="16"/>
        <v>10.13103794132427</v>
      </c>
      <c r="F116">
        <f t="shared" si="17"/>
        <v>6.766032252285474</v>
      </c>
      <c r="G116">
        <f t="shared" si="18"/>
        <v>1.32592288803256</v>
      </c>
      <c r="H116">
        <f t="shared" si="19"/>
        <v>1.32592288803256</v>
      </c>
      <c r="I116">
        <f t="shared" si="20"/>
        <v>2.7797555527598625</v>
      </c>
      <c r="J116">
        <f t="shared" si="21"/>
        <v>2.7797555527598625</v>
      </c>
      <c r="K116">
        <f t="shared" si="22"/>
        <v>0</v>
      </c>
    </row>
    <row r="117" spans="1:11" ht="15.75" thickBot="1">
      <c r="A117" s="3">
        <v>38924</v>
      </c>
      <c r="B117" s="6">
        <v>7.65</v>
      </c>
      <c r="C117" s="7">
        <v>23.9</v>
      </c>
      <c r="D117" s="6">
        <v>0.44</v>
      </c>
      <c r="E117">
        <f t="shared" si="16"/>
        <v>15.701264905963674</v>
      </c>
      <c r="F117">
        <f t="shared" si="17"/>
        <v>10.485824613003214</v>
      </c>
      <c r="G117">
        <f t="shared" si="18"/>
        <v>2.0631619210358054</v>
      </c>
      <c r="H117">
        <f t="shared" si="19"/>
        <v>2.0631619210358054</v>
      </c>
      <c r="I117">
        <f t="shared" si="20"/>
        <v>3.7773649207667823</v>
      </c>
      <c r="J117">
        <f t="shared" si="21"/>
        <v>4.325314254006919</v>
      </c>
      <c r="K117">
        <f t="shared" si="22"/>
        <v>0</v>
      </c>
    </row>
    <row r="118" spans="1:11" ht="15.75" thickBot="1">
      <c r="A118" s="3">
        <v>38931</v>
      </c>
      <c r="B118" s="6">
        <v>7.71</v>
      </c>
      <c r="C118" s="7">
        <v>24.1</v>
      </c>
      <c r="D118" s="6">
        <v>0.36</v>
      </c>
      <c r="E118">
        <f t="shared" si="16"/>
        <v>14.197325963998464</v>
      </c>
      <c r="F118">
        <f t="shared" si="17"/>
        <v>9.481495593230449</v>
      </c>
      <c r="G118">
        <f t="shared" si="18"/>
        <v>1.9078608460940796</v>
      </c>
      <c r="H118">
        <f t="shared" si="19"/>
        <v>1.9078608460940796</v>
      </c>
      <c r="I118">
        <f t="shared" si="20"/>
        <v>3.5383687703659095</v>
      </c>
      <c r="J118">
        <f t="shared" si="21"/>
        <v>3.999740512315142</v>
      </c>
      <c r="K118">
        <f t="shared" si="22"/>
        <v>0</v>
      </c>
    </row>
    <row r="119" spans="1:11" ht="15.75" thickBot="1">
      <c r="A119" s="3">
        <v>38938</v>
      </c>
      <c r="B119" s="6">
        <v>7.93</v>
      </c>
      <c r="C119" s="7">
        <v>23.4</v>
      </c>
      <c r="D119" s="6">
        <v>0.17</v>
      </c>
      <c r="E119">
        <f t="shared" si="16"/>
        <v>9.584903227789425</v>
      </c>
      <c r="F119">
        <f t="shared" si="17"/>
        <v>6.401324001037188</v>
      </c>
      <c r="G119">
        <f t="shared" si="18"/>
        <v>1.5150090228690138</v>
      </c>
      <c r="H119">
        <f t="shared" si="19"/>
        <v>1.5150090228690138</v>
      </c>
      <c r="I119">
        <f t="shared" si="20"/>
        <v>2.6858111601016916</v>
      </c>
      <c r="J119">
        <f t="shared" si="21"/>
        <v>3.176173351762026</v>
      </c>
      <c r="K119">
        <f t="shared" si="22"/>
        <v>0</v>
      </c>
    </row>
    <row r="120" spans="1:11" ht="15.75" thickBot="1">
      <c r="A120" s="3">
        <v>38945</v>
      </c>
      <c r="B120" s="6">
        <v>7.97</v>
      </c>
      <c r="C120" s="7">
        <v>21</v>
      </c>
      <c r="D120" s="6">
        <v>0.17</v>
      </c>
      <c r="E120">
        <f t="shared" si="16"/>
        <v>8.89580728552754</v>
      </c>
      <c r="F120">
        <f t="shared" si="17"/>
        <v>5.941146374865129</v>
      </c>
      <c r="G120">
        <f t="shared" si="18"/>
        <v>1.6725840061769754</v>
      </c>
      <c r="H120">
        <f t="shared" si="19"/>
        <v>1.6725840061769754</v>
      </c>
      <c r="I120">
        <f t="shared" si="20"/>
        <v>2.540090046027744</v>
      </c>
      <c r="J120">
        <f t="shared" si="21"/>
        <v>3.5065322394427842</v>
      </c>
      <c r="K120">
        <f t="shared" si="22"/>
        <v>0</v>
      </c>
    </row>
    <row r="121" spans="1:11" ht="15.75" thickBot="1">
      <c r="A121" s="3">
        <v>38952</v>
      </c>
      <c r="B121" s="6">
        <v>7.73</v>
      </c>
      <c r="C121" s="7">
        <v>21.4</v>
      </c>
      <c r="D121" s="6">
        <v>0.05</v>
      </c>
      <c r="E121">
        <f t="shared" si="16"/>
        <v>13.7192382848103</v>
      </c>
      <c r="F121">
        <f t="shared" si="17"/>
        <v>9.162229087918035</v>
      </c>
      <c r="G121">
        <f t="shared" si="18"/>
        <v>2.219554572175335</v>
      </c>
      <c r="H121">
        <f t="shared" si="19"/>
        <v>2.219554572175335</v>
      </c>
      <c r="I121">
        <f t="shared" si="20"/>
        <v>3.4587765435182147</v>
      </c>
      <c r="J121">
        <f t="shared" si="21"/>
        <v>4.6531947416543815</v>
      </c>
      <c r="K121">
        <f t="shared" si="22"/>
        <v>0</v>
      </c>
    </row>
    <row r="122" spans="1:11" ht="15.75" thickBot="1">
      <c r="A122" s="3">
        <v>38959</v>
      </c>
      <c r="B122" s="6">
        <v>7.87</v>
      </c>
      <c r="C122" s="7">
        <v>21.4</v>
      </c>
      <c r="D122" s="6">
        <v>0.22</v>
      </c>
      <c r="E122">
        <f t="shared" si="16"/>
        <v>10.702830156271107</v>
      </c>
      <c r="F122">
        <f t="shared" si="17"/>
        <v>7.147874558995649</v>
      </c>
      <c r="G122">
        <f t="shared" si="18"/>
        <v>1.8681242049819677</v>
      </c>
      <c r="H122">
        <f t="shared" si="19"/>
        <v>1.8681242049819677</v>
      </c>
      <c r="I122">
        <f t="shared" si="20"/>
        <v>2.9111512051286645</v>
      </c>
      <c r="J122">
        <f t="shared" si="21"/>
        <v>3.916458120213391</v>
      </c>
      <c r="K122">
        <f t="shared" si="22"/>
        <v>0</v>
      </c>
    </row>
    <row r="123" spans="1:11" ht="15.75" thickBot="1">
      <c r="A123" s="3">
        <v>38966</v>
      </c>
      <c r="B123" s="6">
        <v>7.59</v>
      </c>
      <c r="C123" s="7">
        <v>22.8</v>
      </c>
      <c r="D123" s="6">
        <v>0.2</v>
      </c>
      <c r="E123">
        <f t="shared" si="16"/>
        <v>17.306557445505227</v>
      </c>
      <c r="F123">
        <f t="shared" si="17"/>
        <v>11.5578374705063</v>
      </c>
      <c r="G123">
        <f t="shared" si="18"/>
        <v>2.354086312180817</v>
      </c>
      <c r="H123">
        <f t="shared" si="19"/>
        <v>2.354086312180817</v>
      </c>
      <c r="I123">
        <f t="shared" si="20"/>
        <v>4.014924084996243</v>
      </c>
      <c r="J123">
        <f t="shared" si="21"/>
        <v>4.935214822037557</v>
      </c>
      <c r="K123">
        <f t="shared" si="22"/>
        <v>0</v>
      </c>
    </row>
    <row r="124" spans="1:11" ht="15.75" thickBot="1">
      <c r="A124" s="3">
        <v>38973</v>
      </c>
      <c r="B124" s="6">
        <v>7.95</v>
      </c>
      <c r="C124" s="7">
        <v>20.4</v>
      </c>
      <c r="D124" s="6">
        <v>0.05</v>
      </c>
      <c r="E124">
        <f t="shared" si="16"/>
        <v>9.234837110625834</v>
      </c>
      <c r="F124">
        <f t="shared" si="17"/>
        <v>6.167550175188146</v>
      </c>
      <c r="G124">
        <f t="shared" si="18"/>
        <v>1.7880878554247097</v>
      </c>
      <c r="H124">
        <f t="shared" si="19"/>
        <v>1.7880878554247097</v>
      </c>
      <c r="I124">
        <f t="shared" si="20"/>
        <v>2.6124594469722306</v>
      </c>
      <c r="J124">
        <f t="shared" si="21"/>
        <v>3.7486792411916063</v>
      </c>
      <c r="K124">
        <f t="shared" si="22"/>
        <v>0</v>
      </c>
    </row>
    <row r="125" spans="1:11" ht="15.75" thickBot="1">
      <c r="A125" s="3">
        <v>38980</v>
      </c>
      <c r="B125" s="6">
        <v>7.78</v>
      </c>
      <c r="C125" s="7">
        <v>18.4</v>
      </c>
      <c r="D125" s="6">
        <v>0.17</v>
      </c>
      <c r="E125">
        <f t="shared" si="16"/>
        <v>12.575576855398078</v>
      </c>
      <c r="F125">
        <f t="shared" si="17"/>
        <v>8.398493054291167</v>
      </c>
      <c r="G125">
        <f t="shared" si="18"/>
        <v>2.5389858986543903</v>
      </c>
      <c r="H125">
        <f t="shared" si="19"/>
        <v>2.5389858986543903</v>
      </c>
      <c r="I125">
        <f t="shared" si="20"/>
        <v>3.2607516389357682</v>
      </c>
      <c r="J125">
        <f t="shared" si="21"/>
        <v>5.322877173329334</v>
      </c>
      <c r="K125">
        <f t="shared" si="22"/>
        <v>0</v>
      </c>
    </row>
    <row r="126" spans="1:11" ht="15.75" thickBot="1">
      <c r="A126" s="3">
        <v>39008</v>
      </c>
      <c r="B126" s="6">
        <v>7.8</v>
      </c>
      <c r="C126" s="7">
        <v>18.6</v>
      </c>
      <c r="D126" s="6">
        <v>0.11</v>
      </c>
      <c r="E126">
        <f t="shared" si="16"/>
        <v>12.138807387334625</v>
      </c>
      <c r="F126">
        <f t="shared" si="17"/>
        <v>8.106818811749356</v>
      </c>
      <c r="G126">
        <f t="shared" si="18"/>
        <v>2.446028770191407</v>
      </c>
      <c r="H126">
        <f t="shared" si="19"/>
        <v>2.446028770191407</v>
      </c>
      <c r="I126">
        <f t="shared" si="20"/>
        <v>3.182140265610841</v>
      </c>
      <c r="J126">
        <f t="shared" si="21"/>
        <v>5.128000308123963</v>
      </c>
      <c r="K126">
        <f t="shared" si="22"/>
        <v>0</v>
      </c>
    </row>
    <row r="127" spans="1:11" ht="15.75" thickBot="1">
      <c r="A127" s="3">
        <v>39036</v>
      </c>
      <c r="B127" s="6">
        <v>7.77</v>
      </c>
      <c r="C127" s="7">
        <v>17.3</v>
      </c>
      <c r="D127" s="6">
        <v>0.35</v>
      </c>
      <c r="E127">
        <f t="shared" si="16"/>
        <v>12.798398188320867</v>
      </c>
      <c r="F127">
        <f t="shared" si="17"/>
        <v>8.547292932154816</v>
      </c>
      <c r="G127">
        <f t="shared" si="18"/>
        <v>2.7585684848599934</v>
      </c>
      <c r="H127">
        <f t="shared" si="19"/>
        <v>2.7585684848599934</v>
      </c>
      <c r="I127">
        <f t="shared" si="20"/>
        <v>3.3002059663025944</v>
      </c>
      <c r="J127">
        <f t="shared" si="21"/>
        <v>5.7832207330346295</v>
      </c>
      <c r="K127">
        <f t="shared" si="22"/>
        <v>0</v>
      </c>
    </row>
    <row r="128" spans="1:11" ht="15.75" thickBot="1">
      <c r="A128" s="3">
        <v>39071</v>
      </c>
      <c r="B128" s="6">
        <v>7.43</v>
      </c>
      <c r="C128" s="7">
        <v>12.8</v>
      </c>
      <c r="D128" s="6">
        <v>0.05</v>
      </c>
      <c r="E128">
        <f t="shared" si="16"/>
        <v>22.027118350531428</v>
      </c>
      <c r="F128">
        <f t="shared" si="17"/>
        <v>14.710223630763242</v>
      </c>
      <c r="G128">
        <f t="shared" si="18"/>
        <v>4.625243684895772</v>
      </c>
      <c r="H128">
        <f t="shared" si="19"/>
        <v>5.167229620465025</v>
      </c>
      <c r="I128">
        <f t="shared" si="20"/>
        <v>4.624995393154067</v>
      </c>
      <c r="J128">
        <f t="shared" si="21"/>
        <v>10.832782614528586</v>
      </c>
      <c r="K128">
        <f t="shared" si="22"/>
        <v>0</v>
      </c>
    </row>
    <row r="129" spans="1:11" ht="15.75" thickBot="1">
      <c r="A129" s="3">
        <v>39099</v>
      </c>
      <c r="B129" s="6">
        <v>7.6</v>
      </c>
      <c r="C129" s="7">
        <v>18</v>
      </c>
      <c r="D129" s="6">
        <v>0.56</v>
      </c>
      <c r="E129">
        <f t="shared" si="16"/>
        <v>17.03220135900219</v>
      </c>
      <c r="F129">
        <f t="shared" si="17"/>
        <v>11.37462273236924</v>
      </c>
      <c r="G129">
        <f t="shared" si="18"/>
        <v>3.176431801840001</v>
      </c>
      <c r="H129">
        <f t="shared" si="19"/>
        <v>3.176431801840001</v>
      </c>
      <c r="I129">
        <f t="shared" si="20"/>
        <v>3.975525993546661</v>
      </c>
      <c r="J129">
        <f t="shared" si="21"/>
        <v>6.659219357788658</v>
      </c>
      <c r="K129">
        <f t="shared" si="22"/>
        <v>0</v>
      </c>
    </row>
    <row r="130" spans="1:11" ht="15.75" thickBot="1">
      <c r="A130" s="3">
        <v>39134</v>
      </c>
      <c r="B130" s="6">
        <v>7.69</v>
      </c>
      <c r="C130" s="7">
        <v>21</v>
      </c>
      <c r="D130" s="6">
        <v>1.27</v>
      </c>
      <c r="E130">
        <f t="shared" si="16"/>
        <v>14.687100941487662</v>
      </c>
      <c r="F130">
        <f t="shared" si="17"/>
        <v>9.808566865424645</v>
      </c>
      <c r="G130">
        <f t="shared" si="18"/>
        <v>2.382423127939027</v>
      </c>
      <c r="H130">
        <f t="shared" si="19"/>
        <v>2.382423127939027</v>
      </c>
      <c r="I130">
        <f t="shared" si="20"/>
        <v>3.6180538528717996</v>
      </c>
      <c r="J130">
        <f t="shared" si="21"/>
        <v>4.994634933897369</v>
      </c>
      <c r="K130">
        <f t="shared" si="22"/>
        <v>0</v>
      </c>
    </row>
    <row r="131" spans="1:11" ht="15.75" thickBot="1">
      <c r="A131" s="3">
        <v>39168</v>
      </c>
      <c r="B131" s="6">
        <v>7.79</v>
      </c>
      <c r="C131" s="7">
        <v>17.9</v>
      </c>
      <c r="D131" s="6">
        <v>0.18</v>
      </c>
      <c r="E131">
        <f t="shared" si="16"/>
        <v>12.355713720878686</v>
      </c>
      <c r="F131">
        <f t="shared" si="17"/>
        <v>8.251668658556401</v>
      </c>
      <c r="G131">
        <f t="shared" si="18"/>
        <v>2.590515080371221</v>
      </c>
      <c r="H131">
        <f t="shared" si="19"/>
        <v>2.590515080371221</v>
      </c>
      <c r="I131">
        <f t="shared" si="20"/>
        <v>3.221393056884282</v>
      </c>
      <c r="J131">
        <f t="shared" si="21"/>
        <v>5.43090795040357</v>
      </c>
      <c r="K131">
        <f t="shared" si="22"/>
        <v>0</v>
      </c>
    </row>
    <row r="132" spans="1:11" ht="15.75" thickBot="1">
      <c r="A132" s="3">
        <v>39190</v>
      </c>
      <c r="B132" s="6">
        <v>7.84</v>
      </c>
      <c r="C132" s="7">
        <v>18.1</v>
      </c>
      <c r="D132" s="6">
        <v>0.34</v>
      </c>
      <c r="E132">
        <f t="shared" si="16"/>
        <v>11.300670205803096</v>
      </c>
      <c r="F132">
        <f t="shared" si="17"/>
        <v>7.547111585295916</v>
      </c>
      <c r="G132">
        <f t="shared" si="18"/>
        <v>2.402511969317511</v>
      </c>
      <c r="H132">
        <f t="shared" si="19"/>
        <v>2.402511969317511</v>
      </c>
      <c r="I132">
        <f t="shared" si="20"/>
        <v>3.0263838687829137</v>
      </c>
      <c r="J132">
        <f t="shared" si="21"/>
        <v>5.036777160474224</v>
      </c>
      <c r="K132">
        <f t="shared" si="22"/>
        <v>0</v>
      </c>
    </row>
    <row r="133" spans="1:11" ht="15.75" thickBot="1">
      <c r="A133" s="3">
        <v>39218</v>
      </c>
      <c r="B133" s="6">
        <v>7.02</v>
      </c>
      <c r="C133" s="7">
        <v>19</v>
      </c>
      <c r="D133" s="6">
        <v>0.28</v>
      </c>
      <c r="E133">
        <f t="shared" si="16"/>
        <v>35.45737509372031</v>
      </c>
      <c r="F133">
        <f t="shared" si="17"/>
        <v>23.678936531140717</v>
      </c>
      <c r="G133">
        <f t="shared" si="18"/>
        <v>4.39241964896901</v>
      </c>
      <c r="H133">
        <f t="shared" si="19"/>
        <v>4.39241964896901</v>
      </c>
      <c r="I133">
        <f t="shared" si="20"/>
        <v>5.863479427214247</v>
      </c>
      <c r="J133">
        <f t="shared" si="21"/>
        <v>9.208399006340878</v>
      </c>
      <c r="K133">
        <f t="shared" si="22"/>
        <v>0</v>
      </c>
    </row>
    <row r="134" spans="1:11" ht="15.75" thickBot="1">
      <c r="A134" s="3">
        <v>39253</v>
      </c>
      <c r="B134" s="6">
        <v>7.64</v>
      </c>
      <c r="C134" s="7">
        <v>24.8</v>
      </c>
      <c r="D134" s="6">
        <v>0.73</v>
      </c>
      <c r="E134">
        <f t="shared" si="16"/>
        <v>15.9619105651824</v>
      </c>
      <c r="F134">
        <f t="shared" si="17"/>
        <v>10.6598835406144</v>
      </c>
      <c r="G134">
        <f t="shared" si="18"/>
        <v>1.9673434114449648</v>
      </c>
      <c r="H134">
        <f t="shared" si="19"/>
        <v>1.9673434114449648</v>
      </c>
      <c r="I134">
        <f t="shared" si="20"/>
        <v>3.8171188811649275</v>
      </c>
      <c r="J134">
        <f t="shared" si="21"/>
        <v>4.1244344861421665</v>
      </c>
      <c r="K134">
        <f t="shared" si="22"/>
        <v>0</v>
      </c>
    </row>
    <row r="135" spans="1:11" ht="15.75" thickBot="1">
      <c r="A135" s="3">
        <v>39281</v>
      </c>
      <c r="B135" s="6">
        <v>7.84</v>
      </c>
      <c r="C135" s="7">
        <v>27.5</v>
      </c>
      <c r="D135" s="6">
        <v>0.92</v>
      </c>
      <c r="E135">
        <f aca="true" t="shared" si="23" ref="E135:E141">(0.411/(1+(10^(7.204-B135))))+(58.4/(1+10^(B135-7.204)))</f>
        <v>11.300670205803096</v>
      </c>
      <c r="F135">
        <f aca="true" t="shared" si="24" ref="F135:F141">(0.275/(1+(10^(7.204-B135))))+(39/(1+10^(B135-7.204)))</f>
        <v>7.547111585295916</v>
      </c>
      <c r="G135">
        <f aca="true" t="shared" si="25" ref="G135:G141">((0.0577/(1+(10^(7.688-B135))))+(2.487/(1+(10^(B135-7.688)))))*MIN(2.85,(1.45*(10^(0.028*(25-C135)))))</f>
        <v>1.31058610742088</v>
      </c>
      <c r="H135">
        <f aca="true" t="shared" si="26" ref="H135:H141">((0.0577/(1+(10^(7.688-B135))))+(2.487/(1+(10^(B135-7.688)))))*(1.45*(10^(0.028*(25-MAX(C135,7)))))</f>
        <v>1.31058610742088</v>
      </c>
      <c r="I135">
        <f aca="true" t="shared" si="27" ref="I135:I141">((0.0676/(1+(10^(7.688-B135))))+(2.912/(1+(10^(B135-7.688)))))*0.854*MIN(2.85,(3.04*(10^(0.028*(25-C135)))))</f>
        <v>2.7475951241847545</v>
      </c>
      <c r="J135">
        <f aca="true" t="shared" si="28" ref="J135:J141">((0.0676/(1+(10^(7.688-B135))))+(2.912/(1+(10^(B135-7.688)))))*0.854*(3.04*(10^(0.028*(25-MAX(C135,7)))))</f>
        <v>2.7475951241847545</v>
      </c>
      <c r="K135">
        <f aca="true" t="shared" si="29" ref="K135:K141">IF(D135&gt;E135,1,0)</f>
        <v>0</v>
      </c>
    </row>
    <row r="136" spans="1:11" ht="15.75" thickBot="1">
      <c r="A136" s="3">
        <v>39309</v>
      </c>
      <c r="B136" s="6">
        <v>8.02</v>
      </c>
      <c r="C136" s="7">
        <v>26.9</v>
      </c>
      <c r="D136" s="6">
        <v>0.59</v>
      </c>
      <c r="E136">
        <f t="shared" si="23"/>
        <v>8.095365260077017</v>
      </c>
      <c r="F136">
        <f t="shared" si="24"/>
        <v>5.406611938410432</v>
      </c>
      <c r="G136">
        <f t="shared" si="25"/>
        <v>1.0640250803978963</v>
      </c>
      <c r="H136">
        <f t="shared" si="26"/>
        <v>1.0640250803978963</v>
      </c>
      <c r="I136">
        <f t="shared" si="27"/>
        <v>2.230709535095443</v>
      </c>
      <c r="J136">
        <f t="shared" si="28"/>
        <v>2.230709535095443</v>
      </c>
      <c r="K136">
        <f t="shared" si="29"/>
        <v>0</v>
      </c>
    </row>
    <row r="137" spans="1:11" ht="15.75" thickBot="1">
      <c r="A137" s="3">
        <v>39344</v>
      </c>
      <c r="B137" s="6">
        <v>7.72</v>
      </c>
      <c r="C137" s="7">
        <v>25.8</v>
      </c>
      <c r="D137" s="6">
        <v>0.64</v>
      </c>
      <c r="E137">
        <f t="shared" si="23"/>
        <v>13.956815834204253</v>
      </c>
      <c r="F137">
        <f t="shared" si="24"/>
        <v>9.320883153349078</v>
      </c>
      <c r="G137">
        <f t="shared" si="25"/>
        <v>1.690566532068648</v>
      </c>
      <c r="H137">
        <f t="shared" si="26"/>
        <v>1.690566532068648</v>
      </c>
      <c r="I137">
        <f t="shared" si="27"/>
        <v>3.4985557857250527</v>
      </c>
      <c r="J137">
        <f t="shared" si="28"/>
        <v>3.544194333482641</v>
      </c>
      <c r="K137">
        <f t="shared" si="29"/>
        <v>0</v>
      </c>
    </row>
    <row r="138" spans="1:11" ht="15.75" thickBot="1">
      <c r="A138" s="3">
        <v>39372</v>
      </c>
      <c r="B138" s="6">
        <v>7.64</v>
      </c>
      <c r="C138" s="7">
        <v>23.6</v>
      </c>
      <c r="D138" s="6">
        <v>0.57</v>
      </c>
      <c r="E138">
        <f t="shared" si="23"/>
        <v>15.9619105651824</v>
      </c>
      <c r="F138">
        <f t="shared" si="24"/>
        <v>10.6598835406144</v>
      </c>
      <c r="G138">
        <f t="shared" si="25"/>
        <v>2.125593313356861</v>
      </c>
      <c r="H138">
        <f t="shared" si="26"/>
        <v>2.125593313356861</v>
      </c>
      <c r="I138">
        <f t="shared" si="27"/>
        <v>3.8171188811649275</v>
      </c>
      <c r="J138">
        <f t="shared" si="28"/>
        <v>4.456197283159213</v>
      </c>
      <c r="K138">
        <f t="shared" si="29"/>
        <v>0</v>
      </c>
    </row>
    <row r="139" spans="1:11" ht="15.75" thickBot="1">
      <c r="A139" s="3">
        <v>39405</v>
      </c>
      <c r="B139" s="6">
        <v>7.99</v>
      </c>
      <c r="C139" s="7">
        <v>16.2</v>
      </c>
      <c r="D139" s="6">
        <v>0.16</v>
      </c>
      <c r="E139">
        <f t="shared" si="23"/>
        <v>8.567642590892287</v>
      </c>
      <c r="F139">
        <f t="shared" si="24"/>
        <v>5.721998298510129</v>
      </c>
      <c r="G139">
        <f t="shared" si="25"/>
        <v>2.2152204249301377</v>
      </c>
      <c r="H139">
        <f t="shared" si="26"/>
        <v>2.2152204249301377</v>
      </c>
      <c r="I139">
        <f t="shared" si="27"/>
        <v>2.468758504801687</v>
      </c>
      <c r="J139">
        <f t="shared" si="28"/>
        <v>4.644161701600872</v>
      </c>
      <c r="K139">
        <f t="shared" si="29"/>
        <v>0</v>
      </c>
    </row>
    <row r="140" spans="1:11" ht="15.75" thickBot="1">
      <c r="A140" s="3">
        <v>39433</v>
      </c>
      <c r="B140" s="6">
        <v>7.9</v>
      </c>
      <c r="C140" s="7">
        <v>11.7</v>
      </c>
      <c r="D140" s="6">
        <v>0.24</v>
      </c>
      <c r="E140">
        <f t="shared" si="23"/>
        <v>10.13103794132427</v>
      </c>
      <c r="F140">
        <f t="shared" si="24"/>
        <v>6.766032252285474</v>
      </c>
      <c r="G140">
        <f t="shared" si="25"/>
        <v>2.7976612350882317</v>
      </c>
      <c r="H140">
        <f t="shared" si="26"/>
        <v>3.355198874601534</v>
      </c>
      <c r="I140">
        <f t="shared" si="27"/>
        <v>2.7975501643726837</v>
      </c>
      <c r="J140">
        <f t="shared" si="28"/>
        <v>7.034068712793973</v>
      </c>
      <c r="K140">
        <f t="shared" si="29"/>
        <v>0</v>
      </c>
    </row>
    <row r="141" spans="1:11" ht="15.75" thickBot="1">
      <c r="A141" s="3">
        <v>39463</v>
      </c>
      <c r="B141" s="6">
        <v>7.62</v>
      </c>
      <c r="C141" s="7">
        <v>15.6</v>
      </c>
      <c r="D141" s="6">
        <v>0.19</v>
      </c>
      <c r="E141">
        <f t="shared" si="23"/>
        <v>16.491568726758107</v>
      </c>
      <c r="F141">
        <f t="shared" si="24"/>
        <v>11.013588765864347</v>
      </c>
      <c r="G141">
        <f t="shared" si="25"/>
        <v>3.6342557539869302</v>
      </c>
      <c r="H141">
        <f t="shared" si="26"/>
        <v>3.6342557539869302</v>
      </c>
      <c r="I141">
        <f t="shared" si="27"/>
        <v>3.8964648971250506</v>
      </c>
      <c r="J141">
        <f t="shared" si="28"/>
        <v>7.619026632730557</v>
      </c>
      <c r="K141">
        <f t="shared" si="29"/>
        <v>0</v>
      </c>
    </row>
    <row r="142" spans="3:11" ht="12.75">
      <c r="C142" s="8" t="s">
        <v>16</v>
      </c>
      <c r="D142" s="8">
        <f>COUNT(D6:D141)</f>
        <v>136</v>
      </c>
      <c r="J142" t="s">
        <v>17</v>
      </c>
      <c r="K142">
        <f>COUNTIF(K6:K141,"&gt;0")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1"/>
  <sheetViews>
    <sheetView tabSelected="1" workbookViewId="0" topLeftCell="A43">
      <selection activeCell="K175" sqref="K175"/>
    </sheetView>
  </sheetViews>
  <sheetFormatPr defaultColWidth="9.140625" defaultRowHeight="12.75"/>
  <cols>
    <col min="1" max="1" width="10.7109375" style="0" customWidth="1"/>
    <col min="5" max="5" width="8.28125" style="0" customWidth="1"/>
    <col min="11" max="11" width="13.28125" style="0" customWidth="1"/>
  </cols>
  <sheetData>
    <row r="1" spans="2:5" ht="12.75">
      <c r="B1" t="s">
        <v>0</v>
      </c>
      <c r="C1" t="s">
        <v>3</v>
      </c>
      <c r="E1" t="s">
        <v>1</v>
      </c>
    </row>
    <row r="2" spans="3:11" ht="14.25">
      <c r="C2" s="1" t="s">
        <v>5</v>
      </c>
      <c r="D2" s="1"/>
      <c r="E2" t="s">
        <v>2</v>
      </c>
      <c r="F2" t="s">
        <v>4</v>
      </c>
      <c r="G2" t="s">
        <v>7</v>
      </c>
      <c r="H2" t="s">
        <v>6</v>
      </c>
      <c r="I2" t="s">
        <v>8</v>
      </c>
      <c r="J2" t="s">
        <v>9</v>
      </c>
      <c r="K2" t="s">
        <v>13</v>
      </c>
    </row>
    <row r="3" spans="2:10" ht="12.75">
      <c r="B3">
        <v>6.57</v>
      </c>
      <c r="C3">
        <v>18.2</v>
      </c>
      <c r="E3">
        <f>(0.411/(1+(10^(7.204-B3))))+(58.4/(1+10^(B3-7.204)))</f>
        <v>47.46953980192364</v>
      </c>
      <c r="F3">
        <f>(0.275/(1+(10^(7.204-B3))))+(39/(1+10^(B3-7.204)))</f>
        <v>31.700648895988767</v>
      </c>
      <c r="G3">
        <f>((0.0577/(1+(10^(7.688-B3))))+(2.487/(1+(10^(B3-7.688)))))*MIN(2.85,(1.45*(10^(0.028*(25-C3)))))</f>
        <v>5.203730511697646</v>
      </c>
      <c r="H3">
        <f>((0.0577/(1+(10^(7.688-B3))))+(2.487/(1+(10^(B3-7.688)))))*(1.45*(10^(0.028*(25-MAX(C3,7)))))</f>
        <v>5.203730511697646</v>
      </c>
      <c r="I3">
        <f>((0.0676/(1+(10^(7.688-B3))))+(2.912/(1+(10^(B3-7.688)))))*0.854*MIN(2.85,(3.04*(10^(0.028*(25-C3)))))</f>
        <v>6.5972898027591595</v>
      </c>
      <c r="J3">
        <f>((0.0676/(1+(10^(7.688-B3))))+(2.912/(1+(10^(B3-7.688)))))*0.854*(3.04*(10^(0.028*(25-MAX(C3,7)))))</f>
        <v>10.909234709450294</v>
      </c>
    </row>
    <row r="4" spans="1:15" ht="12.75">
      <c r="A4" t="s">
        <v>15</v>
      </c>
      <c r="B4">
        <v>7.33</v>
      </c>
      <c r="C4">
        <v>27.7</v>
      </c>
      <c r="E4">
        <f>(0.411/(1+(10^(7.204-B4))))+(58.4/(1+10^(B4-7.204)))</f>
        <v>25.228731434197666</v>
      </c>
      <c r="F4">
        <f>(0.275/(1+(10^(7.204-B4))))+(39/(1+10^(B4-7.204)))</f>
        <v>16.8482578556158</v>
      </c>
      <c r="G4">
        <f>((0.0577/(1+(10^(7.688-B4))))+(2.487/(1+(10^(B4-7.688)))))*MIN(2.85,(1.45*(10^(0.028*(25-C4)))))</f>
        <v>2.1277515884489335</v>
      </c>
      <c r="H4">
        <f>((0.0577/(1+(10^(7.688-B4))))+(2.487/(1+(10^(B4-7.688)))))*(1.45*(10^(0.028*(25-MAX(C4,7)))))</f>
        <v>2.1277515884489335</v>
      </c>
      <c r="I4">
        <f>((0.0676/(1+(10^(7.688-B4))))+(2.912/(1+(10^(B4-7.688)))))*0.854*MIN(2.85,(3.04*(10^(0.028*(25-C4)))))</f>
        <v>4.460695035934961</v>
      </c>
      <c r="J4">
        <f>((0.0676/(1+(10^(7.688-B4))))+(2.912/(1+(10^(B4-7.688)))))*0.854*(3.04*(10^(0.028*(25-MAX(C4,7)))))</f>
        <v>4.460695035934961</v>
      </c>
      <c r="O4" t="s">
        <v>18</v>
      </c>
    </row>
    <row r="5" spans="1:22" ht="13.5" thickBot="1">
      <c r="A5" t="s">
        <v>11</v>
      </c>
      <c r="D5" t="s">
        <v>12</v>
      </c>
      <c r="N5" t="s">
        <v>11</v>
      </c>
      <c r="O5" t="s">
        <v>0</v>
      </c>
      <c r="P5" t="s">
        <v>19</v>
      </c>
      <c r="Q5" t="s">
        <v>12</v>
      </c>
      <c r="R5" t="s">
        <v>7</v>
      </c>
      <c r="S5" t="s">
        <v>6</v>
      </c>
      <c r="T5" t="s">
        <v>8</v>
      </c>
      <c r="U5" t="s">
        <v>9</v>
      </c>
      <c r="V5" t="s">
        <v>20</v>
      </c>
    </row>
    <row r="6" spans="1:22" ht="15.75" thickBot="1">
      <c r="A6" s="2">
        <v>37895</v>
      </c>
      <c r="B6" s="5">
        <v>8.5</v>
      </c>
      <c r="C6" s="5">
        <v>21.7</v>
      </c>
      <c r="D6" s="5">
        <v>0.3</v>
      </c>
      <c r="E6">
        <f>(0.411/(1+(10^(7.204-B6))))+(58.4/(1+10^(B6-7.204)))</f>
        <v>3.2030003682324795</v>
      </c>
      <c r="F6">
        <f>(0.275/(1+(10^(7.204-B6))))+(39/(1+10^(B6-7.204)))</f>
        <v>2.139495236334525</v>
      </c>
      <c r="G6">
        <f>((0.0577/(1+(10^(7.688-B6))))+(2.487/(1+(10^(B6-7.688)))))*MIN(2.85,(1.45*(10^(0.028*(25-C6)))))</f>
        <v>0.6855763712771162</v>
      </c>
      <c r="H6">
        <f>((0.0577/(1+(10^(7.688-B6))))+(2.487/(1+(10^(B6-7.688)))))*(1.45*(10^(0.028*(25-MAX(C6,7)))))</f>
        <v>0.6855763712771162</v>
      </c>
      <c r="I6">
        <f>((0.0676/(1+(10^(7.688-B6))))+(2.912/(1+(10^(B6-7.688)))))*0.854*MIN(2.85,(3.04*(10^(0.028*(25-C6)))))</f>
        <v>1.0892800685738389</v>
      </c>
      <c r="J6">
        <f>((0.0676/(1+(10^(7.688-B6))))+(2.912/(1+(10^(B6-7.688)))))*0.854*(3.04*(10^(0.028*(25-MAX(C6,7)))))</f>
        <v>1.4373690217105808</v>
      </c>
      <c r="K6">
        <f>IF(D6&gt;E6,1,0)</f>
        <v>0</v>
      </c>
      <c r="N6" s="9">
        <v>37895</v>
      </c>
      <c r="O6" s="10">
        <f>AVERAGE(B6:B10)</f>
        <v>8.584</v>
      </c>
      <c r="P6" s="10">
        <f>AVERAGE(C6:C10)</f>
        <v>19.64</v>
      </c>
      <c r="Q6" s="10">
        <f>AVERAGE(D6:D10)</f>
        <v>0.19999999999999998</v>
      </c>
      <c r="R6" s="10">
        <f>((0.0577/(1+(10^(7.688-O6))))+(2.487/(1+(10^(O6-7.688)))))*MIN(2.85,(1.45*(10^(0.028*(25-P6)))))</f>
        <v>0.6792278867059565</v>
      </c>
      <c r="S6" s="10">
        <f>((0.0577/(1+(10^(7.688-O6))))+(2.487/(1+(10^(O6-7.688)))))*(1.45*(10^(0.028*(25-MAX(P6,7)))))</f>
        <v>0.6792278867059565</v>
      </c>
      <c r="T6" s="10">
        <f>((0.0676/(1+(10^(7.688-O6))))+(2.912/(1+(10^(O6-7.688)))))*0.854*MIN(2.85,(3.04*(10^(0.028*(25-P6)))))</f>
        <v>0.9449857315953858</v>
      </c>
      <c r="U6" s="10">
        <f>((0.0676/(1+(10^(7.688-O6))))+(2.912/(1+(10^(O6-7.688)))))*0.854*(3.04*(10^(0.028*(25-MAX(P6,7)))))</f>
        <v>1.4240786475003608</v>
      </c>
      <c r="V6">
        <f>IF(Q6&gt;=S6,1,0)</f>
        <v>0</v>
      </c>
    </row>
    <row r="7" spans="1:22" ht="15.75" thickBot="1">
      <c r="A7" s="3">
        <v>37902</v>
      </c>
      <c r="B7" s="7">
        <v>8.25</v>
      </c>
      <c r="C7" s="7">
        <v>20.3</v>
      </c>
      <c r="D7" s="7">
        <v>0.3</v>
      </c>
      <c r="E7">
        <f aca="true" t="shared" si="0" ref="E7:E25">(0.411/(1+(10^(7.204-B7))))+(58.4/(1+10^(B7-7.204)))</f>
        <v>5.196630242602703</v>
      </c>
      <c r="F7">
        <f aca="true" t="shared" si="1" ref="F7:F25">(0.275/(1+(10^(7.204-B7))))+(39/(1+10^(B7-7.204)))</f>
        <v>3.4708394030728194</v>
      </c>
      <c r="G7">
        <f aca="true" t="shared" si="2" ref="G7:G25">((0.0577/(1+(10^(7.688-B7))))+(2.487/(1+(10^(B7-7.688)))))*MIN(2.85,(1.45*(10^(0.028*(25-C7)))))</f>
        <v>1.139463495121032</v>
      </c>
      <c r="H7">
        <f aca="true" t="shared" si="3" ref="H7:H25">((0.0577/(1+(10^(7.688-B7))))+(2.487/(1+(10^(B7-7.688)))))*(1.45*(10^(0.028*(25-MAX(C7,7)))))</f>
        <v>1.139463495121032</v>
      </c>
      <c r="I7">
        <f aca="true" t="shared" si="4" ref="I7:I25">((0.0676/(1+(10^(7.688-B7))))+(2.912/(1+(10^(B7-7.688)))))*0.854*MIN(2.85,(3.04*(10^(0.028*(25-C7)))))</f>
        <v>1.6541338705558049</v>
      </c>
      <c r="J7">
        <f aca="true" t="shared" si="5" ref="J7:J25">((0.0676/(1+(10^(7.688-B7))))+(2.912/(1+(10^(B7-7.688)))))*0.854*(3.04*(10^(0.028*(25-MAX(C7,7)))))</f>
        <v>2.3889077429406007</v>
      </c>
      <c r="K7">
        <f>IF(D7&gt;E7,1,0)</f>
        <v>0</v>
      </c>
      <c r="N7" s="9">
        <v>37926</v>
      </c>
      <c r="O7" s="10">
        <f>AVERAGE(B11:B14)</f>
        <v>8.1075</v>
      </c>
      <c r="P7" s="10">
        <f>AVERAGE(C11:C14)</f>
        <v>15.149999999999999</v>
      </c>
      <c r="Q7" s="10">
        <f>AVERAGE(D11:D14)</f>
        <v>0.175</v>
      </c>
      <c r="R7" s="10">
        <f aca="true" t="shared" si="6" ref="R7:R57">((0.0577/(1+(10^(7.688-O7))))+(2.487/(1+(10^(O7-7.688)))))*MIN(2.85,(1.45*(10^(0.028*(25-P7)))))</f>
        <v>1.990507149319411</v>
      </c>
      <c r="S7" s="10">
        <f aca="true" t="shared" si="7" ref="S7:S57">((0.0577/(1+(10^(7.688-O7))))+(2.487/(1+(10^(O7-7.688)))))*(1.45*(10^(0.028*(25-MAX(P7,7)))))</f>
        <v>1.990507149319411</v>
      </c>
      <c r="T7" s="10">
        <f aca="true" t="shared" si="8" ref="T7:T57">((0.0676/(1+(10^(7.688-O7))))+(2.912/(1+(10^(O7-7.688)))))*0.854*MIN(2.85,(3.04*(10^(0.028*(25-P7)))))</f>
        <v>2.0731404573288987</v>
      </c>
      <c r="U7" s="10">
        <f aca="true" t="shared" si="9" ref="U7:U57">((0.0676/(1+(10^(7.688-O7))))+(2.912/(1+(10^(O7-7.688)))))*0.854*(3.04*(10^(0.028*(25-MAX(P7,7)))))</f>
        <v>4.173087111949658</v>
      </c>
      <c r="V7">
        <f aca="true" t="shared" si="10" ref="V7:V57">IF(Q7&gt;=S7,1,0)</f>
        <v>0</v>
      </c>
    </row>
    <row r="8" spans="1:22" ht="15.75" thickBot="1">
      <c r="A8" s="3">
        <v>37909</v>
      </c>
      <c r="B8" s="7">
        <v>8.89</v>
      </c>
      <c r="C8" s="7">
        <v>20.2</v>
      </c>
      <c r="D8" s="7">
        <v>0.1</v>
      </c>
      <c r="E8">
        <f t="shared" si="0"/>
        <v>1.5818125664338771</v>
      </c>
      <c r="F8">
        <f t="shared" si="1"/>
        <v>1.0568675375528445</v>
      </c>
      <c r="G8">
        <f t="shared" si="2"/>
        <v>0.39766834945693036</v>
      </c>
      <c r="H8">
        <f t="shared" si="3"/>
        <v>0.39766834945693036</v>
      </c>
      <c r="I8">
        <f t="shared" si="4"/>
        <v>0.5736410512287156</v>
      </c>
      <c r="J8">
        <f t="shared" si="5"/>
        <v>0.8338135465308409</v>
      </c>
      <c r="K8">
        <f aca="true" t="shared" si="11" ref="K8:K71">IF(D8&gt;E8,1,0)</f>
        <v>0</v>
      </c>
      <c r="N8" s="9">
        <v>37956</v>
      </c>
      <c r="O8" s="10">
        <f>AVERAGE(B15:B19)</f>
        <v>8.156</v>
      </c>
      <c r="P8" s="10">
        <f>AVERAGE(C15:C19)</f>
        <v>11.079999999999998</v>
      </c>
      <c r="Q8" s="10">
        <f>AVERAGE(D15:D19)</f>
        <v>0.16</v>
      </c>
      <c r="R8" s="10">
        <f t="shared" si="6"/>
        <v>1.9227286493721734</v>
      </c>
      <c r="S8" s="10">
        <f t="shared" si="7"/>
        <v>2.3999441750234363</v>
      </c>
      <c r="T8" s="10">
        <f t="shared" si="8"/>
        <v>1.9226832715326125</v>
      </c>
      <c r="U8" s="10">
        <f t="shared" si="9"/>
        <v>5.0314883482753165</v>
      </c>
      <c r="V8">
        <f t="shared" si="10"/>
        <v>0</v>
      </c>
    </row>
    <row r="9" spans="1:22" ht="15.75" thickBot="1">
      <c r="A9" s="3">
        <v>37915</v>
      </c>
      <c r="B9" s="7">
        <v>8.63</v>
      </c>
      <c r="C9" s="7">
        <v>19.2</v>
      </c>
      <c r="D9" s="7">
        <v>0.2</v>
      </c>
      <c r="E9">
        <f t="shared" si="0"/>
        <v>2.506842507012511</v>
      </c>
      <c r="F9">
        <f t="shared" si="1"/>
        <v>1.6746016672827517</v>
      </c>
      <c r="G9">
        <f t="shared" si="2"/>
        <v>0.6467146505763308</v>
      </c>
      <c r="H9">
        <f t="shared" si="3"/>
        <v>0.6467146505763308</v>
      </c>
      <c r="I9">
        <f t="shared" si="4"/>
        <v>0.8745932159872565</v>
      </c>
      <c r="J9">
        <f t="shared" si="5"/>
        <v>1.3559223766253024</v>
      </c>
      <c r="K9">
        <f t="shared" si="11"/>
        <v>0</v>
      </c>
      <c r="N9" s="9">
        <v>37987</v>
      </c>
      <c r="O9" s="10">
        <f>AVERAGE(B20:B23)</f>
        <v>8.6</v>
      </c>
      <c r="P9" s="10">
        <f>AVERAGE(C20:C23)</f>
        <v>12.625</v>
      </c>
      <c r="Q9" s="10">
        <f>AVERAGE(D20:D23)</f>
        <v>0.0625</v>
      </c>
      <c r="R9" s="10">
        <f t="shared" si="6"/>
        <v>0.9198059164158072</v>
      </c>
      <c r="S9" s="10">
        <f t="shared" si="7"/>
        <v>1.039248343553029</v>
      </c>
      <c r="T9" s="10">
        <f t="shared" si="8"/>
        <v>0.919835841382195</v>
      </c>
      <c r="U9" s="10">
        <f t="shared" si="9"/>
        <v>2.1789087927977073</v>
      </c>
      <c r="V9">
        <f t="shared" si="10"/>
        <v>0</v>
      </c>
    </row>
    <row r="10" spans="1:22" ht="15.75" thickBot="1">
      <c r="A10" s="3">
        <v>37923</v>
      </c>
      <c r="B10" s="7">
        <v>8.65</v>
      </c>
      <c r="C10" s="7">
        <v>16.8</v>
      </c>
      <c r="D10" s="7">
        <v>0.1</v>
      </c>
      <c r="E10">
        <f t="shared" si="0"/>
        <v>2.4157751454371756</v>
      </c>
      <c r="F10">
        <f t="shared" si="1"/>
        <v>1.613786968339765</v>
      </c>
      <c r="G10">
        <f t="shared" si="2"/>
        <v>0.7300663280068748</v>
      </c>
      <c r="H10">
        <f t="shared" si="3"/>
        <v>0.7300663280068748</v>
      </c>
      <c r="I10">
        <f t="shared" si="4"/>
        <v>0.8457799741256845</v>
      </c>
      <c r="J10">
        <f t="shared" si="5"/>
        <v>1.5306860405477896</v>
      </c>
      <c r="K10">
        <f t="shared" si="11"/>
        <v>0</v>
      </c>
      <c r="N10" s="9">
        <v>38018</v>
      </c>
      <c r="O10" s="10">
        <f>AVERAGE(B24:B27)</f>
        <v>8.4</v>
      </c>
      <c r="P10" s="10">
        <f>AVERAGE(C24:C27)</f>
        <v>13.175</v>
      </c>
      <c r="Q10" s="10">
        <f>AVERAGE(D24:D27)</f>
        <v>0.08750000000000001</v>
      </c>
      <c r="R10" s="10">
        <f t="shared" si="6"/>
        <v>1.2897997865455315</v>
      </c>
      <c r="S10" s="10">
        <f t="shared" si="7"/>
        <v>1.4065184809608915</v>
      </c>
      <c r="T10" s="10">
        <f t="shared" si="8"/>
        <v>1.2898019311299525</v>
      </c>
      <c r="U10" s="10">
        <f t="shared" si="9"/>
        <v>2.9488436494030603</v>
      </c>
      <c r="V10">
        <f t="shared" si="10"/>
        <v>0</v>
      </c>
    </row>
    <row r="11" spans="1:22" ht="15.75" thickBot="1">
      <c r="A11" s="3">
        <v>37930</v>
      </c>
      <c r="B11" s="7">
        <v>8.14</v>
      </c>
      <c r="C11" s="7">
        <v>13.2</v>
      </c>
      <c r="D11" s="7">
        <v>0.05</v>
      </c>
      <c r="E11">
        <f t="shared" si="0"/>
        <v>6.43283715664999</v>
      </c>
      <c r="F11">
        <f t="shared" si="1"/>
        <v>4.296377224840416</v>
      </c>
      <c r="G11">
        <f t="shared" si="2"/>
        <v>1.9714918925107923</v>
      </c>
      <c r="H11">
        <f t="shared" si="3"/>
        <v>2.146436958599061</v>
      </c>
      <c r="I11">
        <f t="shared" si="4"/>
        <v>1.9714428533632211</v>
      </c>
      <c r="J11">
        <f t="shared" si="5"/>
        <v>4.50000416982676</v>
      </c>
      <c r="K11">
        <f t="shared" si="11"/>
        <v>0</v>
      </c>
      <c r="N11" s="9">
        <v>38047</v>
      </c>
      <c r="O11" s="10">
        <f>AVERAGE(B28:B32)</f>
        <v>8.492</v>
      </c>
      <c r="P11" s="10">
        <f>AVERAGE(C28:C32)</f>
        <v>16.76</v>
      </c>
      <c r="Q11" s="10">
        <f>AVERAGE(D28:D32)</f>
        <v>0.12000000000000002</v>
      </c>
      <c r="R11" s="10">
        <f t="shared" si="6"/>
        <v>0.9555657538422134</v>
      </c>
      <c r="S11" s="10">
        <f t="shared" si="7"/>
        <v>0.9555657538422134</v>
      </c>
      <c r="T11" s="10">
        <f t="shared" si="8"/>
        <v>1.1041390295059974</v>
      </c>
      <c r="U11" s="10">
        <f t="shared" si="9"/>
        <v>2.0034222159204327</v>
      </c>
      <c r="V11">
        <f t="shared" si="10"/>
        <v>0</v>
      </c>
    </row>
    <row r="12" spans="1:22" ht="15.75" thickBot="1">
      <c r="A12" s="3">
        <v>37937</v>
      </c>
      <c r="B12" s="7">
        <v>7.84</v>
      </c>
      <c r="C12" s="7">
        <v>16.4</v>
      </c>
      <c r="D12" s="7">
        <v>0.3</v>
      </c>
      <c r="E12">
        <f t="shared" si="0"/>
        <v>11.300670205803096</v>
      </c>
      <c r="F12">
        <f t="shared" si="1"/>
        <v>7.547111585295916</v>
      </c>
      <c r="G12">
        <f t="shared" si="2"/>
        <v>2.680807068907556</v>
      </c>
      <c r="H12">
        <f t="shared" si="3"/>
        <v>2.680807068907556</v>
      </c>
      <c r="I12">
        <f t="shared" si="4"/>
        <v>3.0263838687829137</v>
      </c>
      <c r="J12">
        <f t="shared" si="5"/>
        <v>5.620212506224124</v>
      </c>
      <c r="K12">
        <f t="shared" si="11"/>
        <v>0</v>
      </c>
      <c r="N12" s="9">
        <v>38078</v>
      </c>
      <c r="O12" s="10">
        <f>AVERAGE(B33:B36)</f>
        <v>8.695</v>
      </c>
      <c r="P12" s="10">
        <f>AVERAGE(C33:C36)</f>
        <v>18.8</v>
      </c>
      <c r="Q12" s="10">
        <f>AVERAGE(D33:D36)</f>
        <v>0.05</v>
      </c>
      <c r="R12" s="10">
        <f t="shared" si="6"/>
        <v>0.5954189646161033</v>
      </c>
      <c r="S12" s="10">
        <f t="shared" si="7"/>
        <v>0.5954189646161033</v>
      </c>
      <c r="T12" s="10">
        <f t="shared" si="8"/>
        <v>0.7847326045535089</v>
      </c>
      <c r="U12" s="10">
        <f t="shared" si="9"/>
        <v>1.2483904017099148</v>
      </c>
      <c r="V12">
        <f t="shared" si="10"/>
        <v>0</v>
      </c>
    </row>
    <row r="13" spans="1:22" ht="15.75" thickBot="1">
      <c r="A13" s="3">
        <v>37944</v>
      </c>
      <c r="B13" s="7">
        <v>8.09</v>
      </c>
      <c r="C13" s="7">
        <v>19.2</v>
      </c>
      <c r="D13" s="7">
        <v>0.3</v>
      </c>
      <c r="E13">
        <f t="shared" si="0"/>
        <v>7.08307099326508</v>
      </c>
      <c r="F13">
        <f t="shared" si="1"/>
        <v>4.730602773184402</v>
      </c>
      <c r="G13">
        <f t="shared" si="2"/>
        <v>1.5746417851563386</v>
      </c>
      <c r="H13">
        <f t="shared" si="3"/>
        <v>1.5746417851563386</v>
      </c>
      <c r="I13">
        <f t="shared" si="4"/>
        <v>2.1293458697442222</v>
      </c>
      <c r="J13">
        <f t="shared" si="5"/>
        <v>3.301223539793529</v>
      </c>
      <c r="K13">
        <f t="shared" si="11"/>
        <v>0</v>
      </c>
      <c r="N13" s="9">
        <v>38108</v>
      </c>
      <c r="O13" s="10">
        <f>AVERAGE(B37:B40)</f>
        <v>8.657499999999999</v>
      </c>
      <c r="P13" s="10">
        <f>AVERAGE(C37:C40)</f>
        <v>19.75</v>
      </c>
      <c r="Q13" s="10">
        <f>AVERAGE(D37:D40)</f>
        <v>0.22500000000000003</v>
      </c>
      <c r="R13" s="10">
        <f t="shared" si="6"/>
        <v>0.5960995733921791</v>
      </c>
      <c r="S13" s="10">
        <f t="shared" si="7"/>
        <v>0.5960995733921791</v>
      </c>
      <c r="T13" s="10">
        <f t="shared" si="8"/>
        <v>0.8352462445602657</v>
      </c>
      <c r="U13" s="10">
        <f t="shared" si="9"/>
        <v>1.2498078704565865</v>
      </c>
      <c r="V13">
        <f t="shared" si="10"/>
        <v>0</v>
      </c>
    </row>
    <row r="14" spans="1:22" ht="15.75" thickBot="1">
      <c r="A14" s="3">
        <v>37949</v>
      </c>
      <c r="B14" s="7">
        <v>8.36</v>
      </c>
      <c r="C14" s="7">
        <v>11.8</v>
      </c>
      <c r="D14" s="7">
        <v>0.05</v>
      </c>
      <c r="E14">
        <f t="shared" si="0"/>
        <v>4.195718573191602</v>
      </c>
      <c r="F14">
        <f t="shared" si="1"/>
        <v>2.802431525752208</v>
      </c>
      <c r="G14">
        <f t="shared" si="2"/>
        <v>1.3793206927747337</v>
      </c>
      <c r="H14">
        <f t="shared" si="3"/>
        <v>1.64357071271653</v>
      </c>
      <c r="I14">
        <f t="shared" si="4"/>
        <v>1.3793161158289622</v>
      </c>
      <c r="J14">
        <f t="shared" si="5"/>
        <v>3.4458195773225153</v>
      </c>
      <c r="K14">
        <f t="shared" si="11"/>
        <v>0</v>
      </c>
      <c r="N14" s="9">
        <v>38139</v>
      </c>
      <c r="O14" s="10">
        <f>AVERAGE(B41:B45)</f>
        <v>8.54</v>
      </c>
      <c r="P14" s="10">
        <f>AVERAGE(C41:C45)</f>
        <v>19.06</v>
      </c>
      <c r="Q14" s="10">
        <f>AVERAGE(D41:D45)</f>
        <v>0.6</v>
      </c>
      <c r="R14" s="10">
        <f t="shared" si="6"/>
        <v>0.7595507800272329</v>
      </c>
      <c r="S14" s="10">
        <f t="shared" si="7"/>
        <v>0.7595507800272329</v>
      </c>
      <c r="T14" s="10">
        <f t="shared" si="8"/>
        <v>1.0179426154683566</v>
      </c>
      <c r="U14" s="10">
        <f t="shared" si="9"/>
        <v>1.5924727876016387</v>
      </c>
      <c r="V14">
        <f t="shared" si="10"/>
        <v>0</v>
      </c>
    </row>
    <row r="15" spans="1:22" ht="15.75" thickBot="1">
      <c r="A15" s="3">
        <v>37958</v>
      </c>
      <c r="B15" s="7">
        <v>8.39</v>
      </c>
      <c r="C15" s="7">
        <v>12.8</v>
      </c>
      <c r="D15" s="7">
        <v>0.05</v>
      </c>
      <c r="E15">
        <f t="shared" si="0"/>
        <v>3.9585588844484696</v>
      </c>
      <c r="F15">
        <f t="shared" si="1"/>
        <v>2.6440565072732243</v>
      </c>
      <c r="G15">
        <f t="shared" si="2"/>
        <v>1.3116691948364294</v>
      </c>
      <c r="H15">
        <f t="shared" si="3"/>
        <v>1.4653705572192006</v>
      </c>
      <c r="I15">
        <f t="shared" si="4"/>
        <v>1.3116696973922526</v>
      </c>
      <c r="J15">
        <f t="shared" si="5"/>
        <v>3.072226345337991</v>
      </c>
      <c r="K15">
        <f t="shared" si="11"/>
        <v>0</v>
      </c>
      <c r="N15" s="9">
        <v>38169</v>
      </c>
      <c r="O15" s="10">
        <f>AVERAGE(B46:B49)</f>
        <v>8.524999999999999</v>
      </c>
      <c r="P15" s="10">
        <f>AVERAGE(C46:C49)</f>
        <v>22.875</v>
      </c>
      <c r="Q15" s="10">
        <f>AVERAGE(D46:D49)</f>
        <v>0.5750000000000001</v>
      </c>
      <c r="R15" s="10">
        <f t="shared" si="6"/>
        <v>0.6092088381557682</v>
      </c>
      <c r="S15" s="10">
        <f t="shared" si="7"/>
        <v>0.6092088381557682</v>
      </c>
      <c r="T15" s="10">
        <f t="shared" si="8"/>
        <v>1.044122893827282</v>
      </c>
      <c r="U15" s="10">
        <f t="shared" si="9"/>
        <v>1.2772630304030677</v>
      </c>
      <c r="V15">
        <f t="shared" si="10"/>
        <v>0</v>
      </c>
    </row>
    <row r="16" spans="1:22" ht="15.75" thickBot="1">
      <c r="A16" s="3">
        <v>37964</v>
      </c>
      <c r="B16" s="7">
        <v>7.69</v>
      </c>
      <c r="C16" s="7">
        <v>12.7</v>
      </c>
      <c r="D16" s="7">
        <v>0.5</v>
      </c>
      <c r="E16">
        <f t="shared" si="0"/>
        <v>14.687100941487662</v>
      </c>
      <c r="F16">
        <f t="shared" si="1"/>
        <v>9.808566865424645</v>
      </c>
      <c r="G16">
        <f t="shared" si="2"/>
        <v>3.6182265343849402</v>
      </c>
      <c r="H16">
        <f t="shared" si="3"/>
        <v>4.068355510560302</v>
      </c>
      <c r="I16">
        <f t="shared" si="4"/>
        <v>3.6180538528717996</v>
      </c>
      <c r="J16">
        <f t="shared" si="5"/>
        <v>8.529110684942273</v>
      </c>
      <c r="K16">
        <f t="shared" si="11"/>
        <v>0</v>
      </c>
      <c r="N16" s="9">
        <v>38200</v>
      </c>
      <c r="O16" s="10">
        <f>AVERAGE(B50:B53)</f>
        <v>8.7775</v>
      </c>
      <c r="P16" s="10">
        <f>AVERAGE(C50:C53)</f>
        <v>23.025</v>
      </c>
      <c r="Q16" s="10">
        <f>AVERAGE(D50:D53)</f>
        <v>0.3</v>
      </c>
      <c r="R16" s="10">
        <f t="shared" si="6"/>
        <v>0.3960995348910095</v>
      </c>
      <c r="S16" s="10">
        <f t="shared" si="7"/>
        <v>0.3960995348910095</v>
      </c>
      <c r="T16" s="10">
        <f t="shared" si="8"/>
        <v>0.6855060583874146</v>
      </c>
      <c r="U16" s="10">
        <f t="shared" si="9"/>
        <v>0.8305007346608468</v>
      </c>
      <c r="V16">
        <f t="shared" si="10"/>
        <v>0</v>
      </c>
    </row>
    <row r="17" spans="1:22" ht="15.75" thickBot="1">
      <c r="A17" s="3">
        <v>37972</v>
      </c>
      <c r="B17" s="7">
        <v>8.27</v>
      </c>
      <c r="C17" s="7">
        <v>9.4</v>
      </c>
      <c r="D17" s="7">
        <v>0.1</v>
      </c>
      <c r="E17">
        <f t="shared" si="0"/>
        <v>4.99827995871127</v>
      </c>
      <c r="F17">
        <f t="shared" si="1"/>
        <v>3.3383812688802004</v>
      </c>
      <c r="G17">
        <f t="shared" si="2"/>
        <v>1.6010229238192992</v>
      </c>
      <c r="H17">
        <f t="shared" si="3"/>
        <v>2.2270024382247144</v>
      </c>
      <c r="I17">
        <f t="shared" si="4"/>
        <v>1.60100170072569</v>
      </c>
      <c r="J17">
        <f t="shared" si="5"/>
        <v>4.668963909106635</v>
      </c>
      <c r="K17">
        <f t="shared" si="11"/>
        <v>0</v>
      </c>
      <c r="N17" s="9">
        <v>38231</v>
      </c>
      <c r="O17" s="10">
        <f>AVERAGE(B54:B58)</f>
        <v>8.526</v>
      </c>
      <c r="P17" s="10">
        <f>AVERAGE(C54:C58)</f>
        <v>21.1</v>
      </c>
      <c r="Q17" s="10">
        <f>AVERAGE(D54:D58)</f>
        <v>0.32</v>
      </c>
      <c r="R17" s="10">
        <f t="shared" si="6"/>
        <v>0.68191578892895</v>
      </c>
      <c r="S17" s="10">
        <f t="shared" si="7"/>
        <v>0.68191578892895</v>
      </c>
      <c r="T17" s="10">
        <f t="shared" si="8"/>
        <v>1.042356404105912</v>
      </c>
      <c r="U17" s="10">
        <f t="shared" si="9"/>
        <v>1.4297001495155235</v>
      </c>
      <c r="V17">
        <f t="shared" si="10"/>
        <v>0</v>
      </c>
    </row>
    <row r="18" spans="1:22" ht="15.75" thickBot="1">
      <c r="A18" s="3">
        <v>37977</v>
      </c>
      <c r="B18" s="7">
        <v>8.23</v>
      </c>
      <c r="C18" s="7">
        <v>10.7</v>
      </c>
      <c r="D18" s="7">
        <v>0.05</v>
      </c>
      <c r="E18">
        <f t="shared" si="0"/>
        <v>5.40275533905223</v>
      </c>
      <c r="F18">
        <f t="shared" si="1"/>
        <v>3.608489549824926</v>
      </c>
      <c r="G18">
        <f t="shared" si="2"/>
        <v>1.7087074933960436</v>
      </c>
      <c r="H18">
        <f t="shared" si="3"/>
        <v>2.1857015800695856</v>
      </c>
      <c r="I18">
        <f t="shared" si="4"/>
        <v>1.708678184983416</v>
      </c>
      <c r="J18">
        <f t="shared" si="5"/>
        <v>4.582357816421921</v>
      </c>
      <c r="K18">
        <f t="shared" si="11"/>
        <v>0</v>
      </c>
      <c r="N18" s="9">
        <v>38261</v>
      </c>
      <c r="O18" s="10">
        <f>AVERAGE(B59:B61)</f>
        <v>8.476666666666668</v>
      </c>
      <c r="P18" s="10">
        <f>AVERAGE(C59:C61)</f>
        <v>18.000000000000004</v>
      </c>
      <c r="Q18" s="10">
        <f>AVERAGE(D59:D61)</f>
        <v>0.39999999999999997</v>
      </c>
      <c r="R18" s="10">
        <f t="shared" si="6"/>
        <v>0.905351325815992</v>
      </c>
      <c r="S18" s="10">
        <f t="shared" si="7"/>
        <v>0.905351325815992</v>
      </c>
      <c r="T18" s="10">
        <f t="shared" si="8"/>
        <v>1.133181116817698</v>
      </c>
      <c r="U18" s="10">
        <f t="shared" si="9"/>
        <v>1.898139174851911</v>
      </c>
      <c r="V18">
        <f t="shared" si="10"/>
        <v>0</v>
      </c>
    </row>
    <row r="19" spans="1:22" ht="15.75" thickBot="1">
      <c r="A19" s="3">
        <v>37984</v>
      </c>
      <c r="B19" s="7">
        <v>8.2</v>
      </c>
      <c r="C19" s="7">
        <v>9.8</v>
      </c>
      <c r="D19" s="7">
        <v>0.1</v>
      </c>
      <c r="E19">
        <f t="shared" si="0"/>
        <v>5.727034268294238</v>
      </c>
      <c r="F19">
        <f t="shared" si="1"/>
        <v>3.8250427156821876</v>
      </c>
      <c r="G19">
        <f t="shared" si="2"/>
        <v>1.793170450650749</v>
      </c>
      <c r="H19">
        <f t="shared" si="3"/>
        <v>2.4307747466886145</v>
      </c>
      <c r="I19">
        <f t="shared" si="4"/>
        <v>1.7931348004757195</v>
      </c>
      <c r="J19">
        <f t="shared" si="5"/>
        <v>5.096143667278705</v>
      </c>
      <c r="K19">
        <f t="shared" si="11"/>
        <v>0</v>
      </c>
      <c r="N19" s="9">
        <v>38292</v>
      </c>
      <c r="O19" s="10">
        <f>AVERAGE(B62:B65)</f>
        <v>8.1975</v>
      </c>
      <c r="P19" s="10">
        <f>AVERAGE(C62:C65)</f>
        <v>15.024999999999999</v>
      </c>
      <c r="Q19" s="10">
        <f>AVERAGE(D62:D65)</f>
        <v>0.25</v>
      </c>
      <c r="R19" s="10">
        <f t="shared" si="6"/>
        <v>1.7425307151981848</v>
      </c>
      <c r="S19" s="10">
        <f t="shared" si="7"/>
        <v>1.7425307151981848</v>
      </c>
      <c r="T19" s="10">
        <f t="shared" si="8"/>
        <v>1.800315289662246</v>
      </c>
      <c r="U19" s="10">
        <f t="shared" si="9"/>
        <v>3.65323233922714</v>
      </c>
      <c r="V19">
        <f t="shared" si="10"/>
        <v>0</v>
      </c>
    </row>
    <row r="20" spans="1:22" ht="15.75" thickBot="1">
      <c r="A20" s="3">
        <v>37993</v>
      </c>
      <c r="B20" s="7">
        <v>8.74</v>
      </c>
      <c r="C20" s="7">
        <v>10.3</v>
      </c>
      <c r="D20" s="7">
        <v>0.05</v>
      </c>
      <c r="E20">
        <f t="shared" si="0"/>
        <v>2.0511554637493834</v>
      </c>
      <c r="F20">
        <f t="shared" si="1"/>
        <v>1.3702942857040967</v>
      </c>
      <c r="G20">
        <f t="shared" si="2"/>
        <v>0.7286170462472841</v>
      </c>
      <c r="H20">
        <f t="shared" si="3"/>
        <v>0.956362348265328</v>
      </c>
      <c r="I20">
        <f t="shared" si="4"/>
        <v>0.7286613263159311</v>
      </c>
      <c r="J20">
        <f t="shared" si="5"/>
        <v>2.005184983376017</v>
      </c>
      <c r="K20">
        <f t="shared" si="11"/>
        <v>0</v>
      </c>
      <c r="N20" s="9">
        <v>38322</v>
      </c>
      <c r="O20" s="10">
        <f>AVERAGE(B66:B69)</f>
        <v>8.2975</v>
      </c>
      <c r="P20" s="10">
        <f>AVERAGE(C66:C69)</f>
        <v>11.375</v>
      </c>
      <c r="Q20" s="10">
        <f>AVERAGE(D66:D69)</f>
        <v>0.1375</v>
      </c>
      <c r="R20" s="10">
        <f t="shared" si="6"/>
        <v>1.5302661617268192</v>
      </c>
      <c r="S20" s="10">
        <f t="shared" si="7"/>
        <v>1.8740885926341513</v>
      </c>
      <c r="T20" s="10">
        <f t="shared" si="8"/>
        <v>1.5302502512884626</v>
      </c>
      <c r="U20" s="10">
        <f t="shared" si="9"/>
        <v>3.9290828183052278</v>
      </c>
      <c r="V20">
        <f t="shared" si="10"/>
        <v>0</v>
      </c>
    </row>
    <row r="21" spans="1:22" ht="15.75" thickBot="1">
      <c r="A21" s="3">
        <v>38000</v>
      </c>
      <c r="B21" s="7">
        <v>8.36</v>
      </c>
      <c r="C21" s="7">
        <v>12.4</v>
      </c>
      <c r="D21" s="7">
        <v>0.1</v>
      </c>
      <c r="E21">
        <f t="shared" si="0"/>
        <v>4.195718573191602</v>
      </c>
      <c r="F21">
        <f t="shared" si="1"/>
        <v>2.802431525752208</v>
      </c>
      <c r="G21">
        <f t="shared" si="2"/>
        <v>1.3793206927747337</v>
      </c>
      <c r="H21">
        <f t="shared" si="3"/>
        <v>1.5812057822705445</v>
      </c>
      <c r="I21">
        <f t="shared" si="4"/>
        <v>1.3793161158289622</v>
      </c>
      <c r="J21">
        <f t="shared" si="5"/>
        <v>3.3150687087371624</v>
      </c>
      <c r="K21">
        <f t="shared" si="11"/>
        <v>0</v>
      </c>
      <c r="N21" s="9">
        <v>38353</v>
      </c>
      <c r="O21" s="10">
        <f>AVERAGE(B70)</f>
        <v>8.18</v>
      </c>
      <c r="P21" s="10">
        <f>AVERAGE(C70)</f>
        <v>13.9</v>
      </c>
      <c r="Q21" s="10">
        <f>AVERAGE(D70)</f>
        <v>0.2</v>
      </c>
      <c r="R21" s="10">
        <f t="shared" si="6"/>
        <v>1.8512288927286862</v>
      </c>
      <c r="S21" s="10">
        <f t="shared" si="7"/>
        <v>1.9265632073311536</v>
      </c>
      <c r="T21" s="10">
        <f t="shared" si="8"/>
        <v>1.851188883330903</v>
      </c>
      <c r="U21" s="10">
        <f t="shared" si="9"/>
        <v>4.039052118715705</v>
      </c>
      <c r="V21">
        <f t="shared" si="10"/>
        <v>0</v>
      </c>
    </row>
    <row r="22" spans="1:22" ht="15.75" thickBot="1">
      <c r="A22" s="3">
        <v>38007</v>
      </c>
      <c r="B22" s="7">
        <v>8.54</v>
      </c>
      <c r="C22" s="7">
        <v>13.5</v>
      </c>
      <c r="D22" s="7">
        <v>0.05</v>
      </c>
      <c r="E22">
        <f t="shared" si="0"/>
        <v>2.96816783670111</v>
      </c>
      <c r="F22">
        <f t="shared" si="1"/>
        <v>1.9826742912664552</v>
      </c>
      <c r="G22">
        <f t="shared" si="2"/>
        <v>1.0179200572410654</v>
      </c>
      <c r="H22">
        <f t="shared" si="3"/>
        <v>1.0870181962811363</v>
      </c>
      <c r="I22">
        <f t="shared" si="4"/>
        <v>1.0179426154683566</v>
      </c>
      <c r="J22">
        <f t="shared" si="5"/>
        <v>2.2790403785030167</v>
      </c>
      <c r="K22">
        <f t="shared" si="11"/>
        <v>0</v>
      </c>
      <c r="N22" s="9">
        <v>38384</v>
      </c>
      <c r="O22" s="10">
        <f>AVERAGE(B71:B73)</f>
        <v>8.186666666666666</v>
      </c>
      <c r="P22" s="10">
        <f>AVERAGE(C71:C73)</f>
        <v>13.699999999999998</v>
      </c>
      <c r="Q22" s="10">
        <f>AVERAGE(D71:D73)</f>
        <v>0.18333333333333335</v>
      </c>
      <c r="R22" s="10">
        <f t="shared" si="6"/>
        <v>1.8317213284643876</v>
      </c>
      <c r="S22" s="10">
        <f t="shared" si="7"/>
        <v>1.9310012040305704</v>
      </c>
      <c r="T22" s="10">
        <f t="shared" si="8"/>
        <v>1.8316827837600234</v>
      </c>
      <c r="U22" s="10">
        <f t="shared" si="9"/>
        <v>4.048358712676375</v>
      </c>
      <c r="V22">
        <f t="shared" si="10"/>
        <v>0</v>
      </c>
    </row>
    <row r="23" spans="1:22" ht="15.75" thickBot="1">
      <c r="A23" s="3">
        <v>38014</v>
      </c>
      <c r="B23" s="7">
        <v>8.76</v>
      </c>
      <c r="C23" s="7">
        <v>14.3</v>
      </c>
      <c r="D23" s="7">
        <v>0.05</v>
      </c>
      <c r="E23">
        <f t="shared" si="0"/>
        <v>1.9793327726762346</v>
      </c>
      <c r="F23">
        <f t="shared" si="1"/>
        <v>1.322331159735246</v>
      </c>
      <c r="G23">
        <f t="shared" si="2"/>
        <v>0.7052083687381506</v>
      </c>
      <c r="H23">
        <f t="shared" si="3"/>
        <v>0.7152215634555364</v>
      </c>
      <c r="I23">
        <f t="shared" si="4"/>
        <v>0.7052544064088961</v>
      </c>
      <c r="J23">
        <f t="shared" si="5"/>
        <v>1.4995968928458085</v>
      </c>
      <c r="K23">
        <f t="shared" si="11"/>
        <v>0</v>
      </c>
      <c r="N23" s="9">
        <v>38412</v>
      </c>
      <c r="O23" s="10">
        <f>AVERAGE(B74:B78)</f>
        <v>8.444</v>
      </c>
      <c r="P23" s="10">
        <f>AVERAGE(C74:C78)</f>
        <v>16.720000000000002</v>
      </c>
      <c r="Q23" s="10">
        <f>AVERAGE(D74:D78)</f>
        <v>0.1</v>
      </c>
      <c r="R23" s="10">
        <f t="shared" si="6"/>
        <v>1.0390992590465653</v>
      </c>
      <c r="S23" s="10">
        <f t="shared" si="7"/>
        <v>1.0390992590465653</v>
      </c>
      <c r="T23" s="10">
        <f t="shared" si="8"/>
        <v>1.1975597267464364</v>
      </c>
      <c r="U23" s="10">
        <f t="shared" si="9"/>
        <v>2.178541844547439</v>
      </c>
      <c r="V23">
        <f t="shared" si="10"/>
        <v>0</v>
      </c>
    </row>
    <row r="24" spans="1:22" ht="15.75" thickBot="1">
      <c r="A24" s="3">
        <v>38019</v>
      </c>
      <c r="B24" s="7">
        <v>8.47</v>
      </c>
      <c r="C24" s="7">
        <v>12.7</v>
      </c>
      <c r="D24" s="7">
        <v>0.05</v>
      </c>
      <c r="E24">
        <f t="shared" si="0"/>
        <v>3.392415953219701</v>
      </c>
      <c r="F24">
        <f t="shared" si="1"/>
        <v>2.2659867869498167</v>
      </c>
      <c r="G24">
        <f t="shared" si="2"/>
        <v>1.146027841404949</v>
      </c>
      <c r="H24">
        <f t="shared" si="3"/>
        <v>1.288600544915278</v>
      </c>
      <c r="I24">
        <f t="shared" si="4"/>
        <v>1.1460407808697033</v>
      </c>
      <c r="J24">
        <f t="shared" si="5"/>
        <v>2.7016481973414463</v>
      </c>
      <c r="K24">
        <f t="shared" si="11"/>
        <v>0</v>
      </c>
      <c r="N24" s="9">
        <v>38443</v>
      </c>
      <c r="O24" s="10">
        <f>AVERAGE(B79:B82)</f>
        <v>8.307500000000001</v>
      </c>
      <c r="P24" s="10">
        <f>AVERAGE(C79:C82)</f>
        <v>17.95</v>
      </c>
      <c r="Q24" s="10">
        <f>AVERAGE(D79:D82)</f>
        <v>0.2</v>
      </c>
      <c r="R24" s="10">
        <f t="shared" si="6"/>
        <v>1.2064698066804833</v>
      </c>
      <c r="S24" s="10">
        <f t="shared" si="7"/>
        <v>1.2064698066804833</v>
      </c>
      <c r="T24" s="10">
        <f t="shared" si="8"/>
        <v>1.5051828726109262</v>
      </c>
      <c r="U24" s="10">
        <f t="shared" si="9"/>
        <v>2.5294027795349847</v>
      </c>
      <c r="V24">
        <f t="shared" si="10"/>
        <v>0</v>
      </c>
    </row>
    <row r="25" spans="1:22" ht="15.75" thickBot="1">
      <c r="A25" s="3">
        <v>38028</v>
      </c>
      <c r="B25" s="7">
        <v>8.49</v>
      </c>
      <c r="C25" s="7">
        <v>12.2</v>
      </c>
      <c r="D25" s="7">
        <v>0.05</v>
      </c>
      <c r="E25">
        <f t="shared" si="0"/>
        <v>3.2648338671112724</v>
      </c>
      <c r="F25">
        <f t="shared" si="1"/>
        <v>2.1807875890924837</v>
      </c>
      <c r="G25">
        <f t="shared" si="2"/>
        <v>1.1078692746088867</v>
      </c>
      <c r="H25">
        <f t="shared" si="3"/>
        <v>1.286505538266901</v>
      </c>
      <c r="I25">
        <f t="shared" si="4"/>
        <v>1.1078850791469474</v>
      </c>
      <c r="J25">
        <f t="shared" si="5"/>
        <v>2.697263882192814</v>
      </c>
      <c r="K25">
        <f t="shared" si="11"/>
        <v>0</v>
      </c>
      <c r="N25" s="9">
        <v>38473</v>
      </c>
      <c r="O25" s="10">
        <f>AVERAGE(B83:B86)</f>
        <v>8.5525</v>
      </c>
      <c r="P25" s="10">
        <f>AVERAGE(C83:C86)</f>
        <v>21.225</v>
      </c>
      <c r="Q25" s="10">
        <f>AVERAGE(D83:D86)</f>
        <v>0.08750000000000001</v>
      </c>
      <c r="R25" s="10">
        <f t="shared" si="6"/>
        <v>0.6467715039436025</v>
      </c>
      <c r="S25" s="10">
        <f t="shared" si="7"/>
        <v>0.6467715039436025</v>
      </c>
      <c r="T25" s="10">
        <f t="shared" si="8"/>
        <v>0.9966398817300097</v>
      </c>
      <c r="U25" s="10">
        <f t="shared" si="9"/>
        <v>1.3560227807253245</v>
      </c>
      <c r="V25">
        <f t="shared" si="10"/>
        <v>0</v>
      </c>
    </row>
    <row r="26" spans="1:22" ht="15.75" thickBot="1">
      <c r="A26" s="3">
        <v>38034</v>
      </c>
      <c r="B26" s="7">
        <v>8.84</v>
      </c>
      <c r="C26" s="7">
        <v>14.5</v>
      </c>
      <c r="D26" s="7">
        <v>0.05</v>
      </c>
      <c r="E26">
        <f aca="true" t="shared" si="12" ref="E26:E89">(0.411/(1+(10^(7.204-B26))))+(58.4/(1+10^(B26-7.204)))</f>
        <v>1.7214449156847318</v>
      </c>
      <c r="F26">
        <f aca="true" t="shared" si="13" ref="F26:F89">(0.275/(1+(10^(7.204-B26))))+(39/(1+10^(B26-7.204)))</f>
        <v>1.1501138898737906</v>
      </c>
      <c r="G26">
        <f aca="true" t="shared" si="14" ref="G26:G89">((0.0577/(1+(10^(7.688-B26))))+(2.487/(1+(10^(B26-7.688)))))*MIN(2.85,(1.45*(10^(0.028*(25-C26)))))</f>
        <v>0.6202213548217393</v>
      </c>
      <c r="H26">
        <f aca="true" t="shared" si="15" ref="H26:H89">((0.0577/(1+(10^(7.688-B26))))+(2.487/(1+(10^(B26-7.688)))))*(1.45*(10^(0.028*(25-MAX(C26,7)))))</f>
        <v>0.6209689109013342</v>
      </c>
      <c r="I26">
        <f aca="true" t="shared" si="16" ref="I26:I89">((0.0676/(1+(10^(7.688-B26))))+(2.912/(1+(10^(B26-7.688)))))*0.854*MIN(2.85,(3.04*(10^(0.028*(25-C26)))))</f>
        <v>0.6202737736028203</v>
      </c>
      <c r="J26">
        <f aca="true" t="shared" si="17" ref="J26:J89">((0.0676/(1+(10^(7.688-B26))))+(2.912/(1+(10^(B26-7.688)))))*0.854*(3.04*(10^(0.028*(25-MAX(C26,7)))))</f>
        <v>1.3020034719335656</v>
      </c>
      <c r="K26">
        <f t="shared" si="11"/>
        <v>0</v>
      </c>
      <c r="N26" s="9">
        <v>38504</v>
      </c>
      <c r="O26" s="10">
        <f>AVERAGE(B87:B91)</f>
        <v>8.441999999999998</v>
      </c>
      <c r="P26" s="10">
        <f>AVERAGE(C87:C91)</f>
        <v>22.5</v>
      </c>
      <c r="Q26" s="10">
        <f>AVERAGE(D87:D91)</f>
        <v>0.12000000000000002</v>
      </c>
      <c r="R26" s="10">
        <f t="shared" si="6"/>
        <v>0.7182652158912016</v>
      </c>
      <c r="S26" s="10">
        <f t="shared" si="7"/>
        <v>0.7182652158912016</v>
      </c>
      <c r="T26" s="10">
        <f t="shared" si="8"/>
        <v>1.2016136722580613</v>
      </c>
      <c r="U26" s="10">
        <f t="shared" si="9"/>
        <v>1.5058911632190992</v>
      </c>
      <c r="V26">
        <f t="shared" si="10"/>
        <v>0</v>
      </c>
    </row>
    <row r="27" spans="1:22" ht="15.75" thickBot="1">
      <c r="A27" s="3">
        <v>38042</v>
      </c>
      <c r="B27" s="7">
        <v>7.8</v>
      </c>
      <c r="C27" s="7">
        <v>13.3</v>
      </c>
      <c r="D27" s="7">
        <v>0.2</v>
      </c>
      <c r="E27">
        <f t="shared" si="12"/>
        <v>12.138807387334625</v>
      </c>
      <c r="F27">
        <f t="shared" si="13"/>
        <v>8.106818811749356</v>
      </c>
      <c r="G27">
        <f t="shared" si="14"/>
        <v>3.1822802148106857</v>
      </c>
      <c r="H27">
        <f t="shared" si="15"/>
        <v>3.442401805858147</v>
      </c>
      <c r="I27">
        <f t="shared" si="16"/>
        <v>3.182140265610841</v>
      </c>
      <c r="J27">
        <f t="shared" si="17"/>
        <v>7.216856046932638</v>
      </c>
      <c r="K27">
        <f t="shared" si="11"/>
        <v>0</v>
      </c>
      <c r="N27" s="9">
        <v>38534</v>
      </c>
      <c r="O27" s="10">
        <f>AVERAGE(B92:B95)</f>
        <v>8.0525</v>
      </c>
      <c r="P27" s="10">
        <f>AVERAGE(C92:C95)</f>
        <v>23.125</v>
      </c>
      <c r="Q27" s="10">
        <f>AVERAGE(D92:D95)</f>
        <v>0.5375000000000001</v>
      </c>
      <c r="R27" s="10">
        <f t="shared" si="6"/>
        <v>1.2936421522955683</v>
      </c>
      <c r="S27" s="10">
        <f t="shared" si="7"/>
        <v>1.2936421522955683</v>
      </c>
      <c r="T27" s="10">
        <f t="shared" si="8"/>
        <v>2.253084538306383</v>
      </c>
      <c r="U27" s="10">
        <f t="shared" si="9"/>
        <v>2.712103198277723</v>
      </c>
      <c r="V27">
        <f t="shared" si="10"/>
        <v>0</v>
      </c>
    </row>
    <row r="28" spans="1:22" ht="15.75" thickBot="1">
      <c r="A28" s="3">
        <v>38047</v>
      </c>
      <c r="B28" s="7">
        <v>8.13</v>
      </c>
      <c r="C28" s="7">
        <v>12.4</v>
      </c>
      <c r="D28" s="7">
        <v>0.1</v>
      </c>
      <c r="E28">
        <f t="shared" si="12"/>
        <v>6.558234533945839</v>
      </c>
      <c r="F28">
        <f t="shared" si="13"/>
        <v>4.380117476194668</v>
      </c>
      <c r="G28">
        <f t="shared" si="14"/>
        <v>2.0024094952646045</v>
      </c>
      <c r="H28">
        <f t="shared" si="15"/>
        <v>2.295493346087959</v>
      </c>
      <c r="I28">
        <f t="shared" si="16"/>
        <v>2.0023581347196178</v>
      </c>
      <c r="J28">
        <f t="shared" si="17"/>
        <v>4.812497091796059</v>
      </c>
      <c r="K28">
        <f t="shared" si="11"/>
        <v>0</v>
      </c>
      <c r="N28" s="9">
        <v>38565</v>
      </c>
      <c r="O28" s="10">
        <f>AVERAGE(B96:B100)</f>
        <v>8.042</v>
      </c>
      <c r="P28" s="10">
        <f>AVERAGE(C96:C100)</f>
        <v>23.16</v>
      </c>
      <c r="Q28" s="10">
        <f>AVERAGE(D96:D100)</f>
        <v>0.76</v>
      </c>
      <c r="R28" s="10">
        <f t="shared" si="6"/>
        <v>1.3110238816957482</v>
      </c>
      <c r="S28" s="10">
        <f t="shared" si="7"/>
        <v>1.3110238816957482</v>
      </c>
      <c r="T28" s="10">
        <f t="shared" si="8"/>
        <v>2.288514331498365</v>
      </c>
      <c r="U28" s="10">
        <f t="shared" si="9"/>
        <v>2.7485418882843877</v>
      </c>
      <c r="V28">
        <f t="shared" si="10"/>
        <v>0</v>
      </c>
    </row>
    <row r="29" spans="1:22" ht="15.75" thickBot="1">
      <c r="A29" s="3">
        <v>38056</v>
      </c>
      <c r="B29" s="7">
        <v>8.33</v>
      </c>
      <c r="C29" s="7">
        <v>17.3</v>
      </c>
      <c r="D29" s="7">
        <v>0.2</v>
      </c>
      <c r="E29">
        <f t="shared" si="12"/>
        <v>4.447557216843109</v>
      </c>
      <c r="F29">
        <f t="shared" si="13"/>
        <v>2.9706091365991716</v>
      </c>
      <c r="G29">
        <f t="shared" si="14"/>
        <v>1.2120295447141636</v>
      </c>
      <c r="H29">
        <f t="shared" si="15"/>
        <v>1.2120295447141636</v>
      </c>
      <c r="I29">
        <f t="shared" si="16"/>
        <v>1.4500637718920666</v>
      </c>
      <c r="J29">
        <f t="shared" si="17"/>
        <v>2.5410653018193123</v>
      </c>
      <c r="K29">
        <f t="shared" si="11"/>
        <v>0</v>
      </c>
      <c r="N29" s="9">
        <v>38596</v>
      </c>
      <c r="O29" s="10">
        <f>AVERAGE(B101:B104)</f>
        <v>7.805</v>
      </c>
      <c r="P29" s="10">
        <f>AVERAGE(C101:C104)</f>
        <v>20.025</v>
      </c>
      <c r="Q29" s="10">
        <f>AVERAGE(D101:D104)</f>
        <v>0.8250000000000001</v>
      </c>
      <c r="R29" s="10">
        <f t="shared" si="6"/>
        <v>2.217586004361043</v>
      </c>
      <c r="S29" s="10">
        <f t="shared" si="7"/>
        <v>2.217586004361043</v>
      </c>
      <c r="T29" s="10">
        <f t="shared" si="8"/>
        <v>3.1625566509561316</v>
      </c>
      <c r="U29" s="10">
        <f t="shared" si="9"/>
        <v>4.649080191860739</v>
      </c>
      <c r="V29">
        <f t="shared" si="10"/>
        <v>0</v>
      </c>
    </row>
    <row r="30" spans="1:22" ht="15.75" thickBot="1">
      <c r="A30" s="3">
        <v>38063</v>
      </c>
      <c r="B30" s="7">
        <v>8.79</v>
      </c>
      <c r="C30" s="7">
        <v>18.2</v>
      </c>
      <c r="D30" s="7">
        <v>0.05</v>
      </c>
      <c r="E30">
        <f t="shared" si="12"/>
        <v>1.8773002127921232</v>
      </c>
      <c r="F30">
        <f t="shared" si="13"/>
        <v>1.254193911610391</v>
      </c>
      <c r="G30">
        <f t="shared" si="14"/>
        <v>0.5298304831347872</v>
      </c>
      <c r="H30">
        <f t="shared" si="15"/>
        <v>0.5298304831347872</v>
      </c>
      <c r="I30">
        <f t="shared" si="16"/>
        <v>0.6718080214657871</v>
      </c>
      <c r="J30">
        <f t="shared" si="17"/>
        <v>1.1108972934304855</v>
      </c>
      <c r="K30">
        <f t="shared" si="11"/>
        <v>0</v>
      </c>
      <c r="N30" s="9">
        <v>38626</v>
      </c>
      <c r="O30" s="10">
        <f>AVERAGE(B105:B107)</f>
        <v>7.8</v>
      </c>
      <c r="P30" s="10">
        <f>AVERAGE(C105:C107)</f>
        <v>17.7</v>
      </c>
      <c r="Q30" s="10">
        <f>AVERAGE(D105:D107)</f>
        <v>0.7999999999999999</v>
      </c>
      <c r="R30" s="10">
        <f t="shared" si="6"/>
        <v>2.5921585450159363</v>
      </c>
      <c r="S30" s="10">
        <f t="shared" si="7"/>
        <v>2.5921585450159363</v>
      </c>
      <c r="T30" s="10">
        <f t="shared" si="8"/>
        <v>3.182140265610841</v>
      </c>
      <c r="U30" s="10">
        <f t="shared" si="9"/>
        <v>5.43435546610832</v>
      </c>
      <c r="V30">
        <f t="shared" si="10"/>
        <v>0</v>
      </c>
    </row>
    <row r="31" spans="1:22" ht="15.75" thickBot="1">
      <c r="A31" s="3">
        <v>38070</v>
      </c>
      <c r="B31" s="7">
        <v>8.46</v>
      </c>
      <c r="C31" s="7">
        <v>17.8</v>
      </c>
      <c r="D31" s="7">
        <v>0.2</v>
      </c>
      <c r="E31">
        <f t="shared" si="12"/>
        <v>3.4582127902395143</v>
      </c>
      <c r="F31">
        <f t="shared" si="13"/>
        <v>2.309925853213975</v>
      </c>
      <c r="G31">
        <f t="shared" si="14"/>
        <v>0.9433380530287174</v>
      </c>
      <c r="H31">
        <f t="shared" si="15"/>
        <v>0.9433380530287174</v>
      </c>
      <c r="I31">
        <f t="shared" si="16"/>
        <v>1.1655971731182493</v>
      </c>
      <c r="J31">
        <f t="shared" si="17"/>
        <v>1.9777764854198554</v>
      </c>
      <c r="K31">
        <f t="shared" si="11"/>
        <v>0</v>
      </c>
      <c r="N31" s="9">
        <v>38657</v>
      </c>
      <c r="O31" s="10">
        <f>AVERAGE(B108:B112)</f>
        <v>8.016</v>
      </c>
      <c r="P31" s="10">
        <f>AVERAGE(C108:C112)</f>
        <v>15.780000000000001</v>
      </c>
      <c r="Q31" s="10">
        <f>AVERAGE(D108:D112)</f>
        <v>0.52</v>
      </c>
      <c r="R31" s="10">
        <f t="shared" si="6"/>
        <v>2.19203820198561</v>
      </c>
      <c r="S31" s="10">
        <f t="shared" si="7"/>
        <v>2.19203820198561</v>
      </c>
      <c r="T31" s="10">
        <f t="shared" si="8"/>
        <v>2.377663811631176</v>
      </c>
      <c r="U31" s="10">
        <f t="shared" si="9"/>
        <v>4.595567732580955</v>
      </c>
      <c r="V31">
        <f t="shared" si="10"/>
        <v>0</v>
      </c>
    </row>
    <row r="32" spans="1:22" ht="15.75" thickBot="1">
      <c r="A32" s="3">
        <v>38075</v>
      </c>
      <c r="B32" s="7">
        <v>8.75</v>
      </c>
      <c r="C32" s="7">
        <v>18.1</v>
      </c>
      <c r="D32" s="7">
        <v>0.05</v>
      </c>
      <c r="E32">
        <f t="shared" si="12"/>
        <v>2.014853560839473</v>
      </c>
      <c r="F32">
        <f t="shared" si="13"/>
        <v>1.3460519088707958</v>
      </c>
      <c r="G32">
        <f t="shared" si="14"/>
        <v>0.5690111975998334</v>
      </c>
      <c r="H32">
        <f t="shared" si="15"/>
        <v>0.5690111975998334</v>
      </c>
      <c r="I32">
        <f t="shared" si="16"/>
        <v>0.7168446294795107</v>
      </c>
      <c r="J32">
        <f t="shared" si="17"/>
        <v>1.193036578939682</v>
      </c>
      <c r="K32">
        <f t="shared" si="11"/>
        <v>0</v>
      </c>
      <c r="N32" s="9">
        <v>38687</v>
      </c>
      <c r="O32" s="10">
        <f>AVERAGE(B113:B116)</f>
        <v>8.092500000000001</v>
      </c>
      <c r="P32" s="10">
        <f>AVERAGE(C113:C116)</f>
        <v>14.350000000000001</v>
      </c>
      <c r="Q32" s="10">
        <f>AVERAGE(D113:D116)</f>
        <v>0.2625</v>
      </c>
      <c r="R32" s="10">
        <f t="shared" si="6"/>
        <v>2.121315870772862</v>
      </c>
      <c r="S32" s="10">
        <f t="shared" si="7"/>
        <v>2.1445120130979407</v>
      </c>
      <c r="T32" s="10">
        <f t="shared" si="8"/>
        <v>2.121255582337992</v>
      </c>
      <c r="U32" s="10">
        <f t="shared" si="9"/>
        <v>4.495952578539354</v>
      </c>
      <c r="V32">
        <f t="shared" si="10"/>
        <v>0</v>
      </c>
    </row>
    <row r="33" spans="1:22" ht="15.75" thickBot="1">
      <c r="A33" s="3">
        <v>38084</v>
      </c>
      <c r="B33" s="7">
        <v>8.87</v>
      </c>
      <c r="C33" s="7">
        <v>17.3</v>
      </c>
      <c r="D33" s="7">
        <v>0.05</v>
      </c>
      <c r="E33">
        <f t="shared" si="12"/>
        <v>1.6358257953035196</v>
      </c>
      <c r="F33">
        <f t="shared" si="13"/>
        <v>1.092937521307986</v>
      </c>
      <c r="G33">
        <f t="shared" si="14"/>
        <v>0.4945476743050454</v>
      </c>
      <c r="H33">
        <f t="shared" si="15"/>
        <v>0.4945476743050454</v>
      </c>
      <c r="I33">
        <f t="shared" si="16"/>
        <v>0.591732017217124</v>
      </c>
      <c r="J33">
        <f t="shared" si="17"/>
        <v>1.0369403926035758</v>
      </c>
      <c r="K33">
        <f t="shared" si="11"/>
        <v>0</v>
      </c>
      <c r="N33" s="9">
        <v>38718</v>
      </c>
      <c r="O33" s="10">
        <f>AVERAGE(B117:B120)</f>
        <v>7.7749999999999995</v>
      </c>
      <c r="P33" s="10">
        <f>AVERAGE(C117:C120)</f>
        <v>14.275</v>
      </c>
      <c r="Q33" s="10">
        <f>AVERAGE(D117:D120)</f>
        <v>0.25</v>
      </c>
      <c r="R33" s="10">
        <f t="shared" si="6"/>
        <v>3.2806147988045575</v>
      </c>
      <c r="S33" s="10">
        <f t="shared" si="7"/>
        <v>3.332563104813665</v>
      </c>
      <c r="T33" s="10">
        <f t="shared" si="8"/>
        <v>3.280467466314003</v>
      </c>
      <c r="U33" s="10">
        <f t="shared" si="9"/>
        <v>6.9865771417539335</v>
      </c>
      <c r="V33">
        <f t="shared" si="10"/>
        <v>0</v>
      </c>
    </row>
    <row r="34" spans="1:22" ht="15.75" thickBot="1">
      <c r="A34" s="3">
        <v>38091</v>
      </c>
      <c r="B34" s="7">
        <v>8.5</v>
      </c>
      <c r="C34" s="7">
        <v>19.3</v>
      </c>
      <c r="D34" s="7">
        <v>0.05</v>
      </c>
      <c r="E34">
        <f t="shared" si="12"/>
        <v>3.2030003682324795</v>
      </c>
      <c r="F34">
        <f t="shared" si="13"/>
        <v>2.139495236334525</v>
      </c>
      <c r="G34">
        <f t="shared" si="14"/>
        <v>0.8003055727224677</v>
      </c>
      <c r="H34">
        <f t="shared" si="15"/>
        <v>0.8003055727224677</v>
      </c>
      <c r="I34">
        <f t="shared" si="16"/>
        <v>1.0892800685738389</v>
      </c>
      <c r="J34">
        <f t="shared" si="17"/>
        <v>1.6779085253342896</v>
      </c>
      <c r="K34">
        <f t="shared" si="11"/>
        <v>0</v>
      </c>
      <c r="N34" s="9">
        <v>38749</v>
      </c>
      <c r="O34" s="10">
        <f>AVERAGE(B121:B125)</f>
        <v>7.888</v>
      </c>
      <c r="P34" s="10">
        <f>AVERAGE(C121:C125)</f>
        <v>14.180000000000001</v>
      </c>
      <c r="Q34" s="10">
        <f>AVERAGE(D121:D125)</f>
        <v>0.64</v>
      </c>
      <c r="R34" s="10">
        <f t="shared" si="6"/>
        <v>2.842894159985613</v>
      </c>
      <c r="S34" s="10">
        <f t="shared" si="7"/>
        <v>2.9056535686915006</v>
      </c>
      <c r="T34" s="10">
        <f t="shared" si="8"/>
        <v>2.8427796930302014</v>
      </c>
      <c r="U34" s="10">
        <f t="shared" si="9"/>
        <v>6.091607715393652</v>
      </c>
      <c r="V34">
        <f t="shared" si="10"/>
        <v>0</v>
      </c>
    </row>
    <row r="35" spans="1:22" ht="15.75" thickBot="1">
      <c r="A35" s="3">
        <v>38098</v>
      </c>
      <c r="B35" s="7">
        <v>8.66</v>
      </c>
      <c r="C35" s="7">
        <v>17.5</v>
      </c>
      <c r="D35" s="7">
        <v>0.05</v>
      </c>
      <c r="E35">
        <f t="shared" si="12"/>
        <v>2.3716838455003946</v>
      </c>
      <c r="F35">
        <f t="shared" si="13"/>
        <v>1.5843428394523578</v>
      </c>
      <c r="G35">
        <f t="shared" si="14"/>
        <v>0.6862873279678857</v>
      </c>
      <c r="H35">
        <f t="shared" si="15"/>
        <v>0.6862873279678857</v>
      </c>
      <c r="I35">
        <f t="shared" si="16"/>
        <v>0.8317674402498204</v>
      </c>
      <c r="J35">
        <f t="shared" si="17"/>
        <v>1.4389000888016525</v>
      </c>
      <c r="K35">
        <f t="shared" si="11"/>
        <v>0</v>
      </c>
      <c r="N35" s="9">
        <v>38777</v>
      </c>
      <c r="O35" s="10">
        <f>AVERAGE(B126:B129)</f>
        <v>7.9575</v>
      </c>
      <c r="P35" s="10">
        <f>AVERAGE(C126:C129)</f>
        <v>16.025</v>
      </c>
      <c r="Q35" s="10">
        <f>AVERAGE(D126:D129)</f>
        <v>0.22500000000000003</v>
      </c>
      <c r="R35" s="10">
        <f t="shared" si="6"/>
        <v>2.3460309128734567</v>
      </c>
      <c r="S35" s="10">
        <f t="shared" si="7"/>
        <v>2.3460309128734567</v>
      </c>
      <c r="T35" s="10">
        <f t="shared" si="8"/>
        <v>2.5852027428689324</v>
      </c>
      <c r="U35" s="10">
        <f t="shared" si="9"/>
        <v>4.918394176814295</v>
      </c>
      <c r="V35">
        <f t="shared" si="10"/>
        <v>0</v>
      </c>
    </row>
    <row r="36" spans="1:22" ht="15.75" thickBot="1">
      <c r="A36" s="3">
        <v>38105</v>
      </c>
      <c r="B36" s="7">
        <v>8.75</v>
      </c>
      <c r="C36" s="7">
        <v>21.1</v>
      </c>
      <c r="D36" s="7">
        <v>0.05</v>
      </c>
      <c r="E36">
        <f t="shared" si="12"/>
        <v>2.014853560839473</v>
      </c>
      <c r="F36">
        <f t="shared" si="13"/>
        <v>1.3460519088707958</v>
      </c>
      <c r="G36">
        <f t="shared" si="14"/>
        <v>0.46894381581121763</v>
      </c>
      <c r="H36">
        <f t="shared" si="15"/>
        <v>0.46894381581121763</v>
      </c>
      <c r="I36">
        <f t="shared" si="16"/>
        <v>0.7168446294795107</v>
      </c>
      <c r="J36">
        <f t="shared" si="17"/>
        <v>0.9832269173089103</v>
      </c>
      <c r="K36">
        <f t="shared" si="11"/>
        <v>0</v>
      </c>
      <c r="N36" s="9">
        <v>38808</v>
      </c>
      <c r="O36" s="10">
        <f>AVERAGE(B130:B133)</f>
        <v>7.9375</v>
      </c>
      <c r="P36" s="10">
        <f>AVERAGE(C130:C133)</f>
        <v>17.7</v>
      </c>
      <c r="Q36" s="10">
        <f>AVERAGE(D130:D133)</f>
        <v>0.2425</v>
      </c>
      <c r="R36" s="10">
        <f t="shared" si="6"/>
        <v>2.1653398147444753</v>
      </c>
      <c r="S36" s="10">
        <f t="shared" si="7"/>
        <v>2.1653398147444753</v>
      </c>
      <c r="T36" s="10">
        <f t="shared" si="8"/>
        <v>2.658192831614512</v>
      </c>
      <c r="U36" s="10">
        <f t="shared" si="9"/>
        <v>4.539575109421305</v>
      </c>
      <c r="V36">
        <f t="shared" si="10"/>
        <v>0</v>
      </c>
    </row>
    <row r="37" spans="1:22" ht="15.75" thickBot="1">
      <c r="A37" s="3">
        <v>38112</v>
      </c>
      <c r="B37" s="7">
        <v>8.71</v>
      </c>
      <c r="C37" s="7">
        <v>21.3</v>
      </c>
      <c r="D37" s="7">
        <v>0.2</v>
      </c>
      <c r="E37">
        <f t="shared" si="12"/>
        <v>2.1649103535878322</v>
      </c>
      <c r="F37">
        <f t="shared" si="13"/>
        <v>1.446259694816065</v>
      </c>
      <c r="G37">
        <f t="shared" si="14"/>
        <v>0.49436495848313633</v>
      </c>
      <c r="H37">
        <f t="shared" si="15"/>
        <v>0.49436495848313633</v>
      </c>
      <c r="I37">
        <f t="shared" si="16"/>
        <v>0.7655051025177676</v>
      </c>
      <c r="J37">
        <f t="shared" si="17"/>
        <v>1.0365179166509606</v>
      </c>
      <c r="K37">
        <f t="shared" si="11"/>
        <v>0</v>
      </c>
      <c r="N37" s="9">
        <v>38838</v>
      </c>
      <c r="O37" s="10">
        <f>AVERAGE(B134:B138)</f>
        <v>8.276</v>
      </c>
      <c r="P37" s="10">
        <f>AVERAGE(C134:C138)</f>
        <v>20.639999999999997</v>
      </c>
      <c r="Q37" s="10">
        <f>AVERAGE(D134:D138)</f>
        <v>0.17200000000000001</v>
      </c>
      <c r="R37" s="10">
        <f t="shared" si="6"/>
        <v>1.0683913566500864</v>
      </c>
      <c r="S37" s="10">
        <f t="shared" si="7"/>
        <v>1.0683913566500864</v>
      </c>
      <c r="T37" s="10">
        <f t="shared" si="8"/>
        <v>1.58533749746657</v>
      </c>
      <c r="U37" s="10">
        <f t="shared" si="9"/>
        <v>2.2399094167721305</v>
      </c>
      <c r="V37">
        <f t="shared" si="10"/>
        <v>0</v>
      </c>
    </row>
    <row r="38" spans="1:22" ht="15.75" thickBot="1">
      <c r="A38" s="3">
        <v>38119</v>
      </c>
      <c r="B38" s="7">
        <v>8.62</v>
      </c>
      <c r="C38" s="7">
        <v>19.8</v>
      </c>
      <c r="D38" s="7">
        <v>0.2</v>
      </c>
      <c r="E38">
        <f t="shared" si="12"/>
        <v>2.5538569712913635</v>
      </c>
      <c r="F38">
        <f t="shared" si="13"/>
        <v>1.705997882585629</v>
      </c>
      <c r="G38">
        <f t="shared" si="14"/>
        <v>0.6327104183281034</v>
      </c>
      <c r="H38">
        <f t="shared" si="15"/>
        <v>0.6327104183281034</v>
      </c>
      <c r="I38">
        <f t="shared" si="16"/>
        <v>0.8894009152666273</v>
      </c>
      <c r="J38">
        <f t="shared" si="17"/>
        <v>1.3265581606845727</v>
      </c>
      <c r="K38">
        <f t="shared" si="11"/>
        <v>0</v>
      </c>
      <c r="N38" s="9">
        <v>38869</v>
      </c>
      <c r="O38" s="10">
        <f>AVERAGE(B139:B142)</f>
        <v>7.9775</v>
      </c>
      <c r="P38" s="10">
        <f>AVERAGE(C139:C142)</f>
        <v>22.3</v>
      </c>
      <c r="Q38" s="10">
        <f>AVERAGE(D139:D142)</f>
        <v>0.275</v>
      </c>
      <c r="R38" s="10">
        <f t="shared" si="6"/>
        <v>1.5218382709609686</v>
      </c>
      <c r="S38" s="10">
        <f t="shared" si="7"/>
        <v>1.5218382709609686</v>
      </c>
      <c r="T38" s="10">
        <f t="shared" si="8"/>
        <v>2.51321622882359</v>
      </c>
      <c r="U38" s="10">
        <f t="shared" si="9"/>
        <v>3.190498751881895</v>
      </c>
      <c r="V38">
        <f t="shared" si="10"/>
        <v>0</v>
      </c>
    </row>
    <row r="39" spans="1:22" ht="15.75" thickBot="1">
      <c r="A39" s="3">
        <v>38126</v>
      </c>
      <c r="B39" s="7">
        <v>8.84</v>
      </c>
      <c r="C39" s="7">
        <v>19.2</v>
      </c>
      <c r="D39" s="7">
        <v>0.2</v>
      </c>
      <c r="E39">
        <f t="shared" si="12"/>
        <v>1.7214449156847318</v>
      </c>
      <c r="F39">
        <f t="shared" si="13"/>
        <v>1.1501138898737906</v>
      </c>
      <c r="G39">
        <f t="shared" si="14"/>
        <v>0.45863781269662834</v>
      </c>
      <c r="H39">
        <f t="shared" si="15"/>
        <v>0.45863781269662834</v>
      </c>
      <c r="I39">
        <f t="shared" si="16"/>
        <v>0.6202737736028203</v>
      </c>
      <c r="J39">
        <f t="shared" si="17"/>
        <v>0.9616391642284766</v>
      </c>
      <c r="K39">
        <f t="shared" si="11"/>
        <v>0</v>
      </c>
      <c r="N39" s="9">
        <v>38899</v>
      </c>
      <c r="O39" s="10">
        <f>AVERAGE(B143:B146)</f>
        <v>8.087499999999999</v>
      </c>
      <c r="P39" s="10">
        <f>AVERAGE(C143:C146)</f>
        <v>26.7</v>
      </c>
      <c r="Q39" s="10">
        <f>AVERAGE(D143:D146)</f>
        <v>0.4375</v>
      </c>
      <c r="R39" s="10">
        <f t="shared" si="6"/>
        <v>0.974614541766711</v>
      </c>
      <c r="S39" s="10">
        <f t="shared" si="7"/>
        <v>0.974614541766711</v>
      </c>
      <c r="T39" s="10">
        <f t="shared" si="8"/>
        <v>2.043271003145</v>
      </c>
      <c r="U39" s="10">
        <f t="shared" si="9"/>
        <v>2.043271003145</v>
      </c>
      <c r="V39">
        <f t="shared" si="10"/>
        <v>0</v>
      </c>
    </row>
    <row r="40" spans="1:22" ht="15.75" thickBot="1">
      <c r="A40" s="3">
        <v>38133</v>
      </c>
      <c r="B40" s="7">
        <v>8.46</v>
      </c>
      <c r="C40" s="7">
        <v>18.7</v>
      </c>
      <c r="D40" s="7">
        <v>0.3</v>
      </c>
      <c r="E40">
        <f t="shared" si="12"/>
        <v>3.4582127902395143</v>
      </c>
      <c r="F40">
        <f t="shared" si="13"/>
        <v>2.309925853213975</v>
      </c>
      <c r="G40">
        <f t="shared" si="14"/>
        <v>0.8901585214226952</v>
      </c>
      <c r="H40">
        <f t="shared" si="15"/>
        <v>0.8901585214226952</v>
      </c>
      <c r="I40">
        <f t="shared" si="16"/>
        <v>1.1655971731182493</v>
      </c>
      <c r="J40">
        <f t="shared" si="17"/>
        <v>1.8662817494889274</v>
      </c>
      <c r="K40">
        <f t="shared" si="11"/>
        <v>0</v>
      </c>
      <c r="N40" s="9">
        <v>38930</v>
      </c>
      <c r="O40" s="10">
        <f>AVERAGE(B147:B151)</f>
        <v>8.058</v>
      </c>
      <c r="P40" s="10">
        <f>AVERAGE(C147:C151)</f>
        <v>22.3</v>
      </c>
      <c r="Q40" s="10">
        <f>AVERAGE(D147:D151)</f>
        <v>0.27999999999999997</v>
      </c>
      <c r="R40" s="10">
        <f t="shared" si="6"/>
        <v>1.3531567227890666</v>
      </c>
      <c r="S40" s="10">
        <f t="shared" si="7"/>
        <v>1.3531567227890666</v>
      </c>
      <c r="T40" s="10">
        <f t="shared" si="8"/>
        <v>2.2346606719268176</v>
      </c>
      <c r="U40" s="10">
        <f t="shared" si="9"/>
        <v>2.8368757144304277</v>
      </c>
      <c r="V40">
        <f t="shared" si="10"/>
        <v>0</v>
      </c>
    </row>
    <row r="41" spans="1:22" ht="15.75" thickBot="1">
      <c r="A41" s="3">
        <v>38140</v>
      </c>
      <c r="B41" s="7">
        <v>8.84</v>
      </c>
      <c r="C41" s="7">
        <v>21.7</v>
      </c>
      <c r="D41" s="7">
        <v>0.4</v>
      </c>
      <c r="E41">
        <f t="shared" si="12"/>
        <v>1.7214449156847318</v>
      </c>
      <c r="F41">
        <f t="shared" si="13"/>
        <v>1.1501138898737906</v>
      </c>
      <c r="G41">
        <f t="shared" si="14"/>
        <v>0.3903640881440372</v>
      </c>
      <c r="H41">
        <f t="shared" si="15"/>
        <v>0.3903640881440372</v>
      </c>
      <c r="I41">
        <f t="shared" si="16"/>
        <v>0.6202737736028203</v>
      </c>
      <c r="J41">
        <f t="shared" si="17"/>
        <v>0.8184876716999986</v>
      </c>
      <c r="K41">
        <f t="shared" si="11"/>
        <v>0</v>
      </c>
      <c r="N41" s="9">
        <v>38961</v>
      </c>
      <c r="O41" s="10">
        <f>AVERAGE(B152:B154)</f>
        <v>8.01</v>
      </c>
      <c r="P41" s="10">
        <f>AVERAGE(C152:C154)</f>
        <v>21.833333333333332</v>
      </c>
      <c r="Q41" s="10">
        <f>AVERAGE(D152:D154)</f>
        <v>0.5066666666666667</v>
      </c>
      <c r="R41" s="10">
        <f t="shared" si="6"/>
        <v>1.4967429705629727</v>
      </c>
      <c r="S41" s="10">
        <f t="shared" si="7"/>
        <v>1.4967429705629727</v>
      </c>
      <c r="T41" s="10">
        <f t="shared" si="8"/>
        <v>2.398516621956184</v>
      </c>
      <c r="U41" s="10">
        <f t="shared" si="9"/>
        <v>3.13789294525726</v>
      </c>
      <c r="V41">
        <f t="shared" si="10"/>
        <v>0</v>
      </c>
    </row>
    <row r="42" spans="1:22" ht="15.75" thickBot="1">
      <c r="A42" s="3">
        <v>38147</v>
      </c>
      <c r="B42" s="7">
        <v>8.52</v>
      </c>
      <c r="C42" s="7">
        <v>19.8</v>
      </c>
      <c r="D42" s="7">
        <v>0.3</v>
      </c>
      <c r="E42">
        <f t="shared" si="12"/>
        <v>3.0831300910793167</v>
      </c>
      <c r="F42">
        <f t="shared" si="13"/>
        <v>2.0594459772895988</v>
      </c>
      <c r="G42">
        <f t="shared" si="14"/>
        <v>0.7491067117618339</v>
      </c>
      <c r="H42">
        <f t="shared" si="15"/>
        <v>0.7491067117618339</v>
      </c>
      <c r="I42">
        <f t="shared" si="16"/>
        <v>1.0530009527965944</v>
      </c>
      <c r="J42">
        <f t="shared" si="17"/>
        <v>1.570570687710835</v>
      </c>
      <c r="K42">
        <f t="shared" si="11"/>
        <v>0</v>
      </c>
      <c r="N42" s="9">
        <v>38991</v>
      </c>
      <c r="O42" s="13">
        <v>8.1</v>
      </c>
      <c r="P42" s="13">
        <v>18.8</v>
      </c>
      <c r="Q42" s="13">
        <v>0.58</v>
      </c>
      <c r="R42" s="10">
        <f t="shared" si="6"/>
        <v>1.5913132919281163</v>
      </c>
      <c r="S42" s="10">
        <f t="shared" si="7"/>
        <v>1.5913132919281163</v>
      </c>
      <c r="T42" s="10">
        <f t="shared" si="8"/>
        <v>2.0971062693078717</v>
      </c>
      <c r="U42" s="10">
        <f t="shared" si="9"/>
        <v>3.336177600851959</v>
      </c>
      <c r="V42">
        <f t="shared" si="10"/>
        <v>0</v>
      </c>
    </row>
    <row r="43" spans="1:22" ht="15.75" thickBot="1">
      <c r="A43" s="3">
        <v>38154</v>
      </c>
      <c r="B43" s="7">
        <v>8.72</v>
      </c>
      <c r="C43" s="7">
        <v>21.7</v>
      </c>
      <c r="D43" s="7">
        <v>0.3</v>
      </c>
      <c r="E43">
        <f t="shared" si="12"/>
        <v>2.126167326526432</v>
      </c>
      <c r="F43">
        <f t="shared" si="13"/>
        <v>1.4203871375560206</v>
      </c>
      <c r="G43">
        <f t="shared" si="14"/>
        <v>0.47390004480939246</v>
      </c>
      <c r="H43">
        <f t="shared" si="15"/>
        <v>0.47390004480939246</v>
      </c>
      <c r="I43">
        <f t="shared" si="16"/>
        <v>0.7529880669129546</v>
      </c>
      <c r="J43">
        <f t="shared" si="17"/>
        <v>0.9936119757662194</v>
      </c>
      <c r="K43">
        <f t="shared" si="11"/>
        <v>0</v>
      </c>
      <c r="N43" s="9">
        <v>39022</v>
      </c>
      <c r="O43" s="13">
        <v>7.98</v>
      </c>
      <c r="P43" s="13">
        <v>17.1</v>
      </c>
      <c r="Q43" s="13">
        <v>0.38</v>
      </c>
      <c r="R43" s="10">
        <f t="shared" si="6"/>
        <v>2.1204274380819776</v>
      </c>
      <c r="S43" s="10">
        <f t="shared" si="7"/>
        <v>2.1204274380819776</v>
      </c>
      <c r="T43" s="10">
        <f t="shared" si="8"/>
        <v>2.504291216428464</v>
      </c>
      <c r="U43" s="10">
        <f t="shared" si="9"/>
        <v>4.4454277260702675</v>
      </c>
      <c r="V43">
        <f t="shared" si="10"/>
        <v>0</v>
      </c>
    </row>
    <row r="44" spans="1:22" ht="15.75" thickBot="1">
      <c r="A44" s="3">
        <v>38161</v>
      </c>
      <c r="B44" s="7">
        <v>8.37</v>
      </c>
      <c r="C44" s="7">
        <v>11.8</v>
      </c>
      <c r="D44" s="7">
        <v>1.1</v>
      </c>
      <c r="E44">
        <f t="shared" si="12"/>
        <v>4.115070772094223</v>
      </c>
      <c r="F44">
        <f t="shared" si="13"/>
        <v>2.748574999557653</v>
      </c>
      <c r="G44">
        <f t="shared" si="14"/>
        <v>1.35642777776445</v>
      </c>
      <c r="H44">
        <f t="shared" si="15"/>
        <v>1.6162919770050257</v>
      </c>
      <c r="I44">
        <f t="shared" si="16"/>
        <v>1.3564249196955969</v>
      </c>
      <c r="J44">
        <f t="shared" si="17"/>
        <v>3.3886325910476</v>
      </c>
      <c r="K44">
        <f t="shared" si="11"/>
        <v>0</v>
      </c>
      <c r="N44" s="9">
        <v>39052</v>
      </c>
      <c r="O44" s="13">
        <v>7.59</v>
      </c>
      <c r="P44" s="13">
        <v>9.8</v>
      </c>
      <c r="Q44" s="13">
        <v>0.05</v>
      </c>
      <c r="R44" s="10">
        <f t="shared" si="6"/>
        <v>4.015126567096369</v>
      </c>
      <c r="S44" s="10">
        <f t="shared" si="7"/>
        <v>5.44280007542758</v>
      </c>
      <c r="T44" s="10">
        <f t="shared" si="8"/>
        <v>4.014924084996243</v>
      </c>
      <c r="U44" s="10">
        <f t="shared" si="9"/>
        <v>11.41053642198575</v>
      </c>
      <c r="V44">
        <f t="shared" si="10"/>
        <v>0</v>
      </c>
    </row>
    <row r="45" spans="1:22" ht="15.75" thickBot="1">
      <c r="A45" s="3">
        <v>38168</v>
      </c>
      <c r="B45" s="7">
        <v>8.25</v>
      </c>
      <c r="C45" s="7">
        <v>20.3</v>
      </c>
      <c r="D45" s="7">
        <v>0.9</v>
      </c>
      <c r="E45">
        <f t="shared" si="12"/>
        <v>5.196630242602703</v>
      </c>
      <c r="F45">
        <f t="shared" si="13"/>
        <v>3.4708394030728194</v>
      </c>
      <c r="G45">
        <f t="shared" si="14"/>
        <v>1.139463495121032</v>
      </c>
      <c r="H45">
        <f t="shared" si="15"/>
        <v>1.139463495121032</v>
      </c>
      <c r="I45">
        <f t="shared" si="16"/>
        <v>1.6541338705558049</v>
      </c>
      <c r="J45">
        <f t="shared" si="17"/>
        <v>2.3889077429406007</v>
      </c>
      <c r="K45">
        <f t="shared" si="11"/>
        <v>0</v>
      </c>
      <c r="N45" s="9">
        <v>39083</v>
      </c>
      <c r="O45" s="13">
        <v>7.85</v>
      </c>
      <c r="P45" s="13">
        <v>9.1</v>
      </c>
      <c r="Q45" s="13">
        <v>0.27</v>
      </c>
      <c r="R45" s="10">
        <f t="shared" si="6"/>
        <v>2.9879318879300762</v>
      </c>
      <c r="S45" s="10">
        <f t="shared" si="7"/>
        <v>4.237345099548055</v>
      </c>
      <c r="T45" s="10">
        <f t="shared" si="8"/>
        <v>2.9878065310551087</v>
      </c>
      <c r="U45" s="10">
        <f t="shared" si="9"/>
        <v>8.883440459216953</v>
      </c>
      <c r="V45">
        <f t="shared" si="10"/>
        <v>0</v>
      </c>
    </row>
    <row r="46" spans="1:22" ht="15.75" thickBot="1">
      <c r="A46" s="3">
        <v>38175</v>
      </c>
      <c r="B46" s="7">
        <v>8.85</v>
      </c>
      <c r="C46" s="7">
        <v>22.5</v>
      </c>
      <c r="D46" s="7">
        <v>0.5</v>
      </c>
      <c r="E46">
        <f t="shared" si="12"/>
        <v>1.6922746314555686</v>
      </c>
      <c r="F46">
        <f t="shared" si="13"/>
        <v>1.1306340013298537</v>
      </c>
      <c r="G46">
        <f t="shared" si="14"/>
        <v>0.3649383578036676</v>
      </c>
      <c r="H46">
        <f t="shared" si="15"/>
        <v>0.3649383578036676</v>
      </c>
      <c r="I46">
        <f t="shared" si="16"/>
        <v>0.6105681931416839</v>
      </c>
      <c r="J46">
        <f t="shared" si="17"/>
        <v>0.7651787490624116</v>
      </c>
      <c r="K46">
        <f t="shared" si="11"/>
        <v>0</v>
      </c>
      <c r="N46" s="9">
        <v>39114</v>
      </c>
      <c r="O46" s="13">
        <v>7.94</v>
      </c>
      <c r="P46" s="13">
        <v>16.6</v>
      </c>
      <c r="Q46" s="13">
        <v>0.14</v>
      </c>
      <c r="R46" s="10">
        <f t="shared" si="6"/>
        <v>2.3164563745164375</v>
      </c>
      <c r="S46" s="10">
        <f t="shared" si="7"/>
        <v>2.3164563745164375</v>
      </c>
      <c r="T46" s="10">
        <f t="shared" si="8"/>
        <v>2.6490161295343095</v>
      </c>
      <c r="U46" s="10">
        <f t="shared" si="9"/>
        <v>4.856387429263269</v>
      </c>
      <c r="V46">
        <f t="shared" si="10"/>
        <v>0</v>
      </c>
    </row>
    <row r="47" spans="1:22" ht="15.75" thickBot="1">
      <c r="A47" s="3">
        <v>38182</v>
      </c>
      <c r="B47" s="7">
        <v>8.54</v>
      </c>
      <c r="C47" s="7">
        <v>23.2</v>
      </c>
      <c r="D47" s="7">
        <v>1</v>
      </c>
      <c r="E47">
        <f t="shared" si="12"/>
        <v>2.96816783670111</v>
      </c>
      <c r="F47">
        <f t="shared" si="13"/>
        <v>1.9826742912664552</v>
      </c>
      <c r="G47">
        <f t="shared" si="14"/>
        <v>0.5816166278406709</v>
      </c>
      <c r="H47">
        <f t="shared" si="15"/>
        <v>0.5816166278406709</v>
      </c>
      <c r="I47">
        <f t="shared" si="16"/>
        <v>1.0179426154683566</v>
      </c>
      <c r="J47">
        <f t="shared" si="17"/>
        <v>1.2194163668947715</v>
      </c>
      <c r="K47">
        <f t="shared" si="11"/>
        <v>0</v>
      </c>
      <c r="N47" s="9">
        <v>39142</v>
      </c>
      <c r="O47" s="13">
        <v>8.1</v>
      </c>
      <c r="P47" s="13">
        <v>17.6</v>
      </c>
      <c r="Q47" s="13">
        <v>0.21</v>
      </c>
      <c r="R47" s="10">
        <f t="shared" si="6"/>
        <v>1.7193159430635176</v>
      </c>
      <c r="S47" s="10">
        <f t="shared" si="7"/>
        <v>1.7193159430635176</v>
      </c>
      <c r="T47" s="10">
        <f t="shared" si="8"/>
        <v>2.0971062693078717</v>
      </c>
      <c r="U47" s="10">
        <f t="shared" si="9"/>
        <v>3.6045342970058454</v>
      </c>
      <c r="V47">
        <f t="shared" si="10"/>
        <v>0</v>
      </c>
    </row>
    <row r="48" spans="1:22" ht="15.75" thickBot="1">
      <c r="A48" s="3">
        <v>38189</v>
      </c>
      <c r="B48" s="7">
        <v>8.26</v>
      </c>
      <c r="C48" s="7">
        <v>23.3</v>
      </c>
      <c r="D48" s="7">
        <v>0.6</v>
      </c>
      <c r="E48">
        <f t="shared" si="12"/>
        <v>5.096497860643735</v>
      </c>
      <c r="F48">
        <f t="shared" si="13"/>
        <v>3.4039710919903543</v>
      </c>
      <c r="G48">
        <f t="shared" si="14"/>
        <v>0.9238921924993909</v>
      </c>
      <c r="H48">
        <f t="shared" si="15"/>
        <v>0.9238921924993909</v>
      </c>
      <c r="I48">
        <f t="shared" si="16"/>
        <v>1.6273911966128305</v>
      </c>
      <c r="J48">
        <f t="shared" si="17"/>
        <v>1.9369601503643683</v>
      </c>
      <c r="K48">
        <f t="shared" si="11"/>
        <v>0</v>
      </c>
      <c r="N48" s="9">
        <v>39173</v>
      </c>
      <c r="O48" s="13">
        <v>8.19</v>
      </c>
      <c r="P48" s="13">
        <v>18.3</v>
      </c>
      <c r="Q48" s="13">
        <v>0.35</v>
      </c>
      <c r="R48" s="10">
        <f t="shared" si="6"/>
        <v>1.427833582943965</v>
      </c>
      <c r="S48" s="10">
        <f t="shared" si="7"/>
        <v>1.427833582943965</v>
      </c>
      <c r="T48" s="10">
        <f t="shared" si="8"/>
        <v>1.8219876807857918</v>
      </c>
      <c r="U48" s="10">
        <f t="shared" si="9"/>
        <v>2.993464828515282</v>
      </c>
      <c r="V48">
        <f t="shared" si="10"/>
        <v>0</v>
      </c>
    </row>
    <row r="49" spans="1:22" ht="15.75" thickBot="1">
      <c r="A49" s="3">
        <v>38196</v>
      </c>
      <c r="B49" s="7">
        <v>8.45</v>
      </c>
      <c r="C49" s="7">
        <v>22.5</v>
      </c>
      <c r="D49" s="7">
        <v>0.2</v>
      </c>
      <c r="E49">
        <f t="shared" si="12"/>
        <v>3.5253794847283633</v>
      </c>
      <c r="F49">
        <f t="shared" si="13"/>
        <v>2.354779709015604</v>
      </c>
      <c r="G49">
        <f t="shared" si="14"/>
        <v>0.7086182783925536</v>
      </c>
      <c r="H49">
        <f t="shared" si="15"/>
        <v>0.7086182783925536</v>
      </c>
      <c r="I49">
        <f t="shared" si="16"/>
        <v>1.1854762667215664</v>
      </c>
      <c r="J49">
        <f t="shared" si="17"/>
        <v>1.4856673783573437</v>
      </c>
      <c r="K49">
        <f t="shared" si="11"/>
        <v>0</v>
      </c>
      <c r="N49" s="9">
        <v>39203</v>
      </c>
      <c r="O49" s="13">
        <v>7.08</v>
      </c>
      <c r="P49" s="13">
        <v>18.9</v>
      </c>
      <c r="Q49" s="13">
        <v>0.77</v>
      </c>
      <c r="R49" s="10">
        <f t="shared" si="6"/>
        <v>4.311148402094289</v>
      </c>
      <c r="S49" s="10">
        <f t="shared" si="7"/>
        <v>4.311148402094289</v>
      </c>
      <c r="T49" s="10">
        <f t="shared" si="8"/>
        <v>5.7180077463379595</v>
      </c>
      <c r="U49" s="10">
        <f t="shared" si="9"/>
        <v>9.038023432488185</v>
      </c>
      <c r="V49">
        <f t="shared" si="10"/>
        <v>0</v>
      </c>
    </row>
    <row r="50" spans="1:22" ht="15.75" thickBot="1">
      <c r="A50" s="3">
        <v>38203</v>
      </c>
      <c r="B50" s="7">
        <v>8.71</v>
      </c>
      <c r="C50" s="7">
        <v>22.1</v>
      </c>
      <c r="D50" s="7">
        <v>0.4</v>
      </c>
      <c r="E50">
        <f t="shared" si="12"/>
        <v>2.1649103535878322</v>
      </c>
      <c r="F50">
        <f t="shared" si="13"/>
        <v>1.446259694816065</v>
      </c>
      <c r="G50">
        <f t="shared" si="14"/>
        <v>0.4695130626321774</v>
      </c>
      <c r="H50">
        <f t="shared" si="15"/>
        <v>0.4695130626321774</v>
      </c>
      <c r="I50">
        <f t="shared" si="16"/>
        <v>0.7655051025177676</v>
      </c>
      <c r="J50">
        <f t="shared" si="17"/>
        <v>0.9844118058309291</v>
      </c>
      <c r="K50">
        <f t="shared" si="11"/>
        <v>0</v>
      </c>
      <c r="N50" s="9">
        <v>39234</v>
      </c>
      <c r="O50" s="13">
        <v>8.09</v>
      </c>
      <c r="P50" s="13">
        <v>22.2</v>
      </c>
      <c r="Q50" s="13">
        <v>1.26</v>
      </c>
      <c r="R50" s="10">
        <f t="shared" si="6"/>
        <v>1.2977223126394537</v>
      </c>
      <c r="S50" s="10">
        <f t="shared" si="7"/>
        <v>1.2977223126394537</v>
      </c>
      <c r="T50" s="10">
        <f t="shared" si="8"/>
        <v>2.1293458697442222</v>
      </c>
      <c r="U50" s="10">
        <f t="shared" si="9"/>
        <v>2.72066414532199</v>
      </c>
      <c r="V50">
        <f t="shared" si="10"/>
        <v>0</v>
      </c>
    </row>
    <row r="51" spans="1:22" ht="15.75" thickBot="1">
      <c r="A51" s="3">
        <v>38210</v>
      </c>
      <c r="B51" s="7">
        <v>9</v>
      </c>
      <c r="C51" s="7">
        <v>24.6</v>
      </c>
      <c r="D51" s="7">
        <v>0.4</v>
      </c>
      <c r="E51">
        <f t="shared" si="12"/>
        <v>1.3239643112739894</v>
      </c>
      <c r="F51">
        <f t="shared" si="13"/>
        <v>0.8846767137575271</v>
      </c>
      <c r="G51">
        <f t="shared" si="14"/>
        <v>0.25387650543891593</v>
      </c>
      <c r="H51">
        <f t="shared" si="15"/>
        <v>0.25387650543891593</v>
      </c>
      <c r="I51">
        <f t="shared" si="16"/>
        <v>0.48635698762579455</v>
      </c>
      <c r="J51">
        <f t="shared" si="17"/>
        <v>0.5323336055305222</v>
      </c>
      <c r="K51">
        <f t="shared" si="11"/>
        <v>0</v>
      </c>
      <c r="N51" s="9">
        <v>39264</v>
      </c>
      <c r="O51" s="13">
        <v>7.87</v>
      </c>
      <c r="P51" s="13">
        <v>24</v>
      </c>
      <c r="Q51" s="13">
        <v>1.24</v>
      </c>
      <c r="R51" s="10">
        <f t="shared" si="6"/>
        <v>1.579813233989138</v>
      </c>
      <c r="S51" s="10">
        <f t="shared" si="7"/>
        <v>1.579813233989138</v>
      </c>
      <c r="T51" s="10">
        <f t="shared" si="8"/>
        <v>2.9111512051286645</v>
      </c>
      <c r="U51" s="10">
        <f t="shared" si="9"/>
        <v>3.312024089285359</v>
      </c>
      <c r="V51">
        <f t="shared" si="10"/>
        <v>0</v>
      </c>
    </row>
    <row r="52" spans="1:22" ht="15.75" thickBot="1">
      <c r="A52" s="3">
        <v>38217</v>
      </c>
      <c r="B52" s="7">
        <v>8.49</v>
      </c>
      <c r="C52" s="7">
        <v>23.3</v>
      </c>
      <c r="D52" s="7">
        <v>0.2</v>
      </c>
      <c r="E52">
        <f t="shared" si="12"/>
        <v>3.2648338671112724</v>
      </c>
      <c r="F52">
        <f t="shared" si="13"/>
        <v>2.1807875890924837</v>
      </c>
      <c r="G52">
        <f t="shared" si="14"/>
        <v>0.6289435391035832</v>
      </c>
      <c r="H52">
        <f t="shared" si="15"/>
        <v>0.6289435391035832</v>
      </c>
      <c r="I52">
        <f t="shared" si="16"/>
        <v>1.1078850791469474</v>
      </c>
      <c r="J52">
        <f t="shared" si="17"/>
        <v>1.3186314722344201</v>
      </c>
      <c r="K52">
        <f t="shared" si="11"/>
        <v>0</v>
      </c>
      <c r="N52" s="9">
        <v>39295</v>
      </c>
      <c r="O52" s="13">
        <v>8.04</v>
      </c>
      <c r="P52" s="13">
        <v>25.3</v>
      </c>
      <c r="Q52" s="13">
        <v>1.32</v>
      </c>
      <c r="R52" s="10">
        <f t="shared" si="6"/>
        <v>1.1454512717831034</v>
      </c>
      <c r="S52" s="10">
        <f t="shared" si="7"/>
        <v>1.1454512717831034</v>
      </c>
      <c r="T52" s="10">
        <f t="shared" si="8"/>
        <v>2.295300740514748</v>
      </c>
      <c r="U52" s="10">
        <f t="shared" si="9"/>
        <v>2.4014210898787063</v>
      </c>
      <c r="V52">
        <f t="shared" si="10"/>
        <v>1</v>
      </c>
    </row>
    <row r="53" spans="1:22" ht="15.75" thickBot="1">
      <c r="A53" s="3">
        <v>38224</v>
      </c>
      <c r="B53" s="7">
        <v>8.91</v>
      </c>
      <c r="C53" s="7">
        <v>22.1</v>
      </c>
      <c r="D53" s="7">
        <v>0.2</v>
      </c>
      <c r="E53">
        <f t="shared" si="12"/>
        <v>1.5301342902763446</v>
      </c>
      <c r="F53">
        <f t="shared" si="13"/>
        <v>1.022356833036463</v>
      </c>
      <c r="G53">
        <f t="shared" si="14"/>
        <v>0.3411647072436572</v>
      </c>
      <c r="H53">
        <f t="shared" si="15"/>
        <v>0.3411647072436572</v>
      </c>
      <c r="I53">
        <f t="shared" si="16"/>
        <v>0.5562699950435198</v>
      </c>
      <c r="J53">
        <f t="shared" si="17"/>
        <v>0.7153430441538349</v>
      </c>
      <c r="K53">
        <f t="shared" si="11"/>
        <v>0</v>
      </c>
      <c r="N53" s="9">
        <v>39326</v>
      </c>
      <c r="O53" s="13">
        <v>8.32</v>
      </c>
      <c r="P53" s="13">
        <v>21.2</v>
      </c>
      <c r="Q53" s="13">
        <v>0.53</v>
      </c>
      <c r="R53" s="10">
        <f t="shared" si="6"/>
        <v>0.9583517379828831</v>
      </c>
      <c r="S53" s="10">
        <f t="shared" si="7"/>
        <v>0.9583517379828831</v>
      </c>
      <c r="T53" s="10">
        <f t="shared" si="8"/>
        <v>1.4743423561087665</v>
      </c>
      <c r="U53" s="10">
        <f t="shared" si="9"/>
        <v>2.0092180271048425</v>
      </c>
      <c r="V53">
        <f t="shared" si="10"/>
        <v>0</v>
      </c>
    </row>
    <row r="54" spans="1:22" ht="15.75" thickBot="1">
      <c r="A54" s="3">
        <v>38231</v>
      </c>
      <c r="B54" s="7">
        <v>8.81</v>
      </c>
      <c r="C54" s="7">
        <v>23</v>
      </c>
      <c r="D54" s="7">
        <v>0.4</v>
      </c>
      <c r="E54">
        <f t="shared" si="12"/>
        <v>1.8129012658154113</v>
      </c>
      <c r="F54">
        <f t="shared" si="13"/>
        <v>1.2111883550104643</v>
      </c>
      <c r="G54">
        <f t="shared" si="14"/>
        <v>0.37652187387516867</v>
      </c>
      <c r="H54">
        <f t="shared" si="15"/>
        <v>0.37652187387516867</v>
      </c>
      <c r="I54">
        <f t="shared" si="16"/>
        <v>0.6505797533869219</v>
      </c>
      <c r="J54">
        <f t="shared" si="17"/>
        <v>0.7894584309943903</v>
      </c>
      <c r="K54">
        <f t="shared" si="11"/>
        <v>0</v>
      </c>
      <c r="N54" s="9">
        <v>39356</v>
      </c>
      <c r="O54" s="13">
        <v>8.07</v>
      </c>
      <c r="P54" s="13">
        <v>17.8</v>
      </c>
      <c r="Q54" s="13">
        <v>0.54</v>
      </c>
      <c r="R54" s="10">
        <f t="shared" si="6"/>
        <v>1.7763515281859217</v>
      </c>
      <c r="S54" s="10">
        <f t="shared" si="7"/>
        <v>1.7763515281859217</v>
      </c>
      <c r="T54" s="10">
        <f t="shared" si="8"/>
        <v>2.194788872871864</v>
      </c>
      <c r="U54" s="10">
        <f t="shared" si="9"/>
        <v>3.7241011932230803</v>
      </c>
      <c r="V54">
        <f t="shared" si="10"/>
        <v>0</v>
      </c>
    </row>
    <row r="55" spans="1:22" ht="15.75" thickBot="1">
      <c r="A55" s="3">
        <v>38238</v>
      </c>
      <c r="B55" s="7">
        <v>8.18</v>
      </c>
      <c r="C55" s="7">
        <v>20.4</v>
      </c>
      <c r="D55" s="7">
        <v>0.2</v>
      </c>
      <c r="E55">
        <f t="shared" si="12"/>
        <v>5.95362476437935</v>
      </c>
      <c r="F55">
        <f t="shared" si="13"/>
        <v>3.9763596371827474</v>
      </c>
      <c r="G55">
        <f t="shared" si="14"/>
        <v>1.2670193924619293</v>
      </c>
      <c r="H55">
        <f t="shared" si="15"/>
        <v>1.2670193924619293</v>
      </c>
      <c r="I55">
        <f t="shared" si="16"/>
        <v>1.851188883330903</v>
      </c>
      <c r="J55">
        <f t="shared" si="17"/>
        <v>2.656314281360399</v>
      </c>
      <c r="K55">
        <f t="shared" si="11"/>
        <v>0</v>
      </c>
      <c r="N55" s="9">
        <v>39387</v>
      </c>
      <c r="O55" s="13">
        <v>8.13</v>
      </c>
      <c r="P55" s="13">
        <v>17</v>
      </c>
      <c r="Q55" s="13">
        <v>0.21</v>
      </c>
      <c r="R55" s="10">
        <f t="shared" si="6"/>
        <v>1.7063811236921609</v>
      </c>
      <c r="S55" s="10">
        <f t="shared" si="7"/>
        <v>1.7063811236921609</v>
      </c>
      <c r="T55" s="10">
        <f t="shared" si="8"/>
        <v>2.0023581347196178</v>
      </c>
      <c r="U55" s="10">
        <f t="shared" si="9"/>
        <v>3.5774245258690236</v>
      </c>
      <c r="V55">
        <f t="shared" si="10"/>
        <v>0</v>
      </c>
    </row>
    <row r="56" spans="1:22" ht="15.75" thickBot="1">
      <c r="A56" s="3">
        <v>38245</v>
      </c>
      <c r="B56" s="7">
        <v>8.59</v>
      </c>
      <c r="C56" s="7">
        <v>22.7</v>
      </c>
      <c r="D56" s="7">
        <v>0.5</v>
      </c>
      <c r="E56">
        <f t="shared" si="12"/>
        <v>2.701060350279998</v>
      </c>
      <c r="F56">
        <f t="shared" si="13"/>
        <v>1.8043001614891256</v>
      </c>
      <c r="G56">
        <f t="shared" si="14"/>
        <v>0.552000715187084</v>
      </c>
      <c r="H56">
        <f t="shared" si="15"/>
        <v>0.552000715187084</v>
      </c>
      <c r="I56">
        <f t="shared" si="16"/>
        <v>0.9354699604773976</v>
      </c>
      <c r="J56">
        <f t="shared" si="17"/>
        <v>1.157333620991646</v>
      </c>
      <c r="K56">
        <f t="shared" si="11"/>
        <v>0</v>
      </c>
      <c r="N56" s="9">
        <v>39417</v>
      </c>
      <c r="O56" s="13">
        <v>7.98</v>
      </c>
      <c r="P56" s="13">
        <v>13.4</v>
      </c>
      <c r="Q56" s="13">
        <v>0.34</v>
      </c>
      <c r="R56" s="10">
        <f t="shared" si="6"/>
        <v>2.504380266624254</v>
      </c>
      <c r="S56" s="10">
        <f t="shared" si="7"/>
        <v>2.691679923941852</v>
      </c>
      <c r="T56" s="10">
        <f t="shared" si="8"/>
        <v>2.504291216428464</v>
      </c>
      <c r="U56" s="10">
        <f t="shared" si="9"/>
        <v>5.643045524076647</v>
      </c>
      <c r="V56">
        <f t="shared" si="10"/>
        <v>0</v>
      </c>
    </row>
    <row r="57" spans="1:22" ht="15.75" thickBot="1">
      <c r="A57" s="3">
        <v>38252</v>
      </c>
      <c r="B57" s="7">
        <v>8.33</v>
      </c>
      <c r="C57" s="7">
        <v>19</v>
      </c>
      <c r="D57" s="7">
        <v>0.2</v>
      </c>
      <c r="E57">
        <f t="shared" si="12"/>
        <v>4.447557216843109</v>
      </c>
      <c r="F57">
        <f t="shared" si="13"/>
        <v>2.9706091365991716</v>
      </c>
      <c r="G57">
        <f t="shared" si="14"/>
        <v>1.0862085235879562</v>
      </c>
      <c r="H57">
        <f t="shared" si="15"/>
        <v>1.0862085235879562</v>
      </c>
      <c r="I57">
        <f t="shared" si="16"/>
        <v>1.4500637718920666</v>
      </c>
      <c r="J57">
        <f t="shared" si="17"/>
        <v>2.277276822060198</v>
      </c>
      <c r="K57">
        <f t="shared" si="11"/>
        <v>0</v>
      </c>
      <c r="N57" s="9">
        <v>39448</v>
      </c>
      <c r="O57" s="13">
        <v>7.81</v>
      </c>
      <c r="P57" s="13">
        <v>15.4</v>
      </c>
      <c r="Q57" s="13">
        <v>0.29</v>
      </c>
      <c r="R57" s="10">
        <f t="shared" si="6"/>
        <v>2.9695243919043355</v>
      </c>
      <c r="S57" s="10">
        <f t="shared" si="7"/>
        <v>2.9695243919043355</v>
      </c>
      <c r="T57" s="10">
        <f t="shared" si="8"/>
        <v>3.1430032007296496</v>
      </c>
      <c r="U57" s="10">
        <f t="shared" si="9"/>
        <v>6.2254901008816725</v>
      </c>
      <c r="V57">
        <f t="shared" si="10"/>
        <v>0</v>
      </c>
    </row>
    <row r="58" spans="1:22" ht="15.75" thickBot="1">
      <c r="A58" s="3">
        <v>38259</v>
      </c>
      <c r="B58" s="7">
        <v>8.72</v>
      </c>
      <c r="C58" s="7">
        <v>20.4</v>
      </c>
      <c r="D58" s="7">
        <v>0.3</v>
      </c>
      <c r="E58">
        <f t="shared" si="12"/>
        <v>2.126167326526432</v>
      </c>
      <c r="F58">
        <f t="shared" si="13"/>
        <v>1.4203871375560206</v>
      </c>
      <c r="G58">
        <f t="shared" si="14"/>
        <v>0.5153315711198956</v>
      </c>
      <c r="H58">
        <f t="shared" si="15"/>
        <v>0.5153315711198956</v>
      </c>
      <c r="I58">
        <f t="shared" si="16"/>
        <v>0.7529880669129546</v>
      </c>
      <c r="J58">
        <f t="shared" si="17"/>
        <v>1.0804802113093217</v>
      </c>
      <c r="K58">
        <f t="shared" si="11"/>
        <v>0</v>
      </c>
      <c r="N58" s="9"/>
      <c r="P58" s="8" t="s">
        <v>16</v>
      </c>
      <c r="Q58" s="8">
        <f>COUNT(Q6:Q57)</f>
        <v>52</v>
      </c>
      <c r="U58" s="8" t="s">
        <v>17</v>
      </c>
      <c r="V58" s="8">
        <f>COUNTIF(V6:V57,"&gt;0")</f>
        <v>1</v>
      </c>
    </row>
    <row r="59" spans="1:11" ht="15.75" thickBot="1">
      <c r="A59" s="3">
        <v>38266</v>
      </c>
      <c r="B59" s="7">
        <v>8.71</v>
      </c>
      <c r="C59" s="7">
        <v>19.3</v>
      </c>
      <c r="D59" s="7">
        <v>0.8</v>
      </c>
      <c r="E59">
        <f t="shared" si="12"/>
        <v>2.1649103535878322</v>
      </c>
      <c r="F59">
        <f t="shared" si="13"/>
        <v>1.446259694816065</v>
      </c>
      <c r="G59">
        <f t="shared" si="14"/>
        <v>0.5624030659253835</v>
      </c>
      <c r="H59">
        <f t="shared" si="15"/>
        <v>0.5624030659253835</v>
      </c>
      <c r="I59">
        <f t="shared" si="16"/>
        <v>0.7655051025177676</v>
      </c>
      <c r="J59">
        <f t="shared" si="17"/>
        <v>1.1791710642269895</v>
      </c>
      <c r="K59">
        <f t="shared" si="11"/>
        <v>0</v>
      </c>
    </row>
    <row r="60" spans="1:11" ht="15.75" thickBot="1">
      <c r="A60" s="3">
        <v>38272</v>
      </c>
      <c r="B60" s="7">
        <v>8.88</v>
      </c>
      <c r="C60" s="7">
        <v>19.6</v>
      </c>
      <c r="D60" s="7">
        <v>0.1</v>
      </c>
      <c r="E60">
        <f t="shared" si="12"/>
        <v>1.6085211106247836</v>
      </c>
      <c r="F60">
        <f t="shared" si="13"/>
        <v>1.0747034784001233</v>
      </c>
      <c r="G60">
        <f t="shared" si="14"/>
        <v>0.4198060477580311</v>
      </c>
      <c r="H60">
        <f t="shared" si="15"/>
        <v>0.4198060477580311</v>
      </c>
      <c r="I60">
        <f t="shared" si="16"/>
        <v>0.5825949758489302</v>
      </c>
      <c r="J60">
        <f t="shared" si="17"/>
        <v>0.8802285661555598</v>
      </c>
      <c r="K60">
        <f t="shared" si="11"/>
        <v>0</v>
      </c>
    </row>
    <row r="61" spans="1:11" ht="15.75" thickBot="1">
      <c r="A61" s="3">
        <v>38285</v>
      </c>
      <c r="B61" s="7">
        <v>7.84</v>
      </c>
      <c r="C61" s="7">
        <v>15.1</v>
      </c>
      <c r="D61" s="7">
        <v>0.3</v>
      </c>
      <c r="E61">
        <f t="shared" si="12"/>
        <v>11.300670205803096</v>
      </c>
      <c r="F61">
        <f t="shared" si="13"/>
        <v>7.547111585295916</v>
      </c>
      <c r="G61">
        <f t="shared" si="14"/>
        <v>2.915181236678524</v>
      </c>
      <c r="H61">
        <f t="shared" si="15"/>
        <v>2.915181236678524</v>
      </c>
      <c r="I61">
        <f t="shared" si="16"/>
        <v>3.0263838687829137</v>
      </c>
      <c r="J61">
        <f t="shared" si="17"/>
        <v>6.11156924879607</v>
      </c>
      <c r="K61">
        <f t="shared" si="11"/>
        <v>0</v>
      </c>
    </row>
    <row r="62" spans="1:11" ht="15.75" thickBot="1">
      <c r="A62" s="3">
        <v>38294</v>
      </c>
      <c r="B62" s="7">
        <v>7.88</v>
      </c>
      <c r="C62" s="7">
        <v>16.9</v>
      </c>
      <c r="D62" s="7">
        <v>0.3</v>
      </c>
      <c r="E62">
        <f t="shared" si="12"/>
        <v>10.509356004693656</v>
      </c>
      <c r="F62">
        <f t="shared" si="13"/>
        <v>7.01867270140478</v>
      </c>
      <c r="G62">
        <f t="shared" si="14"/>
        <v>2.464280845825342</v>
      </c>
      <c r="H62">
        <f t="shared" si="15"/>
        <v>2.464280845825342</v>
      </c>
      <c r="I62">
        <f t="shared" si="16"/>
        <v>2.87309120527575</v>
      </c>
      <c r="J62">
        <f t="shared" si="17"/>
        <v>5.1662823332637995</v>
      </c>
      <c r="K62">
        <f t="shared" si="11"/>
        <v>0</v>
      </c>
    </row>
    <row r="63" spans="1:11" ht="15.75" thickBot="1">
      <c r="A63" s="3">
        <v>38299</v>
      </c>
      <c r="B63" s="7">
        <v>8.47</v>
      </c>
      <c r="C63" s="7">
        <v>16.1</v>
      </c>
      <c r="D63" s="7">
        <v>0.3</v>
      </c>
      <c r="E63">
        <f t="shared" si="12"/>
        <v>3.392415953219701</v>
      </c>
      <c r="F63">
        <f t="shared" si="13"/>
        <v>2.2659867869498167</v>
      </c>
      <c r="G63">
        <f t="shared" si="14"/>
        <v>1.0349474782144032</v>
      </c>
      <c r="H63">
        <f t="shared" si="15"/>
        <v>1.0349474782144032</v>
      </c>
      <c r="I63">
        <f t="shared" si="16"/>
        <v>1.1460407808697033</v>
      </c>
      <c r="J63">
        <f t="shared" si="17"/>
        <v>2.169845418655206</v>
      </c>
      <c r="K63">
        <f t="shared" si="11"/>
        <v>0</v>
      </c>
    </row>
    <row r="64" spans="1:11" ht="15.75" thickBot="1">
      <c r="A64" s="3">
        <v>38308</v>
      </c>
      <c r="B64" s="7">
        <v>8.47</v>
      </c>
      <c r="C64" s="7">
        <v>15.3</v>
      </c>
      <c r="D64" s="7">
        <v>0.2</v>
      </c>
      <c r="E64">
        <f t="shared" si="12"/>
        <v>3.392415953219701</v>
      </c>
      <c r="F64">
        <f t="shared" si="13"/>
        <v>2.2659867869498167</v>
      </c>
      <c r="G64">
        <f t="shared" si="14"/>
        <v>1.0897285034655506</v>
      </c>
      <c r="H64">
        <f t="shared" si="15"/>
        <v>1.0897285034655506</v>
      </c>
      <c r="I64">
        <f t="shared" si="16"/>
        <v>1.1460407808697033</v>
      </c>
      <c r="J64">
        <f t="shared" si="17"/>
        <v>2.2846979683474067</v>
      </c>
      <c r="K64">
        <f t="shared" si="11"/>
        <v>0</v>
      </c>
    </row>
    <row r="65" spans="1:11" ht="15.75" thickBot="1">
      <c r="A65" s="3">
        <v>38314</v>
      </c>
      <c r="B65" s="7">
        <v>7.97</v>
      </c>
      <c r="C65" s="7">
        <v>11.8</v>
      </c>
      <c r="D65" s="7">
        <v>0.2</v>
      </c>
      <c r="E65">
        <f t="shared" si="12"/>
        <v>8.89580728552754</v>
      </c>
      <c r="F65">
        <f t="shared" si="13"/>
        <v>5.941146374865129</v>
      </c>
      <c r="G65">
        <f t="shared" si="14"/>
        <v>2.5401817843216805</v>
      </c>
      <c r="H65">
        <f t="shared" si="15"/>
        <v>3.026829371557158</v>
      </c>
      <c r="I65">
        <f t="shared" si="16"/>
        <v>2.540090046027744</v>
      </c>
      <c r="J65">
        <f t="shared" si="17"/>
        <v>6.345675156201683</v>
      </c>
      <c r="K65">
        <f t="shared" si="11"/>
        <v>0</v>
      </c>
    </row>
    <row r="66" spans="1:11" ht="15.75" thickBot="1">
      <c r="A66" s="3">
        <v>38322</v>
      </c>
      <c r="B66" s="7">
        <v>8.36</v>
      </c>
      <c r="C66" s="7">
        <v>9.1</v>
      </c>
      <c r="D66" s="7">
        <v>0.05</v>
      </c>
      <c r="E66">
        <f t="shared" si="12"/>
        <v>4.195718573191602</v>
      </c>
      <c r="F66">
        <f t="shared" si="13"/>
        <v>2.802431525752208</v>
      </c>
      <c r="G66">
        <f t="shared" si="14"/>
        <v>1.3793206927747337</v>
      </c>
      <c r="H66">
        <f t="shared" si="15"/>
        <v>1.956088022569751</v>
      </c>
      <c r="I66">
        <f t="shared" si="16"/>
        <v>1.3793161158289622</v>
      </c>
      <c r="J66">
        <f t="shared" si="17"/>
        <v>4.10102610796488</v>
      </c>
      <c r="K66">
        <f t="shared" si="11"/>
        <v>0</v>
      </c>
    </row>
    <row r="67" spans="1:11" ht="15.75" thickBot="1">
      <c r="A67" s="3">
        <v>38336</v>
      </c>
      <c r="B67" s="7">
        <v>8.09</v>
      </c>
      <c r="C67" s="7">
        <v>13.6</v>
      </c>
      <c r="D67" s="7">
        <v>0.2</v>
      </c>
      <c r="E67">
        <f t="shared" si="12"/>
        <v>7.08307099326508</v>
      </c>
      <c r="F67">
        <f t="shared" si="13"/>
        <v>4.730602773184402</v>
      </c>
      <c r="G67">
        <f t="shared" si="14"/>
        <v>2.129406765670645</v>
      </c>
      <c r="H67">
        <f t="shared" si="15"/>
        <v>2.259340939342988</v>
      </c>
      <c r="I67">
        <f t="shared" si="16"/>
        <v>2.1293458697442222</v>
      </c>
      <c r="J67">
        <f t="shared" si="17"/>
        <v>4.736689679956492</v>
      </c>
      <c r="K67">
        <f t="shared" si="11"/>
        <v>0</v>
      </c>
    </row>
    <row r="68" spans="1:11" ht="15.75" thickBot="1">
      <c r="A68" s="3">
        <v>38341</v>
      </c>
      <c r="B68" s="7">
        <v>8.41</v>
      </c>
      <c r="C68" s="7">
        <v>11.2</v>
      </c>
      <c r="D68" s="7">
        <v>0.1</v>
      </c>
      <c r="E68">
        <f t="shared" si="12"/>
        <v>3.8082463842938394</v>
      </c>
      <c r="F68">
        <f t="shared" si="13"/>
        <v>2.543677960161047</v>
      </c>
      <c r="G68">
        <f t="shared" si="14"/>
        <v>1.2682676056863036</v>
      </c>
      <c r="H68">
        <f t="shared" si="15"/>
        <v>1.5708475607821049</v>
      </c>
      <c r="I68">
        <f t="shared" si="16"/>
        <v>1.2682713669791543</v>
      </c>
      <c r="J68">
        <f t="shared" si="17"/>
        <v>3.293372929020935</v>
      </c>
      <c r="K68">
        <f t="shared" si="11"/>
        <v>0</v>
      </c>
    </row>
    <row r="69" spans="1:11" ht="15.75" thickBot="1">
      <c r="A69" s="3">
        <v>38348</v>
      </c>
      <c r="B69" s="7">
        <v>8.33</v>
      </c>
      <c r="C69" s="7">
        <v>11.6</v>
      </c>
      <c r="D69" s="7">
        <v>0.2</v>
      </c>
      <c r="E69">
        <f t="shared" si="12"/>
        <v>4.447557216843109</v>
      </c>
      <c r="F69">
        <f t="shared" si="13"/>
        <v>2.9706091365991716</v>
      </c>
      <c r="G69">
        <f t="shared" si="14"/>
        <v>1.4500736612082499</v>
      </c>
      <c r="H69">
        <f t="shared" si="15"/>
        <v>1.7503028761024595</v>
      </c>
      <c r="I69">
        <f t="shared" si="16"/>
        <v>1.4500637718920666</v>
      </c>
      <c r="J69">
        <f t="shared" si="17"/>
        <v>3.669575486451863</v>
      </c>
      <c r="K69">
        <f t="shared" si="11"/>
        <v>0</v>
      </c>
    </row>
    <row r="70" spans="1:11" ht="15.75" thickBot="1">
      <c r="A70" s="3">
        <v>38377</v>
      </c>
      <c r="B70" s="7">
        <v>8.18</v>
      </c>
      <c r="C70" s="7">
        <v>13.9</v>
      </c>
      <c r="D70" s="7">
        <v>0.2</v>
      </c>
      <c r="E70">
        <f t="shared" si="12"/>
        <v>5.95362476437935</v>
      </c>
      <c r="F70">
        <f t="shared" si="13"/>
        <v>3.9763596371827474</v>
      </c>
      <c r="G70">
        <f t="shared" si="14"/>
        <v>1.8512288927286862</v>
      </c>
      <c r="H70">
        <f t="shared" si="15"/>
        <v>1.9265632073311536</v>
      </c>
      <c r="I70">
        <f t="shared" si="16"/>
        <v>1.851188883330903</v>
      </c>
      <c r="J70">
        <f t="shared" si="17"/>
        <v>4.039052118715705</v>
      </c>
      <c r="K70">
        <f t="shared" si="11"/>
        <v>0</v>
      </c>
    </row>
    <row r="71" spans="1:11" ht="15.75" thickBot="1">
      <c r="A71" s="3">
        <v>38385</v>
      </c>
      <c r="B71" s="7">
        <v>7.83</v>
      </c>
      <c r="C71" s="7">
        <v>13.1</v>
      </c>
      <c r="D71" s="7">
        <v>0.3</v>
      </c>
      <c r="E71">
        <f t="shared" si="12"/>
        <v>11.505792841441185</v>
      </c>
      <c r="F71">
        <f t="shared" si="13"/>
        <v>7.684092289655105</v>
      </c>
      <c r="G71">
        <f t="shared" si="14"/>
        <v>3.065246546705524</v>
      </c>
      <c r="H71">
        <f t="shared" si="15"/>
        <v>3.358834103229224</v>
      </c>
      <c r="I71">
        <f t="shared" si="16"/>
        <v>3.0651153847864028</v>
      </c>
      <c r="J71">
        <f t="shared" si="17"/>
        <v>7.041668104302052</v>
      </c>
      <c r="K71">
        <f t="shared" si="11"/>
        <v>0</v>
      </c>
    </row>
    <row r="72" spans="1:11" ht="15.75" thickBot="1">
      <c r="A72" s="3">
        <v>38392</v>
      </c>
      <c r="B72" s="7">
        <v>8.21</v>
      </c>
      <c r="C72" s="7">
        <v>13.3</v>
      </c>
      <c r="D72" s="7">
        <v>0.2</v>
      </c>
      <c r="E72">
        <f t="shared" si="12"/>
        <v>5.616889870822098</v>
      </c>
      <c r="F72">
        <f t="shared" si="13"/>
        <v>3.751488389997857</v>
      </c>
      <c r="G72">
        <f t="shared" si="14"/>
        <v>1.7646650684784757</v>
      </c>
      <c r="H72">
        <f t="shared" si="15"/>
        <v>1.9089099037202417</v>
      </c>
      <c r="I72">
        <f t="shared" si="16"/>
        <v>1.7646315585832422</v>
      </c>
      <c r="J72">
        <f t="shared" si="17"/>
        <v>4.002052351933337</v>
      </c>
      <c r="K72">
        <f aca="true" t="shared" si="18" ref="K72:K135">IF(D72&gt;E72,1,0)</f>
        <v>0</v>
      </c>
    </row>
    <row r="73" spans="1:11" ht="15.75" thickBot="1">
      <c r="A73" s="3">
        <v>38411</v>
      </c>
      <c r="B73" s="7">
        <v>8.52</v>
      </c>
      <c r="C73" s="7">
        <v>14.7</v>
      </c>
      <c r="D73" s="7">
        <v>0.05</v>
      </c>
      <c r="E73">
        <f t="shared" si="12"/>
        <v>3.0831300910793167</v>
      </c>
      <c r="F73">
        <f t="shared" si="13"/>
        <v>2.0594459772895988</v>
      </c>
      <c r="G73">
        <f t="shared" si="14"/>
        <v>1.0407434546248364</v>
      </c>
      <c r="H73">
        <f t="shared" si="15"/>
        <v>1.0407434546248364</v>
      </c>
      <c r="I73">
        <f t="shared" si="16"/>
        <v>1.0530009527965944</v>
      </c>
      <c r="J73">
        <f t="shared" si="17"/>
        <v>2.182013774000681</v>
      </c>
      <c r="K73">
        <f t="shared" si="18"/>
        <v>0</v>
      </c>
    </row>
    <row r="74" spans="1:11" ht="15.75" thickBot="1">
      <c r="A74" s="3">
        <v>38413</v>
      </c>
      <c r="B74" s="7">
        <v>9.16</v>
      </c>
      <c r="C74" s="7">
        <v>17.4</v>
      </c>
      <c r="D74" s="7">
        <v>0.05</v>
      </c>
      <c r="E74">
        <f t="shared" si="12"/>
        <v>1.0456963651579285</v>
      </c>
      <c r="F74">
        <f t="shared" si="13"/>
        <v>0.6988496394271463</v>
      </c>
      <c r="G74">
        <f t="shared" si="14"/>
        <v>0.32417058925778347</v>
      </c>
      <c r="H74">
        <f t="shared" si="15"/>
        <v>0.32417058925778347</v>
      </c>
      <c r="I74">
        <f t="shared" si="16"/>
        <v>0.3904163390298683</v>
      </c>
      <c r="J74">
        <f t="shared" si="17"/>
        <v>0.6797617265367248</v>
      </c>
      <c r="K74">
        <f t="shared" si="18"/>
        <v>0</v>
      </c>
    </row>
    <row r="75" spans="1:11" ht="15.75" thickBot="1">
      <c r="A75" s="3">
        <v>38420</v>
      </c>
      <c r="B75" s="7">
        <v>8.51</v>
      </c>
      <c r="C75" s="7">
        <v>15.8</v>
      </c>
      <c r="D75" s="7">
        <v>0.05</v>
      </c>
      <c r="E75">
        <f t="shared" si="12"/>
        <v>3.1424402329658747</v>
      </c>
      <c r="F75">
        <f t="shared" si="13"/>
        <v>2.0990532346066235</v>
      </c>
      <c r="G75">
        <f t="shared" si="14"/>
        <v>0.9860513956003613</v>
      </c>
      <c r="H75">
        <f t="shared" si="15"/>
        <v>0.9860513956003613</v>
      </c>
      <c r="I75">
        <f t="shared" si="16"/>
        <v>1.0709863665033614</v>
      </c>
      <c r="J75">
        <f t="shared" si="17"/>
        <v>2.0673436096150426</v>
      </c>
      <c r="K75">
        <f t="shared" si="18"/>
        <v>0</v>
      </c>
    </row>
    <row r="76" spans="1:11" ht="15.75" thickBot="1">
      <c r="A76" s="3">
        <v>38427</v>
      </c>
      <c r="B76" s="7">
        <v>8.48</v>
      </c>
      <c r="C76" s="7">
        <v>17.5</v>
      </c>
      <c r="D76" s="7">
        <v>0.05</v>
      </c>
      <c r="E76">
        <f t="shared" si="12"/>
        <v>3.3279644036107445</v>
      </c>
      <c r="F76">
        <f t="shared" si="13"/>
        <v>2.2229461023612425</v>
      </c>
      <c r="G76">
        <f t="shared" si="14"/>
        <v>0.9297498454357004</v>
      </c>
      <c r="H76">
        <f t="shared" si="15"/>
        <v>0.9297498454357004</v>
      </c>
      <c r="I76">
        <f t="shared" si="16"/>
        <v>1.1268043541706694</v>
      </c>
      <c r="J76">
        <f t="shared" si="17"/>
        <v>1.9492935246314662</v>
      </c>
      <c r="K76">
        <f t="shared" si="18"/>
        <v>0</v>
      </c>
    </row>
    <row r="77" spans="1:11" ht="15.75" thickBot="1">
      <c r="A77" s="3">
        <v>38432</v>
      </c>
      <c r="B77" s="7">
        <v>8.65</v>
      </c>
      <c r="C77" s="7">
        <v>14.7</v>
      </c>
      <c r="D77" s="7">
        <v>0.05</v>
      </c>
      <c r="E77">
        <f t="shared" si="12"/>
        <v>2.4157751454371756</v>
      </c>
      <c r="F77">
        <f t="shared" si="13"/>
        <v>1.613786968339765</v>
      </c>
      <c r="G77">
        <f t="shared" si="14"/>
        <v>0.8359153849322545</v>
      </c>
      <c r="H77">
        <f t="shared" si="15"/>
        <v>0.8359153849322545</v>
      </c>
      <c r="I77">
        <f t="shared" si="16"/>
        <v>0.8457799741256845</v>
      </c>
      <c r="J77">
        <f t="shared" si="17"/>
        <v>1.7526133745794192</v>
      </c>
      <c r="K77">
        <f t="shared" si="18"/>
        <v>0</v>
      </c>
    </row>
    <row r="78" spans="1:11" ht="15.75" thickBot="1">
      <c r="A78" s="3">
        <v>38441</v>
      </c>
      <c r="B78" s="7">
        <v>7.42</v>
      </c>
      <c r="C78" s="7">
        <v>18.2</v>
      </c>
      <c r="D78" s="7">
        <v>0.3</v>
      </c>
      <c r="E78">
        <f t="shared" si="12"/>
        <v>22.34021649059953</v>
      </c>
      <c r="F78">
        <f t="shared" si="13"/>
        <v>14.919310276060406</v>
      </c>
      <c r="G78">
        <f t="shared" si="14"/>
        <v>3.676744221699948</v>
      </c>
      <c r="H78">
        <f t="shared" si="15"/>
        <v>3.676744221699948</v>
      </c>
      <c r="I78">
        <f t="shared" si="16"/>
        <v>4.661405554835214</v>
      </c>
      <c r="J78">
        <f t="shared" si="17"/>
        <v>7.708069342711748</v>
      </c>
      <c r="K78">
        <f t="shared" si="18"/>
        <v>0</v>
      </c>
    </row>
    <row r="79" spans="1:11" ht="15.75" thickBot="1">
      <c r="A79" s="3">
        <v>38448</v>
      </c>
      <c r="B79" s="7">
        <v>7.87</v>
      </c>
      <c r="C79" s="7">
        <v>18</v>
      </c>
      <c r="D79" s="7">
        <v>0.3</v>
      </c>
      <c r="E79">
        <f t="shared" si="12"/>
        <v>10.702830156271107</v>
      </c>
      <c r="F79">
        <f t="shared" si="13"/>
        <v>7.147874558995649</v>
      </c>
      <c r="G79">
        <f t="shared" si="14"/>
        <v>2.325978775910874</v>
      </c>
      <c r="H79">
        <f t="shared" si="15"/>
        <v>2.325978775910874</v>
      </c>
      <c r="I79">
        <f t="shared" si="16"/>
        <v>2.9111512051286645</v>
      </c>
      <c r="J79">
        <f t="shared" si="17"/>
        <v>4.876334475013174</v>
      </c>
      <c r="K79">
        <f t="shared" si="18"/>
        <v>0</v>
      </c>
    </row>
    <row r="80" spans="1:11" ht="15.75" thickBot="1">
      <c r="A80" s="3">
        <v>38455</v>
      </c>
      <c r="B80" s="7">
        <v>7.87</v>
      </c>
      <c r="C80" s="7">
        <v>18</v>
      </c>
      <c r="D80" s="7">
        <v>0.4</v>
      </c>
      <c r="E80">
        <f t="shared" si="12"/>
        <v>10.702830156271107</v>
      </c>
      <c r="F80">
        <f t="shared" si="13"/>
        <v>7.147874558995649</v>
      </c>
      <c r="G80">
        <f t="shared" si="14"/>
        <v>2.325978775910874</v>
      </c>
      <c r="H80">
        <f t="shared" si="15"/>
        <v>2.325978775910874</v>
      </c>
      <c r="I80">
        <f t="shared" si="16"/>
        <v>2.9111512051286645</v>
      </c>
      <c r="J80">
        <f t="shared" si="17"/>
        <v>4.876334475013174</v>
      </c>
      <c r="K80">
        <f t="shared" si="18"/>
        <v>0</v>
      </c>
    </row>
    <row r="81" spans="1:11" ht="15.75" thickBot="1">
      <c r="A81" s="3">
        <v>38462</v>
      </c>
      <c r="B81" s="7">
        <v>8.72</v>
      </c>
      <c r="C81" s="7">
        <v>17.3</v>
      </c>
      <c r="D81" s="7">
        <v>0.05</v>
      </c>
      <c r="E81">
        <f t="shared" si="12"/>
        <v>2.126167326526432</v>
      </c>
      <c r="F81">
        <f t="shared" si="13"/>
        <v>1.4203871375560206</v>
      </c>
      <c r="G81">
        <f t="shared" si="14"/>
        <v>0.6293420489980407</v>
      </c>
      <c r="H81">
        <f t="shared" si="15"/>
        <v>0.6293420489980407</v>
      </c>
      <c r="I81">
        <f t="shared" si="16"/>
        <v>0.7529880669129546</v>
      </c>
      <c r="J81">
        <f t="shared" si="17"/>
        <v>1.3195225524598018</v>
      </c>
      <c r="K81">
        <f t="shared" si="18"/>
        <v>0</v>
      </c>
    </row>
    <row r="82" spans="1:11" ht="15.75" thickBot="1">
      <c r="A82" s="3">
        <v>38469</v>
      </c>
      <c r="B82" s="7">
        <v>8.77</v>
      </c>
      <c r="C82" s="7">
        <v>18.5</v>
      </c>
      <c r="D82" s="7">
        <v>0.05</v>
      </c>
      <c r="E82">
        <f t="shared" si="12"/>
        <v>1.9445772723626455</v>
      </c>
      <c r="F82">
        <f t="shared" si="13"/>
        <v>1.2991214691104078</v>
      </c>
      <c r="G82">
        <f t="shared" si="14"/>
        <v>0.5367631149684295</v>
      </c>
      <c r="H82">
        <f t="shared" si="15"/>
        <v>0.5367631149684295</v>
      </c>
      <c r="I82">
        <f t="shared" si="16"/>
        <v>0.6938871930734045</v>
      </c>
      <c r="J82">
        <f t="shared" si="17"/>
        <v>1.125427687830166</v>
      </c>
      <c r="K82">
        <f t="shared" si="18"/>
        <v>0</v>
      </c>
    </row>
    <row r="83" spans="1:11" ht="15.75" thickBot="1">
      <c r="A83" s="3">
        <v>38476</v>
      </c>
      <c r="B83" s="7">
        <v>8.76</v>
      </c>
      <c r="C83" s="7">
        <v>20</v>
      </c>
      <c r="D83" s="7">
        <v>0.05</v>
      </c>
      <c r="E83">
        <f t="shared" si="12"/>
        <v>1.9793327726762346</v>
      </c>
      <c r="F83">
        <f t="shared" si="13"/>
        <v>1.322331159735246</v>
      </c>
      <c r="G83">
        <f t="shared" si="14"/>
        <v>0.49526837769649035</v>
      </c>
      <c r="H83">
        <f t="shared" si="15"/>
        <v>0.49526837769649035</v>
      </c>
      <c r="I83">
        <f t="shared" si="16"/>
        <v>0.7052544064088961</v>
      </c>
      <c r="J83">
        <f t="shared" si="17"/>
        <v>1.038423557491934</v>
      </c>
      <c r="K83">
        <f t="shared" si="18"/>
        <v>0</v>
      </c>
    </row>
    <row r="84" spans="1:11" ht="15.75" thickBot="1">
      <c r="A84" s="3">
        <v>38483</v>
      </c>
      <c r="B84" s="7">
        <v>8.82</v>
      </c>
      <c r="C84" s="7">
        <v>22.8</v>
      </c>
      <c r="D84" s="7">
        <v>0.05</v>
      </c>
      <c r="E84">
        <f t="shared" si="12"/>
        <v>1.7817444135043852</v>
      </c>
      <c r="F84">
        <f t="shared" si="13"/>
        <v>1.1903818381582254</v>
      </c>
      <c r="G84">
        <f t="shared" si="14"/>
        <v>0.3753669187723395</v>
      </c>
      <c r="H84">
        <f t="shared" si="15"/>
        <v>0.3753669187723395</v>
      </c>
      <c r="I84">
        <f t="shared" si="16"/>
        <v>0.6402762476256879</v>
      </c>
      <c r="J84">
        <f t="shared" si="17"/>
        <v>0.787038748575452</v>
      </c>
      <c r="K84">
        <f t="shared" si="18"/>
        <v>0</v>
      </c>
    </row>
    <row r="85" spans="1:11" ht="15.75" thickBot="1">
      <c r="A85" s="3">
        <v>38490</v>
      </c>
      <c r="B85" s="7">
        <v>8.78</v>
      </c>
      <c r="C85" s="7">
        <v>21.1</v>
      </c>
      <c r="D85" s="7">
        <v>0.05</v>
      </c>
      <c r="E85">
        <f t="shared" si="12"/>
        <v>1.9105715106076062</v>
      </c>
      <c r="F85">
        <f t="shared" si="13"/>
        <v>1.276412453194219</v>
      </c>
      <c r="G85">
        <f t="shared" si="14"/>
        <v>0.44662994440481035</v>
      </c>
      <c r="H85">
        <f t="shared" si="15"/>
        <v>0.44662994440481035</v>
      </c>
      <c r="I85">
        <f t="shared" si="16"/>
        <v>0.6827395415003066</v>
      </c>
      <c r="J85">
        <f t="shared" si="17"/>
        <v>0.9364482443031716</v>
      </c>
      <c r="K85">
        <f t="shared" si="18"/>
        <v>0</v>
      </c>
    </row>
    <row r="86" spans="1:11" ht="15.75" thickBot="1">
      <c r="A86" s="3">
        <v>38497</v>
      </c>
      <c r="B86" s="7">
        <v>7.85</v>
      </c>
      <c r="C86" s="7">
        <v>21</v>
      </c>
      <c r="D86" s="7">
        <v>0.2</v>
      </c>
      <c r="E86">
        <f t="shared" si="12"/>
        <v>11.098475617565276</v>
      </c>
      <c r="F86">
        <f t="shared" si="13"/>
        <v>7.412086228253899</v>
      </c>
      <c r="G86">
        <f t="shared" si="14"/>
        <v>1.9674052928588142</v>
      </c>
      <c r="H86">
        <f t="shared" si="15"/>
        <v>1.9674052928588142</v>
      </c>
      <c r="I86">
        <f t="shared" si="16"/>
        <v>2.9878065310551087</v>
      </c>
      <c r="J86">
        <f t="shared" si="17"/>
        <v>4.124593906718539</v>
      </c>
      <c r="K86">
        <f t="shared" si="18"/>
        <v>0</v>
      </c>
    </row>
    <row r="87" spans="1:11" ht="15.75" thickBot="1">
      <c r="A87" s="3">
        <v>38504</v>
      </c>
      <c r="B87" s="7">
        <v>8.07</v>
      </c>
      <c r="C87" s="7">
        <v>21.4</v>
      </c>
      <c r="D87" s="7">
        <v>0.4</v>
      </c>
      <c r="E87">
        <f t="shared" si="12"/>
        <v>7.359835988556904</v>
      </c>
      <c r="F87">
        <f t="shared" si="13"/>
        <v>4.9154261783591044</v>
      </c>
      <c r="G87">
        <f t="shared" si="14"/>
        <v>1.4084093966627405</v>
      </c>
      <c r="H87">
        <f t="shared" si="15"/>
        <v>1.4084093966627405</v>
      </c>
      <c r="I87">
        <f t="shared" si="16"/>
        <v>2.194788872871864</v>
      </c>
      <c r="J87">
        <f t="shared" si="17"/>
        <v>2.952714612751658</v>
      </c>
      <c r="K87">
        <f t="shared" si="18"/>
        <v>0</v>
      </c>
    </row>
    <row r="88" spans="1:11" ht="15.75" thickBot="1">
      <c r="A88" s="3">
        <v>38511</v>
      </c>
      <c r="B88" s="7">
        <v>8.69</v>
      </c>
      <c r="C88" s="7">
        <v>23.2</v>
      </c>
      <c r="D88" s="7">
        <v>0.05</v>
      </c>
      <c r="E88">
        <f t="shared" si="12"/>
        <v>2.2449554272553565</v>
      </c>
      <c r="F88">
        <f t="shared" si="13"/>
        <v>1.4997137201963078</v>
      </c>
      <c r="G88">
        <f t="shared" si="14"/>
        <v>0.4520878678553308</v>
      </c>
      <c r="H88">
        <f t="shared" si="15"/>
        <v>0.4520878678553308</v>
      </c>
      <c r="I88">
        <f t="shared" si="16"/>
        <v>0.7912640496693575</v>
      </c>
      <c r="J88">
        <f t="shared" si="17"/>
        <v>0.9478730117397722</v>
      </c>
      <c r="K88">
        <f t="shared" si="18"/>
        <v>0</v>
      </c>
    </row>
    <row r="89" spans="1:11" ht="15.75" thickBot="1">
      <c r="A89" s="3">
        <v>38518</v>
      </c>
      <c r="B89" s="7">
        <v>8.45</v>
      </c>
      <c r="C89" s="7">
        <v>19.4</v>
      </c>
      <c r="D89" s="7">
        <v>0.05</v>
      </c>
      <c r="E89">
        <f t="shared" si="12"/>
        <v>3.5253794847283633</v>
      </c>
      <c r="F89">
        <f t="shared" si="13"/>
        <v>2.354779709015604</v>
      </c>
      <c r="G89">
        <f t="shared" si="14"/>
        <v>0.865390952686804</v>
      </c>
      <c r="H89">
        <f t="shared" si="15"/>
        <v>0.865390952686804</v>
      </c>
      <c r="I89">
        <f t="shared" si="16"/>
        <v>1.1854762667215664</v>
      </c>
      <c r="J89">
        <f t="shared" si="17"/>
        <v>1.81435216552534</v>
      </c>
      <c r="K89">
        <f t="shared" si="18"/>
        <v>0</v>
      </c>
    </row>
    <row r="90" spans="1:11" ht="15.75" thickBot="1">
      <c r="A90" s="3">
        <v>38525</v>
      </c>
      <c r="B90" s="7">
        <v>8.59</v>
      </c>
      <c r="C90" s="7">
        <v>25.9</v>
      </c>
      <c r="D90" s="7">
        <v>0.05</v>
      </c>
      <c r="E90">
        <f aca="true" t="shared" si="19" ref="E90:E153">(0.411/(1+(10^(7.204-B90))))+(58.4/(1+10^(B90-7.204)))</f>
        <v>2.701060350279998</v>
      </c>
      <c r="F90">
        <f aca="true" t="shared" si="20" ref="F90:F153">(0.275/(1+(10^(7.204-B90))))+(39/(1+10^(B90-7.204)))</f>
        <v>1.8043001614891256</v>
      </c>
      <c r="G90">
        <f aca="true" t="shared" si="21" ref="G90:G153">((0.0577/(1+(10^(7.688-B90))))+(2.487/(1+(10^(B90-7.688)))))*MIN(2.85,(1.45*(10^(0.028*(25-C90)))))</f>
        <v>0.44909646895573285</v>
      </c>
      <c r="H90">
        <f aca="true" t="shared" si="22" ref="H90:H153">((0.0577/(1+(10^(7.688-B90))))+(2.487/(1+(10^(B90-7.688)))))*(1.45*(10^(0.028*(25-MAX(C90,7)))))</f>
        <v>0.44909646895573285</v>
      </c>
      <c r="I90">
        <f aca="true" t="shared" si="23" ref="I90:I153">((0.0676/(1+(10^(7.688-B90))))+(2.912/(1+(10^(B90-7.688)))))*0.854*MIN(2.85,(3.04*(10^(0.028*(25-C90)))))</f>
        <v>0.9354699604773976</v>
      </c>
      <c r="J90">
        <f aca="true" t="shared" si="24" ref="J90:J153">((0.0676/(1+(10^(7.688-B90))))+(2.912/(1+(10^(B90-7.688)))))*0.854*(3.04*(10^(0.028*(25-MAX(C90,7)))))</f>
        <v>0.9415829151868862</v>
      </c>
      <c r="K90">
        <f t="shared" si="18"/>
        <v>0</v>
      </c>
    </row>
    <row r="91" spans="1:11" ht="15.75" thickBot="1">
      <c r="A91" s="3">
        <v>38532</v>
      </c>
      <c r="B91" s="7">
        <v>8.41</v>
      </c>
      <c r="C91" s="7">
        <v>22.6</v>
      </c>
      <c r="D91" s="7">
        <v>0.05</v>
      </c>
      <c r="E91">
        <f t="shared" si="19"/>
        <v>3.8082463842938394</v>
      </c>
      <c r="F91">
        <f t="shared" si="20"/>
        <v>2.543677960161047</v>
      </c>
      <c r="G91">
        <f t="shared" si="21"/>
        <v>0.7532411573600373</v>
      </c>
      <c r="H91">
        <f t="shared" si="22"/>
        <v>0.7532411573600373</v>
      </c>
      <c r="I91">
        <f t="shared" si="23"/>
        <v>1.2682713669791543</v>
      </c>
      <c r="J91">
        <f t="shared" si="24"/>
        <v>1.579213730604664</v>
      </c>
      <c r="K91">
        <f t="shared" si="18"/>
        <v>0</v>
      </c>
    </row>
    <row r="92" spans="1:11" ht="15.75" thickBot="1">
      <c r="A92" s="3">
        <v>38539</v>
      </c>
      <c r="B92" s="7">
        <v>8.09</v>
      </c>
      <c r="C92" s="7">
        <v>19.2</v>
      </c>
      <c r="D92" s="7">
        <v>0.05</v>
      </c>
      <c r="E92">
        <f t="shared" si="19"/>
        <v>7.08307099326508</v>
      </c>
      <c r="F92">
        <f t="shared" si="20"/>
        <v>4.730602773184402</v>
      </c>
      <c r="G92">
        <f t="shared" si="21"/>
        <v>1.5746417851563386</v>
      </c>
      <c r="H92">
        <f t="shared" si="22"/>
        <v>1.5746417851563386</v>
      </c>
      <c r="I92">
        <f t="shared" si="23"/>
        <v>2.1293458697442222</v>
      </c>
      <c r="J92">
        <f t="shared" si="24"/>
        <v>3.301223539793529</v>
      </c>
      <c r="K92">
        <f t="shared" si="18"/>
        <v>0</v>
      </c>
    </row>
    <row r="93" spans="1:11" ht="15.75" thickBot="1">
      <c r="A93" s="3">
        <v>38546</v>
      </c>
      <c r="B93" s="7">
        <v>8.01</v>
      </c>
      <c r="C93" s="7">
        <v>23.3</v>
      </c>
      <c r="D93" s="7">
        <v>0.6</v>
      </c>
      <c r="E93">
        <f t="shared" si="19"/>
        <v>8.250160361045376</v>
      </c>
      <c r="F93">
        <f t="shared" si="20"/>
        <v>5.509983962156309</v>
      </c>
      <c r="G93">
        <f t="shared" si="21"/>
        <v>1.3616972503372868</v>
      </c>
      <c r="H93">
        <f t="shared" si="22"/>
        <v>1.3616972503372868</v>
      </c>
      <c r="I93">
        <f t="shared" si="23"/>
        <v>2.398516621956184</v>
      </c>
      <c r="J93">
        <f t="shared" si="24"/>
        <v>2.8547721816274323</v>
      </c>
      <c r="K93">
        <f t="shared" si="18"/>
        <v>0</v>
      </c>
    </row>
    <row r="94" spans="1:11" ht="15.75" thickBot="1">
      <c r="A94" s="3">
        <v>38553</v>
      </c>
      <c r="B94" s="7">
        <v>8.09</v>
      </c>
      <c r="C94" s="7">
        <v>26</v>
      </c>
      <c r="D94" s="7">
        <v>0.8</v>
      </c>
      <c r="E94">
        <f t="shared" si="19"/>
        <v>7.08307099326508</v>
      </c>
      <c r="F94">
        <f t="shared" si="20"/>
        <v>4.730602773184402</v>
      </c>
      <c r="G94">
        <f t="shared" si="21"/>
        <v>1.0157381674162773</v>
      </c>
      <c r="H94">
        <f t="shared" si="22"/>
        <v>1.0157381674162773</v>
      </c>
      <c r="I94">
        <f t="shared" si="23"/>
        <v>2.1293458697442222</v>
      </c>
      <c r="J94">
        <f t="shared" si="24"/>
        <v>2.129486706215175</v>
      </c>
      <c r="K94">
        <f t="shared" si="18"/>
        <v>0</v>
      </c>
    </row>
    <row r="95" spans="1:11" ht="15.75" thickBot="1">
      <c r="A95" s="3">
        <v>38560</v>
      </c>
      <c r="B95" s="7">
        <v>8.02</v>
      </c>
      <c r="C95" s="7">
        <v>24</v>
      </c>
      <c r="D95" s="7">
        <v>0.7</v>
      </c>
      <c r="E95">
        <f t="shared" si="19"/>
        <v>8.095365260077017</v>
      </c>
      <c r="F95">
        <f t="shared" si="20"/>
        <v>5.406611938410432</v>
      </c>
      <c r="G95">
        <f t="shared" si="21"/>
        <v>1.2827790689263987</v>
      </c>
      <c r="H95">
        <f t="shared" si="22"/>
        <v>1.2827790689263987</v>
      </c>
      <c r="I95">
        <f t="shared" si="23"/>
        <v>2.3638194405643578</v>
      </c>
      <c r="J95">
        <f t="shared" si="24"/>
        <v>2.6893233563675967</v>
      </c>
      <c r="K95">
        <f t="shared" si="18"/>
        <v>0</v>
      </c>
    </row>
    <row r="96" spans="1:11" ht="15.75" thickBot="1">
      <c r="A96" s="3">
        <v>38567</v>
      </c>
      <c r="B96" s="7">
        <v>8.05</v>
      </c>
      <c r="C96" s="7">
        <v>22.5</v>
      </c>
      <c r="D96" s="7">
        <v>0.8</v>
      </c>
      <c r="E96">
        <f t="shared" si="19"/>
        <v>7.646462803018743</v>
      </c>
      <c r="F96">
        <f t="shared" si="20"/>
        <v>5.106835297158096</v>
      </c>
      <c r="G96">
        <f t="shared" si="21"/>
        <v>1.3518588971474514</v>
      </c>
      <c r="H96">
        <f t="shared" si="22"/>
        <v>1.3518588971474514</v>
      </c>
      <c r="I96">
        <f t="shared" si="23"/>
        <v>2.261489739789939</v>
      </c>
      <c r="J96">
        <f t="shared" si="24"/>
        <v>2.834153350186701</v>
      </c>
      <c r="K96">
        <f t="shared" si="18"/>
        <v>0</v>
      </c>
    </row>
    <row r="97" spans="1:11" ht="15.75" thickBot="1">
      <c r="A97" s="3">
        <v>38574</v>
      </c>
      <c r="B97" s="7">
        <v>8.09</v>
      </c>
      <c r="C97" s="7">
        <v>25</v>
      </c>
      <c r="D97" s="7">
        <v>0.9</v>
      </c>
      <c r="E97">
        <f t="shared" si="19"/>
        <v>7.08307099326508</v>
      </c>
      <c r="F97">
        <f t="shared" si="20"/>
        <v>4.730602773184402</v>
      </c>
      <c r="G97">
        <f t="shared" si="21"/>
        <v>1.0833823895517316</v>
      </c>
      <c r="H97">
        <f t="shared" si="22"/>
        <v>1.0833823895517316</v>
      </c>
      <c r="I97">
        <f t="shared" si="23"/>
        <v>2.1293458697442222</v>
      </c>
      <c r="J97">
        <f t="shared" si="24"/>
        <v>2.271302261060504</v>
      </c>
      <c r="K97">
        <f t="shared" si="18"/>
        <v>0</v>
      </c>
    </row>
    <row r="98" spans="1:11" ht="15.75" thickBot="1">
      <c r="A98" s="3">
        <v>38581</v>
      </c>
      <c r="B98" s="7">
        <v>7.64</v>
      </c>
      <c r="C98" s="7">
        <v>21</v>
      </c>
      <c r="D98" s="7">
        <v>0.6</v>
      </c>
      <c r="E98">
        <f t="shared" si="19"/>
        <v>15.9619105651824</v>
      </c>
      <c r="F98">
        <f t="shared" si="20"/>
        <v>10.6598835406144</v>
      </c>
      <c r="G98">
        <f t="shared" si="21"/>
        <v>2.513507440751743</v>
      </c>
      <c r="H98">
        <f t="shared" si="22"/>
        <v>2.513507440751743</v>
      </c>
      <c r="I98">
        <f t="shared" si="23"/>
        <v>3.8171188811649275</v>
      </c>
      <c r="J98">
        <f t="shared" si="24"/>
        <v>5.269439341145465</v>
      </c>
      <c r="K98">
        <f t="shared" si="18"/>
        <v>0</v>
      </c>
    </row>
    <row r="99" spans="1:11" ht="15.75" thickBot="1">
      <c r="A99" s="3">
        <v>38588</v>
      </c>
      <c r="B99" s="7">
        <v>8.3</v>
      </c>
      <c r="C99" s="7">
        <v>23.6</v>
      </c>
      <c r="D99" s="7">
        <v>0.6</v>
      </c>
      <c r="E99">
        <f t="shared" si="19"/>
        <v>4.714822882424255</v>
      </c>
      <c r="F99">
        <f t="shared" si="20"/>
        <v>3.1490888982717293</v>
      </c>
      <c r="G99">
        <f t="shared" si="21"/>
        <v>0.8485909304080823</v>
      </c>
      <c r="H99">
        <f t="shared" si="22"/>
        <v>0.8485909304080823</v>
      </c>
      <c r="I99">
        <f t="shared" si="23"/>
        <v>1.5239504420865915</v>
      </c>
      <c r="J99">
        <f t="shared" si="24"/>
        <v>1.7790967562485325</v>
      </c>
      <c r="K99">
        <f t="shared" si="18"/>
        <v>0</v>
      </c>
    </row>
    <row r="100" spans="1:11" ht="15.75" thickBot="1">
      <c r="A100" s="3">
        <v>38595</v>
      </c>
      <c r="B100" s="7">
        <v>8.13</v>
      </c>
      <c r="C100" s="7">
        <v>23.7</v>
      </c>
      <c r="D100" s="7">
        <v>0.9</v>
      </c>
      <c r="E100">
        <f t="shared" si="19"/>
        <v>6.558234533945839</v>
      </c>
      <c r="F100">
        <f t="shared" si="20"/>
        <v>4.380117476194668</v>
      </c>
      <c r="G100">
        <f t="shared" si="21"/>
        <v>1.1078374398261635</v>
      </c>
      <c r="H100">
        <f t="shared" si="22"/>
        <v>1.1078374398261635</v>
      </c>
      <c r="I100">
        <f t="shared" si="23"/>
        <v>2.0023581347196178</v>
      </c>
      <c r="J100">
        <f t="shared" si="24"/>
        <v>2.322578920314549</v>
      </c>
      <c r="K100">
        <f t="shared" si="18"/>
        <v>0</v>
      </c>
    </row>
    <row r="101" spans="1:11" ht="15.75" thickBot="1">
      <c r="A101" s="3">
        <v>38602</v>
      </c>
      <c r="B101" s="7">
        <v>8.02</v>
      </c>
      <c r="C101" s="7">
        <v>20.3</v>
      </c>
      <c r="D101" s="7">
        <v>0.8</v>
      </c>
      <c r="E101">
        <f t="shared" si="19"/>
        <v>8.095365260077017</v>
      </c>
      <c r="F101">
        <f t="shared" si="20"/>
        <v>5.406611938410432</v>
      </c>
      <c r="G101">
        <f t="shared" si="21"/>
        <v>1.6283653968396339</v>
      </c>
      <c r="H101">
        <f t="shared" si="22"/>
        <v>1.6283653968396339</v>
      </c>
      <c r="I101">
        <f t="shared" si="23"/>
        <v>2.3638194405643578</v>
      </c>
      <c r="J101">
        <f t="shared" si="24"/>
        <v>3.4138389068717183</v>
      </c>
      <c r="K101">
        <f t="shared" si="18"/>
        <v>0</v>
      </c>
    </row>
    <row r="102" spans="1:11" ht="15.75" thickBot="1">
      <c r="A102" s="3">
        <v>38609</v>
      </c>
      <c r="B102" s="7">
        <v>7.91</v>
      </c>
      <c r="C102" s="7">
        <v>18.8</v>
      </c>
      <c r="D102" s="7">
        <v>0.9</v>
      </c>
      <c r="E102">
        <f t="shared" si="19"/>
        <v>9.946163962240938</v>
      </c>
      <c r="F102">
        <f t="shared" si="20"/>
        <v>6.642573581847943</v>
      </c>
      <c r="G102">
        <f t="shared" si="21"/>
        <v>2.0944152522957573</v>
      </c>
      <c r="H102">
        <f t="shared" si="22"/>
        <v>2.0944152522957573</v>
      </c>
      <c r="I102">
        <f t="shared" si="23"/>
        <v>2.760086010597157</v>
      </c>
      <c r="J102">
        <f t="shared" si="24"/>
        <v>4.3908776869081265</v>
      </c>
      <c r="K102">
        <f t="shared" si="18"/>
        <v>0</v>
      </c>
    </row>
    <row r="103" spans="1:11" ht="15.75" thickBot="1">
      <c r="A103" s="3">
        <v>38618</v>
      </c>
      <c r="B103" s="7">
        <v>7.63</v>
      </c>
      <c r="C103" s="7">
        <v>21.4</v>
      </c>
      <c r="D103" s="7">
        <v>0.6</v>
      </c>
      <c r="E103">
        <f t="shared" si="19"/>
        <v>16.225353730365953</v>
      </c>
      <c r="F103">
        <f t="shared" si="20"/>
        <v>10.835810640094182</v>
      </c>
      <c r="G103">
        <f t="shared" si="21"/>
        <v>2.4749945077942224</v>
      </c>
      <c r="H103">
        <f t="shared" si="22"/>
        <v>2.4749945077942224</v>
      </c>
      <c r="I103">
        <f t="shared" si="23"/>
        <v>3.8568223421743366</v>
      </c>
      <c r="J103">
        <f t="shared" si="24"/>
        <v>5.188697568720588</v>
      </c>
      <c r="K103">
        <f t="shared" si="18"/>
        <v>0</v>
      </c>
    </row>
    <row r="104" spans="1:11" ht="15.75" thickBot="1">
      <c r="A104" s="3">
        <v>38623</v>
      </c>
      <c r="B104" s="7">
        <v>7.66</v>
      </c>
      <c r="C104" s="7">
        <v>19.6</v>
      </c>
      <c r="D104" s="7">
        <v>1</v>
      </c>
      <c r="E104">
        <f t="shared" si="19"/>
        <v>15.443440417915966</v>
      </c>
      <c r="F104">
        <f t="shared" si="20"/>
        <v>10.313649660863193</v>
      </c>
      <c r="G104">
        <f t="shared" si="21"/>
        <v>2.693603649497755</v>
      </c>
      <c r="H104">
        <f t="shared" si="22"/>
        <v>2.693603649497755</v>
      </c>
      <c r="I104">
        <f t="shared" si="23"/>
        <v>3.737570920938393</v>
      </c>
      <c r="J104">
        <f t="shared" si="24"/>
        <v>5.647004915976839</v>
      </c>
      <c r="K104">
        <f t="shared" si="18"/>
        <v>0</v>
      </c>
    </row>
    <row r="105" spans="1:11" ht="15.75" thickBot="1">
      <c r="A105" s="3">
        <v>38630</v>
      </c>
      <c r="B105" s="7">
        <v>7.74</v>
      </c>
      <c r="C105" s="7">
        <v>18.7</v>
      </c>
      <c r="D105" s="7">
        <v>1</v>
      </c>
      <c r="E105">
        <f t="shared" si="19"/>
        <v>13.484601831409396</v>
      </c>
      <c r="F105">
        <f t="shared" si="20"/>
        <v>9.005539083642223</v>
      </c>
      <c r="G105">
        <f t="shared" si="21"/>
        <v>2.611244595376551</v>
      </c>
      <c r="H105">
        <f t="shared" si="22"/>
        <v>2.611244595376551</v>
      </c>
      <c r="I105">
        <f t="shared" si="23"/>
        <v>3.419041530420251</v>
      </c>
      <c r="J105">
        <f t="shared" si="24"/>
        <v>5.474356798496342</v>
      </c>
      <c r="K105">
        <f t="shared" si="18"/>
        <v>0</v>
      </c>
    </row>
    <row r="106" spans="1:11" ht="15.75" thickBot="1">
      <c r="A106" s="3">
        <v>38637</v>
      </c>
      <c r="B106" s="7">
        <v>8.04</v>
      </c>
      <c r="C106" s="7">
        <v>17.7</v>
      </c>
      <c r="D106" s="7">
        <v>0.9</v>
      </c>
      <c r="E106">
        <f t="shared" si="19"/>
        <v>7.7935422262385545</v>
      </c>
      <c r="F106">
        <f t="shared" si="20"/>
        <v>5.20505479851503</v>
      </c>
      <c r="G106">
        <f t="shared" si="21"/>
        <v>1.8697201943421704</v>
      </c>
      <c r="H106">
        <f t="shared" si="22"/>
        <v>1.8697201943421704</v>
      </c>
      <c r="I106">
        <f t="shared" si="23"/>
        <v>2.295300740514748</v>
      </c>
      <c r="J106">
        <f t="shared" si="24"/>
        <v>3.9198398198780833</v>
      </c>
      <c r="K106">
        <f t="shared" si="18"/>
        <v>0</v>
      </c>
    </row>
    <row r="107" spans="1:11" ht="15.75" thickBot="1">
      <c r="A107" s="3">
        <v>38651</v>
      </c>
      <c r="B107" s="7">
        <v>7.62</v>
      </c>
      <c r="C107" s="7">
        <v>16.7</v>
      </c>
      <c r="D107" s="7">
        <v>0.5</v>
      </c>
      <c r="E107">
        <f t="shared" si="19"/>
        <v>16.491568726758107</v>
      </c>
      <c r="F107">
        <f t="shared" si="20"/>
        <v>11.013588765864347</v>
      </c>
      <c r="G107">
        <f t="shared" si="21"/>
        <v>3.385442849118661</v>
      </c>
      <c r="H107">
        <f t="shared" si="22"/>
        <v>3.385442849118661</v>
      </c>
      <c r="I107">
        <f t="shared" si="23"/>
        <v>3.8964648971250506</v>
      </c>
      <c r="J107">
        <f t="shared" si="24"/>
        <v>7.09740342372037</v>
      </c>
      <c r="K107">
        <f t="shared" si="18"/>
        <v>0</v>
      </c>
    </row>
    <row r="108" spans="1:11" ht="15.75" thickBot="1">
      <c r="A108" s="3">
        <v>38658</v>
      </c>
      <c r="B108" s="7">
        <v>7.91</v>
      </c>
      <c r="C108" s="7">
        <v>18.5</v>
      </c>
      <c r="D108" s="7">
        <v>0.8</v>
      </c>
      <c r="E108">
        <f t="shared" si="19"/>
        <v>9.946163962240938</v>
      </c>
      <c r="F108">
        <f t="shared" si="20"/>
        <v>6.642573581847943</v>
      </c>
      <c r="G108">
        <f t="shared" si="21"/>
        <v>2.135319135179866</v>
      </c>
      <c r="H108">
        <f t="shared" si="22"/>
        <v>2.135319135179866</v>
      </c>
      <c r="I108">
        <f t="shared" si="23"/>
        <v>2.760086010597157</v>
      </c>
      <c r="J108">
        <f t="shared" si="24"/>
        <v>4.476631429613574</v>
      </c>
      <c r="K108">
        <f t="shared" si="18"/>
        <v>0</v>
      </c>
    </row>
    <row r="109" spans="1:11" ht="15.75" thickBot="1">
      <c r="A109" s="3">
        <v>38665</v>
      </c>
      <c r="B109" s="7">
        <v>8.01</v>
      </c>
      <c r="C109" s="7">
        <v>17</v>
      </c>
      <c r="D109" s="7">
        <v>0.8</v>
      </c>
      <c r="E109">
        <f t="shared" si="19"/>
        <v>8.250160361045376</v>
      </c>
      <c r="F109">
        <f t="shared" si="20"/>
        <v>5.509983962156309</v>
      </c>
      <c r="G109">
        <f t="shared" si="21"/>
        <v>2.043998442313847</v>
      </c>
      <c r="H109">
        <f t="shared" si="22"/>
        <v>2.043998442313847</v>
      </c>
      <c r="I109">
        <f t="shared" si="23"/>
        <v>2.398516621956184</v>
      </c>
      <c r="J109">
        <f t="shared" si="24"/>
        <v>4.285203550908275</v>
      </c>
      <c r="K109">
        <f t="shared" si="18"/>
        <v>0</v>
      </c>
    </row>
    <row r="110" spans="1:11" ht="15.75" thickBot="1">
      <c r="A110" s="3">
        <v>38672</v>
      </c>
      <c r="B110" s="7">
        <v>8.05</v>
      </c>
      <c r="C110" s="7">
        <v>15.7</v>
      </c>
      <c r="D110" s="7">
        <v>0.5</v>
      </c>
      <c r="E110">
        <f t="shared" si="19"/>
        <v>7.646462803018743</v>
      </c>
      <c r="F110">
        <f t="shared" si="20"/>
        <v>5.106835297158096</v>
      </c>
      <c r="G110">
        <f t="shared" si="21"/>
        <v>2.0957108587328936</v>
      </c>
      <c r="H110">
        <f t="shared" si="22"/>
        <v>2.0957108587328936</v>
      </c>
      <c r="I110">
        <f t="shared" si="23"/>
        <v>2.261489739789939</v>
      </c>
      <c r="J110">
        <f t="shared" si="24"/>
        <v>4.393628627834988</v>
      </c>
      <c r="K110">
        <f t="shared" si="18"/>
        <v>0</v>
      </c>
    </row>
    <row r="111" spans="1:11" ht="15.75" thickBot="1">
      <c r="A111" s="3">
        <v>38677</v>
      </c>
      <c r="B111" s="7">
        <v>8.07</v>
      </c>
      <c r="C111" s="7">
        <v>14.3</v>
      </c>
      <c r="D111" s="7">
        <v>0.3</v>
      </c>
      <c r="E111">
        <f t="shared" si="19"/>
        <v>7.359835988556904</v>
      </c>
      <c r="F111">
        <f t="shared" si="20"/>
        <v>4.9154261783591044</v>
      </c>
      <c r="G111">
        <f t="shared" si="21"/>
        <v>2.1948546828476396</v>
      </c>
      <c r="H111">
        <f t="shared" si="22"/>
        <v>2.2260192411398854</v>
      </c>
      <c r="I111">
        <f t="shared" si="23"/>
        <v>2.194788872871864</v>
      </c>
      <c r="J111">
        <f t="shared" si="24"/>
        <v>4.6668245448763</v>
      </c>
      <c r="K111">
        <f t="shared" si="18"/>
        <v>0</v>
      </c>
    </row>
    <row r="112" spans="1:11" ht="15.75" thickBot="1">
      <c r="A112" s="3">
        <v>38686</v>
      </c>
      <c r="B112" s="7">
        <v>8.04</v>
      </c>
      <c r="C112" s="7">
        <v>13.4</v>
      </c>
      <c r="D112" s="7">
        <v>0.2</v>
      </c>
      <c r="E112">
        <f t="shared" si="19"/>
        <v>7.7935422262385545</v>
      </c>
      <c r="F112">
        <f t="shared" si="20"/>
        <v>5.20505479851503</v>
      </c>
      <c r="G112">
        <f t="shared" si="21"/>
        <v>2.2953740978256785</v>
      </c>
      <c r="H112">
        <f t="shared" si="22"/>
        <v>2.467042429375802</v>
      </c>
      <c r="I112">
        <f t="shared" si="23"/>
        <v>2.295300740514748</v>
      </c>
      <c r="J112">
        <f t="shared" si="24"/>
        <v>5.172116759105982</v>
      </c>
      <c r="K112">
        <f t="shared" si="18"/>
        <v>0</v>
      </c>
    </row>
    <row r="113" spans="1:11" ht="15.75" thickBot="1">
      <c r="A113" s="3">
        <v>38693</v>
      </c>
      <c r="B113" s="7">
        <v>7.97</v>
      </c>
      <c r="C113" s="7">
        <v>16.8</v>
      </c>
      <c r="D113" s="7">
        <v>0.05</v>
      </c>
      <c r="E113">
        <f t="shared" si="19"/>
        <v>8.89580728552754</v>
      </c>
      <c r="F113">
        <f t="shared" si="20"/>
        <v>5.941146374865129</v>
      </c>
      <c r="G113">
        <f t="shared" si="21"/>
        <v>2.192744041767189</v>
      </c>
      <c r="H113">
        <f t="shared" si="22"/>
        <v>2.192744041767189</v>
      </c>
      <c r="I113">
        <f t="shared" si="23"/>
        <v>2.540090046027744</v>
      </c>
      <c r="J113">
        <f t="shared" si="24"/>
        <v>4.59703527410698</v>
      </c>
      <c r="K113">
        <f t="shared" si="18"/>
        <v>0</v>
      </c>
    </row>
    <row r="114" spans="1:11" ht="15.75" thickBot="1">
      <c r="A114" s="3">
        <v>38700</v>
      </c>
      <c r="B114" s="7">
        <v>7.93</v>
      </c>
      <c r="C114" s="7">
        <v>13.2</v>
      </c>
      <c r="D114" s="7">
        <v>0.5</v>
      </c>
      <c r="E114">
        <f t="shared" si="19"/>
        <v>9.584903227789425</v>
      </c>
      <c r="F114">
        <f t="shared" si="20"/>
        <v>6.401324001037188</v>
      </c>
      <c r="G114">
        <f t="shared" si="21"/>
        <v>2.6859138404476743</v>
      </c>
      <c r="H114">
        <f t="shared" si="22"/>
        <v>2.924254853215467</v>
      </c>
      <c r="I114">
        <f t="shared" si="23"/>
        <v>2.6858111601016916</v>
      </c>
      <c r="J114">
        <f t="shared" si="24"/>
        <v>6.130617176757743</v>
      </c>
      <c r="K114">
        <f t="shared" si="18"/>
        <v>0</v>
      </c>
    </row>
    <row r="115" spans="1:11" ht="15.75" thickBot="1">
      <c r="A115" s="3">
        <v>38707</v>
      </c>
      <c r="B115" s="7">
        <v>8.38</v>
      </c>
      <c r="C115" s="7">
        <v>13.7</v>
      </c>
      <c r="D115" s="7">
        <v>0.2</v>
      </c>
      <c r="E115">
        <f t="shared" si="19"/>
        <v>4.036026549794646</v>
      </c>
      <c r="F115">
        <f t="shared" si="20"/>
        <v>2.695789341785471</v>
      </c>
      <c r="G115">
        <f t="shared" si="21"/>
        <v>1.3338778812062988</v>
      </c>
      <c r="H115">
        <f t="shared" si="22"/>
        <v>1.4061744844115824</v>
      </c>
      <c r="I115">
        <f t="shared" si="23"/>
        <v>1.3338767162593874</v>
      </c>
      <c r="J115">
        <f t="shared" si="24"/>
        <v>2.948114964983108</v>
      </c>
      <c r="K115">
        <f t="shared" si="18"/>
        <v>0</v>
      </c>
    </row>
    <row r="116" spans="1:11" ht="15.75" thickBot="1">
      <c r="A116" s="3">
        <v>38714</v>
      </c>
      <c r="B116" s="7">
        <v>8.09</v>
      </c>
      <c r="C116" s="7">
        <v>13.7</v>
      </c>
      <c r="D116" s="7">
        <v>0.3</v>
      </c>
      <c r="E116">
        <f t="shared" si="19"/>
        <v>7.08307099326508</v>
      </c>
      <c r="F116">
        <f t="shared" si="20"/>
        <v>4.730602773184402</v>
      </c>
      <c r="G116">
        <f t="shared" si="21"/>
        <v>2.129406765670645</v>
      </c>
      <c r="H116">
        <f t="shared" si="22"/>
        <v>2.2448212861221815</v>
      </c>
      <c r="I116">
        <f t="shared" si="23"/>
        <v>2.1293458697442222</v>
      </c>
      <c r="J116">
        <f t="shared" si="24"/>
        <v>4.706249346507951</v>
      </c>
      <c r="K116">
        <f t="shared" si="18"/>
        <v>0</v>
      </c>
    </row>
    <row r="117" spans="1:11" ht="15.75" thickBot="1">
      <c r="A117" s="3">
        <v>38722</v>
      </c>
      <c r="B117" s="7">
        <v>7.75</v>
      </c>
      <c r="C117" s="7">
        <v>16.5</v>
      </c>
      <c r="D117" s="7">
        <v>0.3</v>
      </c>
      <c r="E117">
        <f t="shared" si="19"/>
        <v>13.252913240264444</v>
      </c>
      <c r="F117">
        <f t="shared" si="20"/>
        <v>8.850817659025687</v>
      </c>
      <c r="G117">
        <f t="shared" si="21"/>
        <v>2.9742511763854242</v>
      </c>
      <c r="H117">
        <f t="shared" si="22"/>
        <v>2.9742511763854242</v>
      </c>
      <c r="I117">
        <f t="shared" si="23"/>
        <v>3.3793611863839383</v>
      </c>
      <c r="J117">
        <f t="shared" si="24"/>
        <v>6.235385881497057</v>
      </c>
      <c r="K117">
        <f t="shared" si="18"/>
        <v>0</v>
      </c>
    </row>
    <row r="118" spans="1:11" ht="15.75" thickBot="1">
      <c r="A118" s="3">
        <v>38728</v>
      </c>
      <c r="B118" s="7">
        <v>7.75</v>
      </c>
      <c r="C118" s="7">
        <v>12.9</v>
      </c>
      <c r="D118" s="7">
        <v>0.2</v>
      </c>
      <c r="E118">
        <f t="shared" si="19"/>
        <v>13.252913240264444</v>
      </c>
      <c r="F118">
        <f t="shared" si="20"/>
        <v>8.850817659025687</v>
      </c>
      <c r="G118">
        <f t="shared" si="21"/>
        <v>3.379515944704572</v>
      </c>
      <c r="H118">
        <f t="shared" si="22"/>
        <v>3.7512641103502764</v>
      </c>
      <c r="I118">
        <f t="shared" si="23"/>
        <v>3.3793611863839383</v>
      </c>
      <c r="J118">
        <f t="shared" si="24"/>
        <v>7.864359088821494</v>
      </c>
      <c r="K118">
        <f t="shared" si="18"/>
        <v>0</v>
      </c>
    </row>
    <row r="119" spans="1:11" ht="15.75" thickBot="1">
      <c r="A119" s="3">
        <v>38735</v>
      </c>
      <c r="B119" s="7">
        <v>7.65</v>
      </c>
      <c r="C119" s="7">
        <v>13.1</v>
      </c>
      <c r="D119" s="7">
        <v>0.3</v>
      </c>
      <c r="E119">
        <f t="shared" si="19"/>
        <v>15.701264905963674</v>
      </c>
      <c r="F119">
        <f t="shared" si="20"/>
        <v>10.485824613003214</v>
      </c>
      <c r="G119">
        <f t="shared" si="21"/>
        <v>3.7775495647879485</v>
      </c>
      <c r="H119">
        <f t="shared" si="22"/>
        <v>4.1393610959240785</v>
      </c>
      <c r="I119">
        <f t="shared" si="23"/>
        <v>3.7773649207667823</v>
      </c>
      <c r="J119">
        <f t="shared" si="24"/>
        <v>8.677960449024495</v>
      </c>
      <c r="K119">
        <f t="shared" si="18"/>
        <v>0</v>
      </c>
    </row>
    <row r="120" spans="1:11" ht="15.75" thickBot="1">
      <c r="A120" s="3">
        <v>38742</v>
      </c>
      <c r="B120" s="7">
        <v>7.95</v>
      </c>
      <c r="C120" s="7">
        <v>14.6</v>
      </c>
      <c r="D120" s="7">
        <v>0.2</v>
      </c>
      <c r="E120">
        <f t="shared" si="19"/>
        <v>9.234837110625834</v>
      </c>
      <c r="F120">
        <f t="shared" si="20"/>
        <v>6.167550175188146</v>
      </c>
      <c r="G120">
        <f t="shared" si="21"/>
        <v>2.5988957175566942</v>
      </c>
      <c r="H120">
        <f t="shared" si="22"/>
        <v>2.5988957175566942</v>
      </c>
      <c r="I120">
        <f t="shared" si="23"/>
        <v>2.6124594469722306</v>
      </c>
      <c r="J120">
        <f t="shared" si="24"/>
        <v>5.448516635729013</v>
      </c>
      <c r="K120">
        <f t="shared" si="18"/>
        <v>0</v>
      </c>
    </row>
    <row r="121" spans="1:11" ht="15.75" thickBot="1">
      <c r="A121" s="3">
        <v>38749</v>
      </c>
      <c r="B121" s="7">
        <v>8.09</v>
      </c>
      <c r="C121" s="7">
        <v>13.3</v>
      </c>
      <c r="D121" s="7">
        <v>0.3</v>
      </c>
      <c r="E121">
        <f t="shared" si="19"/>
        <v>7.08307099326508</v>
      </c>
      <c r="F121">
        <f t="shared" si="20"/>
        <v>4.730602773184402</v>
      </c>
      <c r="G121">
        <f t="shared" si="21"/>
        <v>2.129406765670645</v>
      </c>
      <c r="H121">
        <f t="shared" si="22"/>
        <v>2.303465817194626</v>
      </c>
      <c r="I121">
        <f t="shared" si="23"/>
        <v>2.1293458697442222</v>
      </c>
      <c r="J121">
        <f t="shared" si="24"/>
        <v>4.829197123127052</v>
      </c>
      <c r="K121">
        <f t="shared" si="18"/>
        <v>0</v>
      </c>
    </row>
    <row r="122" spans="1:11" ht="15.75" thickBot="1">
      <c r="A122" s="3">
        <v>38756</v>
      </c>
      <c r="B122" s="7">
        <v>8.01</v>
      </c>
      <c r="C122" s="7">
        <v>14.9</v>
      </c>
      <c r="D122" s="7">
        <v>0.5</v>
      </c>
      <c r="E122">
        <f t="shared" si="19"/>
        <v>8.250160361045376</v>
      </c>
      <c r="F122">
        <f t="shared" si="20"/>
        <v>5.509983962156309</v>
      </c>
      <c r="G122">
        <f t="shared" si="21"/>
        <v>2.3403486493786336</v>
      </c>
      <c r="H122">
        <f t="shared" si="22"/>
        <v>2.3403486493786336</v>
      </c>
      <c r="I122">
        <f t="shared" si="23"/>
        <v>2.398516621956184</v>
      </c>
      <c r="J122">
        <f t="shared" si="24"/>
        <v>4.906496078993007</v>
      </c>
      <c r="K122">
        <f t="shared" si="18"/>
        <v>0</v>
      </c>
    </row>
    <row r="123" spans="1:11" ht="15.75" thickBot="1">
      <c r="A123" s="3">
        <v>38763</v>
      </c>
      <c r="B123" s="7">
        <v>8.02</v>
      </c>
      <c r="C123" s="7">
        <v>15.3</v>
      </c>
      <c r="D123" s="7">
        <v>0.3</v>
      </c>
      <c r="E123">
        <f t="shared" si="19"/>
        <v>8.095365260077017</v>
      </c>
      <c r="F123">
        <f t="shared" si="20"/>
        <v>5.406611938410432</v>
      </c>
      <c r="G123">
        <f t="shared" si="21"/>
        <v>2.2477699708212633</v>
      </c>
      <c r="H123">
        <f t="shared" si="22"/>
        <v>2.2477699708212633</v>
      </c>
      <c r="I123">
        <f t="shared" si="23"/>
        <v>2.3638194405643578</v>
      </c>
      <c r="J123">
        <f t="shared" si="24"/>
        <v>4.712409508934833</v>
      </c>
      <c r="K123">
        <f t="shared" si="18"/>
        <v>0</v>
      </c>
    </row>
    <row r="124" spans="1:11" ht="15.75" thickBot="1">
      <c r="A124" s="3">
        <v>38770</v>
      </c>
      <c r="B124" s="7">
        <v>7.6</v>
      </c>
      <c r="C124" s="7">
        <v>12.4</v>
      </c>
      <c r="D124" s="7">
        <v>1.9</v>
      </c>
      <c r="E124">
        <f t="shared" si="19"/>
        <v>17.03220135900219</v>
      </c>
      <c r="F124">
        <f t="shared" si="20"/>
        <v>11.37462273236924</v>
      </c>
      <c r="G124">
        <f t="shared" si="21"/>
        <v>3.975725517283686</v>
      </c>
      <c r="H124">
        <f t="shared" si="22"/>
        <v>4.557634935500962</v>
      </c>
      <c r="I124">
        <f t="shared" si="23"/>
        <v>3.975525993546661</v>
      </c>
      <c r="J124">
        <f t="shared" si="24"/>
        <v>9.554837843721673</v>
      </c>
      <c r="K124">
        <f t="shared" si="18"/>
        <v>0</v>
      </c>
    </row>
    <row r="125" spans="1:11" ht="15.75" thickBot="1">
      <c r="A125" s="3">
        <v>38775</v>
      </c>
      <c r="B125" s="7">
        <v>7.72</v>
      </c>
      <c r="C125" s="7">
        <v>15</v>
      </c>
      <c r="D125" s="7">
        <v>0.2</v>
      </c>
      <c r="E125">
        <f t="shared" si="19"/>
        <v>13.956815834204253</v>
      </c>
      <c r="F125">
        <f t="shared" si="20"/>
        <v>9.320883153349078</v>
      </c>
      <c r="G125">
        <f t="shared" si="21"/>
        <v>3.3918158635862117</v>
      </c>
      <c r="H125">
        <f t="shared" si="22"/>
        <v>3.3918158635862117</v>
      </c>
      <c r="I125">
        <f t="shared" si="23"/>
        <v>3.4985557857250527</v>
      </c>
      <c r="J125">
        <f t="shared" si="24"/>
        <v>7.11078466058894</v>
      </c>
      <c r="K125">
        <f t="shared" si="18"/>
        <v>0</v>
      </c>
    </row>
    <row r="126" spans="1:11" ht="15.75" thickBot="1">
      <c r="A126" s="3">
        <v>38785</v>
      </c>
      <c r="B126" s="7">
        <v>7.96</v>
      </c>
      <c r="C126" s="7">
        <v>15.2</v>
      </c>
      <c r="D126" s="7">
        <v>0.2</v>
      </c>
      <c r="E126">
        <f t="shared" si="19"/>
        <v>9.063953074124342</v>
      </c>
      <c r="F126">
        <f t="shared" si="20"/>
        <v>6.053433975330927</v>
      </c>
      <c r="G126">
        <f t="shared" si="21"/>
        <v>2.4655280105533905</v>
      </c>
      <c r="H126">
        <f t="shared" si="22"/>
        <v>2.4655280105533905</v>
      </c>
      <c r="I126">
        <f t="shared" si="23"/>
        <v>2.5761483991852665</v>
      </c>
      <c r="J126">
        <f t="shared" si="24"/>
        <v>5.168917500334636</v>
      </c>
      <c r="K126">
        <f t="shared" si="18"/>
        <v>0</v>
      </c>
    </row>
    <row r="127" spans="1:11" ht="15.75" thickBot="1">
      <c r="A127" s="3">
        <v>38791</v>
      </c>
      <c r="B127" s="7">
        <v>7.96</v>
      </c>
      <c r="C127" s="7">
        <v>13.3</v>
      </c>
      <c r="D127" s="7">
        <v>0.1</v>
      </c>
      <c r="E127">
        <f t="shared" si="19"/>
        <v>9.063953074124342</v>
      </c>
      <c r="F127">
        <f t="shared" si="20"/>
        <v>6.053433975330927</v>
      </c>
      <c r="G127">
        <f t="shared" si="21"/>
        <v>2.576242845064714</v>
      </c>
      <c r="H127">
        <f t="shared" si="22"/>
        <v>2.786826559429019</v>
      </c>
      <c r="I127">
        <f t="shared" si="23"/>
        <v>2.5761483991852665</v>
      </c>
      <c r="J127">
        <f t="shared" si="24"/>
        <v>5.842511831855778</v>
      </c>
      <c r="K127">
        <f t="shared" si="18"/>
        <v>0</v>
      </c>
    </row>
    <row r="128" spans="1:11" ht="15.75" thickBot="1">
      <c r="A128" s="3">
        <v>38799</v>
      </c>
      <c r="B128" s="7">
        <v>7.91</v>
      </c>
      <c r="C128" s="7">
        <v>17</v>
      </c>
      <c r="D128" s="7">
        <v>0.3</v>
      </c>
      <c r="E128">
        <f t="shared" si="19"/>
        <v>9.946163962240938</v>
      </c>
      <c r="F128">
        <f t="shared" si="20"/>
        <v>6.642573581847943</v>
      </c>
      <c r="G128">
        <f t="shared" si="21"/>
        <v>2.3521379658166013</v>
      </c>
      <c r="H128">
        <f t="shared" si="22"/>
        <v>2.3521379658166013</v>
      </c>
      <c r="I128">
        <f t="shared" si="23"/>
        <v>2.760086010597157</v>
      </c>
      <c r="J128">
        <f t="shared" si="24"/>
        <v>4.931185494047935</v>
      </c>
      <c r="K128">
        <f t="shared" si="18"/>
        <v>0</v>
      </c>
    </row>
    <row r="129" spans="1:11" ht="15.75" thickBot="1">
      <c r="A129" s="3">
        <v>38803</v>
      </c>
      <c r="B129" s="7">
        <v>8</v>
      </c>
      <c r="C129" s="7">
        <v>18.6</v>
      </c>
      <c r="D129" s="7">
        <v>0.3</v>
      </c>
      <c r="E129">
        <f t="shared" si="19"/>
        <v>8.407577998275151</v>
      </c>
      <c r="F129">
        <f t="shared" si="20"/>
        <v>5.615107313166381</v>
      </c>
      <c r="G129">
        <f t="shared" si="21"/>
        <v>1.8705491630022408</v>
      </c>
      <c r="H129">
        <f t="shared" si="22"/>
        <v>1.8705491630022408</v>
      </c>
      <c r="I129">
        <f t="shared" si="23"/>
        <v>2.433498267878414</v>
      </c>
      <c r="J129">
        <f t="shared" si="24"/>
        <v>3.921568135245032</v>
      </c>
      <c r="K129">
        <f t="shared" si="18"/>
        <v>0</v>
      </c>
    </row>
    <row r="130" spans="1:11" ht="15.75" thickBot="1">
      <c r="A130" s="3">
        <v>38810</v>
      </c>
      <c r="B130" s="7">
        <v>7.74</v>
      </c>
      <c r="C130" s="7">
        <v>16</v>
      </c>
      <c r="D130" s="7">
        <v>0.33</v>
      </c>
      <c r="E130">
        <f t="shared" si="19"/>
        <v>13.484601831409396</v>
      </c>
      <c r="F130">
        <f t="shared" si="20"/>
        <v>9.005539083642223</v>
      </c>
      <c r="G130">
        <f t="shared" si="21"/>
        <v>3.1077605834030355</v>
      </c>
      <c r="H130">
        <f t="shared" si="22"/>
        <v>3.1077605834030355</v>
      </c>
      <c r="I130">
        <f t="shared" si="23"/>
        <v>3.419041530420251</v>
      </c>
      <c r="J130">
        <f t="shared" si="24"/>
        <v>6.515280226132179</v>
      </c>
      <c r="K130">
        <f t="shared" si="18"/>
        <v>0</v>
      </c>
    </row>
    <row r="131" spans="1:11" ht="15.75" thickBot="1">
      <c r="A131" s="3">
        <v>38819</v>
      </c>
      <c r="B131" s="7">
        <v>7.62</v>
      </c>
      <c r="C131" s="7">
        <v>19</v>
      </c>
      <c r="D131" s="7">
        <v>0.29</v>
      </c>
      <c r="E131">
        <f t="shared" si="19"/>
        <v>16.491568726758107</v>
      </c>
      <c r="F131">
        <f t="shared" si="20"/>
        <v>11.013588765864347</v>
      </c>
      <c r="G131">
        <f t="shared" si="21"/>
        <v>2.9188749318915206</v>
      </c>
      <c r="H131">
        <f t="shared" si="22"/>
        <v>2.9188749318915206</v>
      </c>
      <c r="I131">
        <f t="shared" si="23"/>
        <v>3.8964648971250506</v>
      </c>
      <c r="J131">
        <f t="shared" si="24"/>
        <v>6.119268248882592</v>
      </c>
      <c r="K131">
        <f t="shared" si="18"/>
        <v>0</v>
      </c>
    </row>
    <row r="132" spans="1:11" ht="15.75" thickBot="1">
      <c r="A132" s="3">
        <v>38826</v>
      </c>
      <c r="B132" s="7">
        <v>7.66</v>
      </c>
      <c r="C132" s="7">
        <v>17.5</v>
      </c>
      <c r="D132" s="7">
        <v>0.3</v>
      </c>
      <c r="E132">
        <f t="shared" si="19"/>
        <v>15.443440417915966</v>
      </c>
      <c r="F132">
        <f t="shared" si="20"/>
        <v>10.313649660863193</v>
      </c>
      <c r="G132">
        <f t="shared" si="21"/>
        <v>3.0841372148636315</v>
      </c>
      <c r="H132">
        <f t="shared" si="22"/>
        <v>3.0841372148636315</v>
      </c>
      <c r="I132">
        <f t="shared" si="23"/>
        <v>3.737570920938393</v>
      </c>
      <c r="J132">
        <f t="shared" si="24"/>
        <v>6.465738943117867</v>
      </c>
      <c r="K132">
        <f t="shared" si="18"/>
        <v>0</v>
      </c>
    </row>
    <row r="133" spans="1:11" ht="15.75" thickBot="1">
      <c r="A133" s="3">
        <v>38833</v>
      </c>
      <c r="B133" s="7">
        <v>8.73</v>
      </c>
      <c r="C133" s="7">
        <v>18.3</v>
      </c>
      <c r="D133" s="7">
        <v>0.05</v>
      </c>
      <c r="E133">
        <f t="shared" si="19"/>
        <v>2.088254588771767</v>
      </c>
      <c r="F133">
        <f t="shared" si="20"/>
        <v>1.3950690467189757</v>
      </c>
      <c r="G133">
        <f t="shared" si="21"/>
        <v>0.5804231557911197</v>
      </c>
      <c r="H133">
        <f t="shared" si="22"/>
        <v>0.5804231557911197</v>
      </c>
      <c r="I133">
        <f t="shared" si="23"/>
        <v>0.7407079752247082</v>
      </c>
      <c r="J133">
        <f t="shared" si="24"/>
        <v>1.2169584324959084</v>
      </c>
      <c r="K133">
        <f t="shared" si="18"/>
        <v>0</v>
      </c>
    </row>
    <row r="134" spans="1:11" ht="15.75" thickBot="1">
      <c r="A134" s="3">
        <v>38840</v>
      </c>
      <c r="B134" s="7">
        <v>9.05</v>
      </c>
      <c r="C134" s="7">
        <v>19.2</v>
      </c>
      <c r="D134" s="7">
        <v>0.05</v>
      </c>
      <c r="E134">
        <f t="shared" si="19"/>
        <v>1.2260758048859033</v>
      </c>
      <c r="F134">
        <f t="shared" si="20"/>
        <v>0.8193068606840367</v>
      </c>
      <c r="G134">
        <f t="shared" si="21"/>
        <v>0.3347979008702872</v>
      </c>
      <c r="H134">
        <f t="shared" si="22"/>
        <v>0.3347979008702872</v>
      </c>
      <c r="I134">
        <f t="shared" si="23"/>
        <v>0.45281616597993196</v>
      </c>
      <c r="J134">
        <f t="shared" si="24"/>
        <v>0.7020218779730542</v>
      </c>
      <c r="K134">
        <f t="shared" si="18"/>
        <v>0</v>
      </c>
    </row>
    <row r="135" spans="1:11" ht="15.75" thickBot="1">
      <c r="A135" s="3">
        <v>38847</v>
      </c>
      <c r="B135" s="7">
        <v>8.81</v>
      </c>
      <c r="C135" s="7">
        <v>23.9</v>
      </c>
      <c r="D135" s="7">
        <v>0.05</v>
      </c>
      <c r="E135">
        <f t="shared" si="19"/>
        <v>1.8129012658154113</v>
      </c>
      <c r="F135">
        <f t="shared" si="20"/>
        <v>1.2111883550104643</v>
      </c>
      <c r="G135">
        <f t="shared" si="21"/>
        <v>0.35529591269633587</v>
      </c>
      <c r="H135">
        <f t="shared" si="22"/>
        <v>0.35529591269633587</v>
      </c>
      <c r="I135">
        <f t="shared" si="23"/>
        <v>0.6505797533869219</v>
      </c>
      <c r="J135">
        <f t="shared" si="24"/>
        <v>0.7449536753048318</v>
      </c>
      <c r="K135">
        <f t="shared" si="18"/>
        <v>0</v>
      </c>
    </row>
    <row r="136" spans="1:11" ht="15.75" thickBot="1">
      <c r="A136" s="3">
        <v>38854</v>
      </c>
      <c r="B136" s="7">
        <v>8.23</v>
      </c>
      <c r="C136" s="7">
        <v>18.9</v>
      </c>
      <c r="D136" s="7">
        <v>0.05</v>
      </c>
      <c r="E136">
        <f t="shared" si="19"/>
        <v>5.40275533905223</v>
      </c>
      <c r="F136">
        <f t="shared" si="20"/>
        <v>3.608489549824926</v>
      </c>
      <c r="G136">
        <f t="shared" si="21"/>
        <v>1.2882224584221258</v>
      </c>
      <c r="H136">
        <f t="shared" si="22"/>
        <v>1.2882224584221258</v>
      </c>
      <c r="I136">
        <f t="shared" si="23"/>
        <v>1.708678184983416</v>
      </c>
      <c r="J136">
        <f t="shared" si="24"/>
        <v>2.7007786906815325</v>
      </c>
      <c r="K136">
        <f aca="true" t="shared" si="25" ref="K136:K170">IF(D136&gt;E136,1,0)</f>
        <v>0</v>
      </c>
    </row>
    <row r="137" spans="1:11" ht="15.75" thickBot="1">
      <c r="A137" s="3">
        <v>38862</v>
      </c>
      <c r="B137" s="7">
        <v>7.61</v>
      </c>
      <c r="C137" s="7">
        <v>20.4</v>
      </c>
      <c r="D137" s="7">
        <v>0.33</v>
      </c>
      <c r="E137">
        <f t="shared" si="19"/>
        <v>16.76052785173064</v>
      </c>
      <c r="F137">
        <f t="shared" si="20"/>
        <v>11.193199418135665</v>
      </c>
      <c r="G137">
        <f t="shared" si="21"/>
        <v>2.694039220244077</v>
      </c>
      <c r="H137">
        <f t="shared" si="22"/>
        <v>2.694039220244077</v>
      </c>
      <c r="I137">
        <f t="shared" si="23"/>
        <v>3.9360362034817333</v>
      </c>
      <c r="J137">
        <f t="shared" si="24"/>
        <v>5.647910525719802</v>
      </c>
      <c r="K137">
        <f t="shared" si="25"/>
        <v>0</v>
      </c>
    </row>
    <row r="138" spans="1:11" ht="15.75" thickBot="1">
      <c r="A138" s="3">
        <v>38868</v>
      </c>
      <c r="B138" s="7">
        <v>7.68</v>
      </c>
      <c r="C138" s="7">
        <v>20.8</v>
      </c>
      <c r="D138" s="7">
        <v>0.38</v>
      </c>
      <c r="E138">
        <f t="shared" si="19"/>
        <v>14.936339695233029</v>
      </c>
      <c r="F138">
        <f t="shared" si="20"/>
        <v>9.9750082722223</v>
      </c>
      <c r="G138">
        <f t="shared" si="21"/>
        <v>2.4399245826928913</v>
      </c>
      <c r="H138">
        <f t="shared" si="22"/>
        <v>2.4399245826928913</v>
      </c>
      <c r="I138">
        <f t="shared" si="23"/>
        <v>3.6579048433802783</v>
      </c>
      <c r="J138">
        <f t="shared" si="24"/>
        <v>5.115182429774521</v>
      </c>
      <c r="K138">
        <f t="shared" si="25"/>
        <v>0</v>
      </c>
    </row>
    <row r="139" spans="1:11" ht="15.75" thickBot="1">
      <c r="A139" s="3">
        <v>38875</v>
      </c>
      <c r="B139" s="7">
        <v>7.94</v>
      </c>
      <c r="C139" s="7">
        <v>20.6</v>
      </c>
      <c r="D139" s="7">
        <v>0.43</v>
      </c>
      <c r="E139">
        <f t="shared" si="19"/>
        <v>9.40848042063964</v>
      </c>
      <c r="F139">
        <f t="shared" si="20"/>
        <v>6.283509015317906</v>
      </c>
      <c r="G139">
        <f t="shared" si="21"/>
        <v>1.7898808668100301</v>
      </c>
      <c r="H139">
        <f t="shared" si="22"/>
        <v>1.7898808668100301</v>
      </c>
      <c r="I139">
        <f t="shared" si="23"/>
        <v>2.6490161295343095</v>
      </c>
      <c r="J139">
        <f t="shared" si="24"/>
        <v>3.7524362802945563</v>
      </c>
      <c r="K139">
        <f t="shared" si="25"/>
        <v>0</v>
      </c>
    </row>
    <row r="140" spans="1:11" ht="15.75" thickBot="1">
      <c r="A140" s="3">
        <v>38882</v>
      </c>
      <c r="B140" s="7">
        <v>8.06</v>
      </c>
      <c r="C140" s="7">
        <v>22.5</v>
      </c>
      <c r="D140" s="7">
        <v>0.2</v>
      </c>
      <c r="E140">
        <f t="shared" si="19"/>
        <v>7.501903008120646</v>
      </c>
      <c r="F140">
        <f t="shared" si="20"/>
        <v>5.010298401239408</v>
      </c>
      <c r="G140">
        <f t="shared" si="21"/>
        <v>1.331829315281984</v>
      </c>
      <c r="H140">
        <f t="shared" si="22"/>
        <v>1.331829315281984</v>
      </c>
      <c r="I140">
        <f t="shared" si="23"/>
        <v>2.2279842376204915</v>
      </c>
      <c r="J140">
        <f t="shared" si="24"/>
        <v>2.7921634487724023</v>
      </c>
      <c r="K140">
        <f t="shared" si="25"/>
        <v>0</v>
      </c>
    </row>
    <row r="141" spans="1:11" ht="15.75" thickBot="1">
      <c r="A141" s="3">
        <v>38889</v>
      </c>
      <c r="B141" s="7">
        <v>7.98</v>
      </c>
      <c r="C141" s="7">
        <v>22.1</v>
      </c>
      <c r="D141" s="7">
        <v>0.23</v>
      </c>
      <c r="E141">
        <f t="shared" si="19"/>
        <v>8.730377959214007</v>
      </c>
      <c r="F141">
        <f t="shared" si="20"/>
        <v>5.83067282537313</v>
      </c>
      <c r="G141">
        <f t="shared" si="21"/>
        <v>1.536113886876269</v>
      </c>
      <c r="H141">
        <f t="shared" si="22"/>
        <v>1.536113886876269</v>
      </c>
      <c r="I141">
        <f t="shared" si="23"/>
        <v>2.504291216428464</v>
      </c>
      <c r="J141">
        <f t="shared" si="24"/>
        <v>3.2204277026796944</v>
      </c>
      <c r="K141">
        <f t="shared" si="25"/>
        <v>0</v>
      </c>
    </row>
    <row r="142" spans="1:11" ht="15.75" thickBot="1">
      <c r="A142" s="3">
        <v>38896</v>
      </c>
      <c r="B142" s="7">
        <v>7.93</v>
      </c>
      <c r="C142" s="7">
        <v>24</v>
      </c>
      <c r="D142" s="7">
        <v>0.24</v>
      </c>
      <c r="E142">
        <f t="shared" si="19"/>
        <v>9.584903227789425</v>
      </c>
      <c r="F142">
        <f t="shared" si="20"/>
        <v>6.401324001037188</v>
      </c>
      <c r="G142">
        <f t="shared" si="21"/>
        <v>1.457522337565342</v>
      </c>
      <c r="H142">
        <f t="shared" si="22"/>
        <v>1.457522337565342</v>
      </c>
      <c r="I142">
        <f t="shared" si="23"/>
        <v>2.6858111601016916</v>
      </c>
      <c r="J142">
        <f t="shared" si="24"/>
        <v>3.0556541501028303</v>
      </c>
      <c r="K142">
        <f t="shared" si="25"/>
        <v>0</v>
      </c>
    </row>
    <row r="143" spans="1:11" ht="15.75" thickBot="1">
      <c r="A143" s="3">
        <v>38903</v>
      </c>
      <c r="B143" s="7">
        <v>7.83</v>
      </c>
      <c r="C143" s="7">
        <v>23.8</v>
      </c>
      <c r="D143" s="7">
        <v>0.37</v>
      </c>
      <c r="E143">
        <f t="shared" si="19"/>
        <v>11.505792841441185</v>
      </c>
      <c r="F143">
        <f t="shared" si="20"/>
        <v>7.684092289655105</v>
      </c>
      <c r="G143">
        <f t="shared" si="21"/>
        <v>1.6849559597426744</v>
      </c>
      <c r="H143">
        <f t="shared" si="22"/>
        <v>1.6849559597426744</v>
      </c>
      <c r="I143">
        <f t="shared" si="23"/>
        <v>3.0651153847864028</v>
      </c>
      <c r="J143">
        <f t="shared" si="24"/>
        <v>3.5324461626332138</v>
      </c>
      <c r="K143">
        <f t="shared" si="25"/>
        <v>0</v>
      </c>
    </row>
    <row r="144" spans="1:11" ht="15.75" thickBot="1">
      <c r="A144" s="3">
        <v>38910</v>
      </c>
      <c r="B144" s="7">
        <v>8.28</v>
      </c>
      <c r="C144" s="7">
        <v>24.9</v>
      </c>
      <c r="D144" s="7">
        <v>0.34</v>
      </c>
      <c r="E144">
        <f t="shared" si="19"/>
        <v>4.9019474474571645</v>
      </c>
      <c r="F144">
        <f t="shared" si="20"/>
        <v>3.274050507902856</v>
      </c>
      <c r="G144">
        <f t="shared" si="21"/>
        <v>0.806490845757902</v>
      </c>
      <c r="H144">
        <f t="shared" si="22"/>
        <v>0.806490845757902</v>
      </c>
      <c r="I144">
        <f t="shared" si="23"/>
        <v>1.5749652895482307</v>
      </c>
      <c r="J144">
        <f t="shared" si="24"/>
        <v>1.6908290876576915</v>
      </c>
      <c r="K144">
        <f t="shared" si="25"/>
        <v>0</v>
      </c>
    </row>
    <row r="145" spans="1:11" ht="15.75" thickBot="1">
      <c r="A145" s="3">
        <v>38917</v>
      </c>
      <c r="B145" s="7">
        <v>8.33</v>
      </c>
      <c r="C145" s="7">
        <v>32.8</v>
      </c>
      <c r="D145" s="7">
        <v>0.3</v>
      </c>
      <c r="E145">
        <f t="shared" si="19"/>
        <v>4.447557216843109</v>
      </c>
      <c r="F145">
        <f t="shared" si="20"/>
        <v>2.9706091365991716</v>
      </c>
      <c r="G145">
        <f t="shared" si="21"/>
        <v>0.4461831923200497</v>
      </c>
      <c r="H145">
        <f t="shared" si="22"/>
        <v>0.4461831923200497</v>
      </c>
      <c r="I145">
        <f t="shared" si="23"/>
        <v>0.9354397615173929</v>
      </c>
      <c r="J145">
        <f t="shared" si="24"/>
        <v>0.9354397615173929</v>
      </c>
      <c r="K145">
        <f t="shared" si="25"/>
        <v>0</v>
      </c>
    </row>
    <row r="146" spans="1:11" ht="15.75" thickBot="1">
      <c r="A146" s="3">
        <v>38924</v>
      </c>
      <c r="B146" s="7">
        <v>7.91</v>
      </c>
      <c r="C146" s="7">
        <v>25.3</v>
      </c>
      <c r="D146" s="7">
        <v>0.74</v>
      </c>
      <c r="E146">
        <f t="shared" si="19"/>
        <v>9.946163962240938</v>
      </c>
      <c r="F146">
        <f t="shared" si="20"/>
        <v>6.642573581847943</v>
      </c>
      <c r="G146">
        <f t="shared" si="21"/>
        <v>1.377408605349035</v>
      </c>
      <c r="H146">
        <f t="shared" si="22"/>
        <v>1.377408605349035</v>
      </c>
      <c r="I146">
        <f t="shared" si="23"/>
        <v>2.760086010597157</v>
      </c>
      <c r="J146">
        <f t="shared" si="24"/>
        <v>2.8876951236641695</v>
      </c>
      <c r="K146">
        <f t="shared" si="25"/>
        <v>0</v>
      </c>
    </row>
    <row r="147" spans="1:11" ht="15.75" thickBot="1">
      <c r="A147" s="3">
        <v>38931</v>
      </c>
      <c r="B147" s="7">
        <v>8.02</v>
      </c>
      <c r="C147" s="7">
        <v>24.4</v>
      </c>
      <c r="D147" s="7">
        <v>0.56</v>
      </c>
      <c r="E147">
        <f t="shared" si="19"/>
        <v>8.095365260077017</v>
      </c>
      <c r="F147">
        <f t="shared" si="20"/>
        <v>5.406611938410432</v>
      </c>
      <c r="G147">
        <f t="shared" si="21"/>
        <v>1.250120465353825</v>
      </c>
      <c r="H147">
        <f t="shared" si="22"/>
        <v>1.250120465353825</v>
      </c>
      <c r="I147">
        <f t="shared" si="23"/>
        <v>2.3638194405643578</v>
      </c>
      <c r="J147">
        <f t="shared" si="24"/>
        <v>2.620855178563931</v>
      </c>
      <c r="K147">
        <f t="shared" si="25"/>
        <v>0</v>
      </c>
    </row>
    <row r="148" spans="1:11" ht="15.75" thickBot="1">
      <c r="A148" s="3">
        <v>38938</v>
      </c>
      <c r="B148" s="7">
        <v>8.07</v>
      </c>
      <c r="C148" s="7">
        <v>22.6</v>
      </c>
      <c r="D148" s="7">
        <v>0.29</v>
      </c>
      <c r="E148">
        <f t="shared" si="19"/>
        <v>7.359835988556904</v>
      </c>
      <c r="F148">
        <f t="shared" si="20"/>
        <v>4.9154261783591044</v>
      </c>
      <c r="G148">
        <f t="shared" si="21"/>
        <v>1.3035536618083217</v>
      </c>
      <c r="H148">
        <f t="shared" si="22"/>
        <v>1.3035536618083217</v>
      </c>
      <c r="I148">
        <f t="shared" si="23"/>
        <v>2.194788872871864</v>
      </c>
      <c r="J148">
        <f t="shared" si="24"/>
        <v>2.7328857325488696</v>
      </c>
      <c r="K148">
        <f t="shared" si="25"/>
        <v>0</v>
      </c>
    </row>
    <row r="149" spans="1:11" ht="15.75" thickBot="1">
      <c r="A149" s="3">
        <v>38945</v>
      </c>
      <c r="B149" s="7">
        <v>8.12</v>
      </c>
      <c r="C149" s="7">
        <v>21.2</v>
      </c>
      <c r="D149" s="7">
        <v>0.18</v>
      </c>
      <c r="E149">
        <f t="shared" si="19"/>
        <v>6.685927855257237</v>
      </c>
      <c r="F149">
        <f t="shared" si="20"/>
        <v>4.465390956816577</v>
      </c>
      <c r="G149">
        <f t="shared" si="21"/>
        <v>1.3219106218708185</v>
      </c>
      <c r="H149">
        <f t="shared" si="22"/>
        <v>1.3219106218708185</v>
      </c>
      <c r="I149">
        <f t="shared" si="23"/>
        <v>2.0336091185924587</v>
      </c>
      <c r="J149">
        <f t="shared" si="24"/>
        <v>2.7713808019087556</v>
      </c>
      <c r="K149">
        <f t="shared" si="25"/>
        <v>0</v>
      </c>
    </row>
    <row r="150" spans="1:11" ht="15.75" thickBot="1">
      <c r="A150" s="3">
        <v>38952</v>
      </c>
      <c r="B150" s="7">
        <v>8.01</v>
      </c>
      <c r="C150" s="7">
        <v>21.7</v>
      </c>
      <c r="D150" s="7">
        <v>0.15</v>
      </c>
      <c r="E150">
        <f t="shared" si="19"/>
        <v>8.250160361045376</v>
      </c>
      <c r="F150">
        <f t="shared" si="20"/>
        <v>5.509983962156309</v>
      </c>
      <c r="G150">
        <f t="shared" si="21"/>
        <v>1.509664909596562</v>
      </c>
      <c r="H150">
        <f t="shared" si="22"/>
        <v>1.509664909596562</v>
      </c>
      <c r="I150">
        <f t="shared" si="23"/>
        <v>2.398516621956184</v>
      </c>
      <c r="J150">
        <f t="shared" si="24"/>
        <v>3.1649835427279087</v>
      </c>
      <c r="K150">
        <f t="shared" si="25"/>
        <v>0</v>
      </c>
    </row>
    <row r="151" spans="1:11" ht="15.75" thickBot="1">
      <c r="A151" s="3">
        <v>38959</v>
      </c>
      <c r="B151" s="7">
        <v>8.07</v>
      </c>
      <c r="C151" s="7">
        <v>21.6</v>
      </c>
      <c r="D151" s="7">
        <v>0.22</v>
      </c>
      <c r="E151">
        <f t="shared" si="19"/>
        <v>7.359835988556904</v>
      </c>
      <c r="F151">
        <f t="shared" si="20"/>
        <v>4.9154261783591044</v>
      </c>
      <c r="G151">
        <f t="shared" si="21"/>
        <v>1.3903652795002552</v>
      </c>
      <c r="H151">
        <f t="shared" si="22"/>
        <v>1.3903652795002552</v>
      </c>
      <c r="I151">
        <f t="shared" si="23"/>
        <v>2.194788872871864</v>
      </c>
      <c r="J151">
        <f t="shared" si="24"/>
        <v>2.914885322102136</v>
      </c>
      <c r="K151">
        <f t="shared" si="25"/>
        <v>0</v>
      </c>
    </row>
    <row r="152" spans="1:11" ht="15.75" thickBot="1">
      <c r="A152" s="3">
        <v>38966</v>
      </c>
      <c r="B152" s="7">
        <v>7.86</v>
      </c>
      <c r="C152" s="7">
        <v>24.3</v>
      </c>
      <c r="D152" s="7">
        <v>0.67</v>
      </c>
      <c r="E152">
        <f t="shared" si="19"/>
        <v>10.899199280978653</v>
      </c>
      <c r="F152">
        <f t="shared" si="20"/>
        <v>7.279009676936976</v>
      </c>
      <c r="G152">
        <f t="shared" si="21"/>
        <v>1.5699064163055803</v>
      </c>
      <c r="H152">
        <f t="shared" si="22"/>
        <v>1.5699064163055803</v>
      </c>
      <c r="I152">
        <f t="shared" si="23"/>
        <v>2.9493926163811097</v>
      </c>
      <c r="J152">
        <f t="shared" si="24"/>
        <v>3.2912533357908997</v>
      </c>
      <c r="K152">
        <f t="shared" si="25"/>
        <v>0</v>
      </c>
    </row>
    <row r="153" spans="1:11" ht="15.75" thickBot="1">
      <c r="A153" s="3">
        <v>38973</v>
      </c>
      <c r="B153" s="7">
        <v>8.15</v>
      </c>
      <c r="C153" s="7">
        <v>21</v>
      </c>
      <c r="D153" s="7">
        <v>0.31</v>
      </c>
      <c r="E153">
        <f t="shared" si="19"/>
        <v>6.309706704847707</v>
      </c>
      <c r="F153">
        <f t="shared" si="20"/>
        <v>4.214150824211962</v>
      </c>
      <c r="G153">
        <f t="shared" si="21"/>
        <v>1.2779949685963519</v>
      </c>
      <c r="H153">
        <f t="shared" si="22"/>
        <v>1.2779949685963519</v>
      </c>
      <c r="I153">
        <f t="shared" si="23"/>
        <v>1.9408659570067308</v>
      </c>
      <c r="J153">
        <f t="shared" si="24"/>
        <v>2.6793180270612895</v>
      </c>
      <c r="K153">
        <f t="shared" si="25"/>
        <v>0</v>
      </c>
    </row>
    <row r="154" spans="1:11" ht="15.75" thickBot="1">
      <c r="A154" s="3">
        <v>38980</v>
      </c>
      <c r="B154" s="7">
        <v>8.02</v>
      </c>
      <c r="C154" s="7">
        <v>20.2</v>
      </c>
      <c r="D154" s="7">
        <v>0.54</v>
      </c>
      <c r="E154">
        <f aca="true" t="shared" si="26" ref="E154:E170">(0.411/(1+(10^(7.204-B154))))+(58.4/(1+10^(B154-7.204)))</f>
        <v>8.095365260077017</v>
      </c>
      <c r="F154">
        <f aca="true" t="shared" si="27" ref="F154:F170">(0.275/(1+(10^(7.204-B154))))+(39/(1+10^(B154-7.204)))</f>
        <v>5.406611938410432</v>
      </c>
      <c r="G154">
        <f aca="true" t="shared" si="28" ref="G154:G170">((0.0577/(1+(10^(7.688-B154))))+(2.487/(1+(10^(B154-7.688)))))*MIN(2.85,(1.45*(10^(0.028*(25-C154)))))</f>
        <v>1.6388977724122633</v>
      </c>
      <c r="H154">
        <f aca="true" t="shared" si="29" ref="H154:H170">((0.0577/(1+(10^(7.688-B154))))+(2.487/(1+(10^(B154-7.688)))))*(1.45*(10^(0.028*(25-MAX(C154,7)))))</f>
        <v>1.6388977724122633</v>
      </c>
      <c r="I154">
        <f aca="true" t="shared" si="30" ref="I154:I170">((0.0676/(1+(10^(7.688-B154))))+(2.912/(1+(10^(B154-7.688)))))*0.854*MIN(2.85,(3.04*(10^(0.028*(25-C154)))))</f>
        <v>2.3638194405643578</v>
      </c>
      <c r="J154">
        <f aca="true" t="shared" si="31" ref="J154:J170">((0.0676/(1+(10^(7.688-B154))))+(2.912/(1+(10^(B154-7.688)))))*0.854*(3.04*(10^(0.028*(25-MAX(C154,7)))))</f>
        <v>3.4359198437311056</v>
      </c>
      <c r="K154">
        <f t="shared" si="25"/>
        <v>0</v>
      </c>
    </row>
    <row r="155" spans="1:11" ht="15.75" thickBot="1">
      <c r="A155" s="3">
        <v>39008</v>
      </c>
      <c r="B155" s="7">
        <v>8.1</v>
      </c>
      <c r="C155" s="7">
        <v>18.8</v>
      </c>
      <c r="D155" s="7">
        <v>0.58</v>
      </c>
      <c r="E155">
        <f t="shared" si="26"/>
        <v>6.948317540274032</v>
      </c>
      <c r="F155">
        <f t="shared" si="27"/>
        <v>4.640614543225644</v>
      </c>
      <c r="G155">
        <f t="shared" si="28"/>
        <v>1.5913132919281163</v>
      </c>
      <c r="H155">
        <f t="shared" si="29"/>
        <v>1.5913132919281163</v>
      </c>
      <c r="I155">
        <f t="shared" si="30"/>
        <v>2.0971062693078717</v>
      </c>
      <c r="J155">
        <f t="shared" si="31"/>
        <v>3.336177600851959</v>
      </c>
      <c r="K155">
        <f t="shared" si="25"/>
        <v>0</v>
      </c>
    </row>
    <row r="156" spans="1:11" ht="15.75" thickBot="1">
      <c r="A156" s="3">
        <v>39036</v>
      </c>
      <c r="B156" s="7">
        <v>7.98</v>
      </c>
      <c r="C156" s="7">
        <v>17.1</v>
      </c>
      <c r="D156" s="7">
        <v>0.38</v>
      </c>
      <c r="E156">
        <f t="shared" si="26"/>
        <v>8.730377959214007</v>
      </c>
      <c r="F156">
        <f t="shared" si="27"/>
        <v>5.83067282537313</v>
      </c>
      <c r="G156">
        <f t="shared" si="28"/>
        <v>2.1204274380819776</v>
      </c>
      <c r="H156">
        <f t="shared" si="29"/>
        <v>2.1204274380819776</v>
      </c>
      <c r="I156">
        <f t="shared" si="30"/>
        <v>2.504291216428464</v>
      </c>
      <c r="J156">
        <f t="shared" si="31"/>
        <v>4.4454277260702675</v>
      </c>
      <c r="K156">
        <f t="shared" si="25"/>
        <v>0</v>
      </c>
    </row>
    <row r="157" spans="1:11" ht="15.75" thickBot="1">
      <c r="A157" s="3">
        <v>39071</v>
      </c>
      <c r="B157" s="7">
        <v>7.59</v>
      </c>
      <c r="C157" s="7">
        <v>9.8</v>
      </c>
      <c r="D157" s="7">
        <v>0.05</v>
      </c>
      <c r="E157">
        <f t="shared" si="26"/>
        <v>17.306557445505227</v>
      </c>
      <c r="F157">
        <f t="shared" si="27"/>
        <v>11.5578374705063</v>
      </c>
      <c r="G157">
        <f t="shared" si="28"/>
        <v>4.015126567096369</v>
      </c>
      <c r="H157">
        <f t="shared" si="29"/>
        <v>5.44280007542758</v>
      </c>
      <c r="I157">
        <f t="shared" si="30"/>
        <v>4.014924084996243</v>
      </c>
      <c r="J157">
        <f t="shared" si="31"/>
        <v>11.41053642198575</v>
      </c>
      <c r="K157">
        <f t="shared" si="25"/>
        <v>0</v>
      </c>
    </row>
    <row r="158" spans="1:11" ht="15.75" thickBot="1">
      <c r="A158" s="3">
        <v>39099</v>
      </c>
      <c r="B158" s="7">
        <v>7.85</v>
      </c>
      <c r="C158" s="7">
        <v>9.1</v>
      </c>
      <c r="D158" s="7">
        <v>0.27</v>
      </c>
      <c r="E158">
        <f t="shared" si="26"/>
        <v>11.098475617565276</v>
      </c>
      <c r="F158">
        <f t="shared" si="27"/>
        <v>7.412086228253899</v>
      </c>
      <c r="G158">
        <f t="shared" si="28"/>
        <v>2.9879318879300762</v>
      </c>
      <c r="H158">
        <f t="shared" si="29"/>
        <v>4.237345099548055</v>
      </c>
      <c r="I158">
        <f t="shared" si="30"/>
        <v>2.9878065310551087</v>
      </c>
      <c r="J158">
        <f t="shared" si="31"/>
        <v>8.883440459216953</v>
      </c>
      <c r="K158">
        <f t="shared" si="25"/>
        <v>0</v>
      </c>
    </row>
    <row r="159" spans="1:11" ht="15.75" thickBot="1">
      <c r="A159" s="3">
        <v>39134</v>
      </c>
      <c r="B159" s="7">
        <v>7.94</v>
      </c>
      <c r="C159" s="7">
        <v>16.6</v>
      </c>
      <c r="D159" s="7">
        <v>0.14</v>
      </c>
      <c r="E159">
        <f t="shared" si="26"/>
        <v>9.40848042063964</v>
      </c>
      <c r="F159">
        <f t="shared" si="27"/>
        <v>6.283509015317906</v>
      </c>
      <c r="G159">
        <f t="shared" si="28"/>
        <v>2.3164563745164375</v>
      </c>
      <c r="H159">
        <f t="shared" si="29"/>
        <v>2.3164563745164375</v>
      </c>
      <c r="I159">
        <f t="shared" si="30"/>
        <v>2.6490161295343095</v>
      </c>
      <c r="J159">
        <f t="shared" si="31"/>
        <v>4.856387429263269</v>
      </c>
      <c r="K159">
        <f t="shared" si="25"/>
        <v>0</v>
      </c>
    </row>
    <row r="160" spans="1:11" ht="15.75" thickBot="1">
      <c r="A160" s="3">
        <v>39168</v>
      </c>
      <c r="B160" s="7">
        <v>8.1</v>
      </c>
      <c r="C160" s="7">
        <v>17.6</v>
      </c>
      <c r="D160" s="7">
        <v>0.21</v>
      </c>
      <c r="E160">
        <f t="shared" si="26"/>
        <v>6.948317540274032</v>
      </c>
      <c r="F160">
        <f t="shared" si="27"/>
        <v>4.640614543225644</v>
      </c>
      <c r="G160">
        <f t="shared" si="28"/>
        <v>1.7193159430635176</v>
      </c>
      <c r="H160">
        <f t="shared" si="29"/>
        <v>1.7193159430635176</v>
      </c>
      <c r="I160">
        <f t="shared" si="30"/>
        <v>2.0971062693078717</v>
      </c>
      <c r="J160">
        <f t="shared" si="31"/>
        <v>3.6045342970058454</v>
      </c>
      <c r="K160">
        <f t="shared" si="25"/>
        <v>0</v>
      </c>
    </row>
    <row r="161" spans="1:11" ht="15.75" thickBot="1">
      <c r="A161" s="3">
        <v>39190</v>
      </c>
      <c r="B161" s="7">
        <v>8.19</v>
      </c>
      <c r="C161" s="7">
        <v>18.3</v>
      </c>
      <c r="D161" s="7">
        <v>0.35</v>
      </c>
      <c r="E161">
        <f t="shared" si="26"/>
        <v>5.839269402021444</v>
      </c>
      <c r="F161">
        <f t="shared" si="27"/>
        <v>3.899993233083523</v>
      </c>
      <c r="G161">
        <f t="shared" si="28"/>
        <v>1.427833582943965</v>
      </c>
      <c r="H161">
        <f t="shared" si="29"/>
        <v>1.427833582943965</v>
      </c>
      <c r="I161">
        <f t="shared" si="30"/>
        <v>1.8219876807857918</v>
      </c>
      <c r="J161">
        <f t="shared" si="31"/>
        <v>2.993464828515282</v>
      </c>
      <c r="K161">
        <f t="shared" si="25"/>
        <v>0</v>
      </c>
    </row>
    <row r="162" spans="1:11" ht="15.75" thickBot="1">
      <c r="A162" s="3">
        <v>39218</v>
      </c>
      <c r="B162" s="7">
        <v>7.08</v>
      </c>
      <c r="C162" s="7">
        <v>18.9</v>
      </c>
      <c r="D162" s="7">
        <v>0.77</v>
      </c>
      <c r="E162">
        <f t="shared" si="26"/>
        <v>33.5168701036807</v>
      </c>
      <c r="F162">
        <f t="shared" si="27"/>
        <v>22.383069112504707</v>
      </c>
      <c r="G162">
        <f t="shared" si="28"/>
        <v>4.311148402094289</v>
      </c>
      <c r="H162">
        <f t="shared" si="29"/>
        <v>4.311148402094289</v>
      </c>
      <c r="I162">
        <f t="shared" si="30"/>
        <v>5.7180077463379595</v>
      </c>
      <c r="J162">
        <f t="shared" si="31"/>
        <v>9.038023432488185</v>
      </c>
      <c r="K162">
        <f t="shared" si="25"/>
        <v>0</v>
      </c>
    </row>
    <row r="163" spans="1:11" ht="15.75" thickBot="1">
      <c r="A163" s="3">
        <v>39253</v>
      </c>
      <c r="B163" s="7">
        <v>8.09</v>
      </c>
      <c r="C163" s="7">
        <v>22.2</v>
      </c>
      <c r="D163" s="7">
        <v>1.26</v>
      </c>
      <c r="E163">
        <f t="shared" si="26"/>
        <v>7.08307099326508</v>
      </c>
      <c r="F163">
        <f t="shared" si="27"/>
        <v>4.730602773184402</v>
      </c>
      <c r="G163">
        <f t="shared" si="28"/>
        <v>1.2977223126394537</v>
      </c>
      <c r="H163">
        <f t="shared" si="29"/>
        <v>1.2977223126394537</v>
      </c>
      <c r="I163">
        <f t="shared" si="30"/>
        <v>2.1293458697442222</v>
      </c>
      <c r="J163">
        <f t="shared" si="31"/>
        <v>2.72066414532199</v>
      </c>
      <c r="K163">
        <f t="shared" si="25"/>
        <v>0</v>
      </c>
    </row>
    <row r="164" spans="1:11" ht="15.75" thickBot="1">
      <c r="A164" s="3">
        <v>39281</v>
      </c>
      <c r="B164" s="7">
        <v>7.87</v>
      </c>
      <c r="C164" s="7">
        <v>24</v>
      </c>
      <c r="D164" s="7">
        <v>1.24</v>
      </c>
      <c r="E164">
        <f t="shared" si="26"/>
        <v>10.702830156271107</v>
      </c>
      <c r="F164">
        <f t="shared" si="27"/>
        <v>7.147874558995649</v>
      </c>
      <c r="G164">
        <f t="shared" si="28"/>
        <v>1.579813233989138</v>
      </c>
      <c r="H164">
        <f t="shared" si="29"/>
        <v>1.579813233989138</v>
      </c>
      <c r="I164">
        <f t="shared" si="30"/>
        <v>2.9111512051286645</v>
      </c>
      <c r="J164">
        <f t="shared" si="31"/>
        <v>3.312024089285359</v>
      </c>
      <c r="K164">
        <f t="shared" si="25"/>
        <v>0</v>
      </c>
    </row>
    <row r="165" spans="1:11" ht="15.75" thickBot="1">
      <c r="A165" s="3">
        <v>39309</v>
      </c>
      <c r="B165" s="7">
        <v>8.04</v>
      </c>
      <c r="C165" s="7">
        <v>25.3</v>
      </c>
      <c r="D165" s="7">
        <v>1.32</v>
      </c>
      <c r="E165">
        <f t="shared" si="26"/>
        <v>7.7935422262385545</v>
      </c>
      <c r="F165">
        <f t="shared" si="27"/>
        <v>5.20505479851503</v>
      </c>
      <c r="G165">
        <f t="shared" si="28"/>
        <v>1.1454512717831034</v>
      </c>
      <c r="H165">
        <f t="shared" si="29"/>
        <v>1.1454512717831034</v>
      </c>
      <c r="I165">
        <f t="shared" si="30"/>
        <v>2.295300740514748</v>
      </c>
      <c r="J165">
        <f t="shared" si="31"/>
        <v>2.4014210898787063</v>
      </c>
      <c r="K165">
        <f t="shared" si="25"/>
        <v>0</v>
      </c>
    </row>
    <row r="166" spans="1:11" ht="15.75" thickBot="1">
      <c r="A166" s="3">
        <v>39344</v>
      </c>
      <c r="B166" s="7">
        <v>8.32</v>
      </c>
      <c r="C166" s="7">
        <v>21.2</v>
      </c>
      <c r="D166" s="7">
        <v>0.53</v>
      </c>
      <c r="E166">
        <f t="shared" si="26"/>
        <v>4.534894221494003</v>
      </c>
      <c r="F166">
        <f t="shared" si="27"/>
        <v>3.0289327066746323</v>
      </c>
      <c r="G166">
        <f t="shared" si="28"/>
        <v>0.9583517379828831</v>
      </c>
      <c r="H166">
        <f t="shared" si="29"/>
        <v>0.9583517379828831</v>
      </c>
      <c r="I166">
        <f t="shared" si="30"/>
        <v>1.4743423561087665</v>
      </c>
      <c r="J166">
        <f t="shared" si="31"/>
        <v>2.0092180271048425</v>
      </c>
      <c r="K166">
        <f t="shared" si="25"/>
        <v>0</v>
      </c>
    </row>
    <row r="167" spans="1:11" ht="15.75" thickBot="1">
      <c r="A167" s="3">
        <v>39372</v>
      </c>
      <c r="B167" s="7">
        <v>8.07</v>
      </c>
      <c r="C167" s="7">
        <v>17.8</v>
      </c>
      <c r="D167" s="7">
        <v>0.54</v>
      </c>
      <c r="E167">
        <f t="shared" si="26"/>
        <v>7.359835988556904</v>
      </c>
      <c r="F167">
        <f t="shared" si="27"/>
        <v>4.9154261783591044</v>
      </c>
      <c r="G167">
        <f t="shared" si="28"/>
        <v>1.7763515281859217</v>
      </c>
      <c r="H167">
        <f t="shared" si="29"/>
        <v>1.7763515281859217</v>
      </c>
      <c r="I167">
        <f t="shared" si="30"/>
        <v>2.194788872871864</v>
      </c>
      <c r="J167">
        <f t="shared" si="31"/>
        <v>3.7241011932230803</v>
      </c>
      <c r="K167">
        <f t="shared" si="25"/>
        <v>0</v>
      </c>
    </row>
    <row r="168" spans="1:11" ht="15.75" thickBot="1">
      <c r="A168" s="3">
        <v>39405</v>
      </c>
      <c r="B168" s="7">
        <v>8.13</v>
      </c>
      <c r="C168" s="7">
        <v>17</v>
      </c>
      <c r="D168" s="7">
        <v>0.21</v>
      </c>
      <c r="E168">
        <f t="shared" si="26"/>
        <v>6.558234533945839</v>
      </c>
      <c r="F168">
        <f t="shared" si="27"/>
        <v>4.380117476194668</v>
      </c>
      <c r="G168">
        <f t="shared" si="28"/>
        <v>1.7063811236921609</v>
      </c>
      <c r="H168">
        <f t="shared" si="29"/>
        <v>1.7063811236921609</v>
      </c>
      <c r="I168">
        <f t="shared" si="30"/>
        <v>2.0023581347196178</v>
      </c>
      <c r="J168">
        <f t="shared" si="31"/>
        <v>3.5774245258690236</v>
      </c>
      <c r="K168">
        <f t="shared" si="25"/>
        <v>0</v>
      </c>
    </row>
    <row r="169" spans="1:11" ht="15.75" thickBot="1">
      <c r="A169" s="3">
        <v>39433</v>
      </c>
      <c r="B169" s="7">
        <v>7.98</v>
      </c>
      <c r="C169" s="7">
        <v>13.4</v>
      </c>
      <c r="D169" s="7">
        <v>0.34</v>
      </c>
      <c r="E169">
        <f t="shared" si="26"/>
        <v>8.730377959214007</v>
      </c>
      <c r="F169">
        <f t="shared" si="27"/>
        <v>5.83067282537313</v>
      </c>
      <c r="G169">
        <f t="shared" si="28"/>
        <v>2.504380266624254</v>
      </c>
      <c r="H169">
        <f t="shared" si="29"/>
        <v>2.691679923941852</v>
      </c>
      <c r="I169">
        <f t="shared" si="30"/>
        <v>2.504291216428464</v>
      </c>
      <c r="J169">
        <f t="shared" si="31"/>
        <v>5.643045524076647</v>
      </c>
      <c r="K169">
        <f t="shared" si="25"/>
        <v>0</v>
      </c>
    </row>
    <row r="170" spans="1:11" ht="15.75" thickBot="1">
      <c r="A170" s="3">
        <v>39463</v>
      </c>
      <c r="B170" s="7">
        <v>7.81</v>
      </c>
      <c r="C170" s="7">
        <v>15.4</v>
      </c>
      <c r="D170" s="7">
        <v>0.29</v>
      </c>
      <c r="E170">
        <f t="shared" si="26"/>
        <v>11.924854948283011</v>
      </c>
      <c r="F170">
        <f t="shared" si="27"/>
        <v>7.96394157292348</v>
      </c>
      <c r="G170">
        <f t="shared" si="28"/>
        <v>2.9695243919043355</v>
      </c>
      <c r="H170">
        <f t="shared" si="29"/>
        <v>2.9695243919043355</v>
      </c>
      <c r="I170">
        <f t="shared" si="30"/>
        <v>3.1430032007296496</v>
      </c>
      <c r="J170">
        <f t="shared" si="31"/>
        <v>6.2254901008816725</v>
      </c>
      <c r="K170">
        <f t="shared" si="25"/>
        <v>0</v>
      </c>
    </row>
    <row r="171" spans="3:11" ht="12.75">
      <c r="C171" s="8" t="s">
        <v>16</v>
      </c>
      <c r="D171" s="8">
        <f>COUNT(D6:D170)</f>
        <v>165</v>
      </c>
      <c r="J171" s="8" t="s">
        <v>17</v>
      </c>
      <c r="K171" s="8">
        <f>COUNTIF(K6:K170,"&gt;0")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Thanhloan Nguyen</dc:creator>
  <cp:keywords/>
  <dc:description/>
  <cp:lastModifiedBy>staff</cp:lastModifiedBy>
  <dcterms:created xsi:type="dcterms:W3CDTF">2007-10-25T21:43:23Z</dcterms:created>
  <dcterms:modified xsi:type="dcterms:W3CDTF">2008-02-15T18:50:30Z</dcterms:modified>
  <cp:category/>
  <cp:version/>
  <cp:contentType/>
  <cp:contentStatus/>
</cp:coreProperties>
</file>