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Webster\Desktop\"/>
    </mc:Choice>
  </mc:AlternateContent>
  <xr:revisionPtr revIDLastSave="0" documentId="13_ncr:1_{5721DE41-336F-456B-B828-F30724385296}" xr6:coauthVersionLast="47" xr6:coauthVersionMax="47" xr10:uidLastSave="{00000000-0000-0000-0000-000000000000}"/>
  <bookViews>
    <workbookView xWindow="-108" yWindow="-108" windowWidth="23256" windowHeight="12456" activeTab="3" xr2:uid="{96010D01-B42D-4D32-AE16-70037AA68843}"/>
  </bookViews>
  <sheets>
    <sheet name="Instructions" sheetId="4" r:id="rId1"/>
    <sheet name="Density Provided" sheetId="2" r:id="rId2"/>
    <sheet name="Net Weight Provided" sheetId="6" r:id="rId3"/>
    <sheet name="Example Calculation" sheetId="8" r:id="rId4"/>
    <sheet name="Conversions example" sheetId="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6" l="1"/>
  <c r="I34" i="2"/>
  <c r="C22" i="2" s="1"/>
  <c r="I29" i="6"/>
  <c r="I37" i="2"/>
  <c r="C33" i="2" s="1"/>
  <c r="I19" i="2"/>
  <c r="I31" i="8"/>
  <c r="I22" i="8"/>
  <c r="I19" i="8"/>
  <c r="J10" i="8"/>
  <c r="I21" i="6"/>
  <c r="I22" i="2"/>
  <c r="I32" i="6"/>
  <c r="I18" i="6"/>
  <c r="J10" i="6"/>
  <c r="I31" i="2"/>
  <c r="I35" i="6" l="1"/>
  <c r="C31" i="6" s="1"/>
  <c r="C42" i="6" s="1"/>
  <c r="I34" i="8"/>
  <c r="C22" i="8" s="1"/>
  <c r="C31" i="8" s="1"/>
  <c r="H16" i="1"/>
  <c r="J10" i="2"/>
  <c r="D17" i="1"/>
  <c r="D16" i="1"/>
  <c r="D38" i="1" s="1"/>
  <c r="D36" i="1" l="1"/>
  <c r="D37" i="1"/>
  <c r="D19" i="1"/>
  <c r="D20" i="1" s="1"/>
  <c r="D51" i="1" l="1"/>
  <c r="D49" i="1"/>
  <c r="D50" i="1"/>
</calcChain>
</file>

<file path=xl/sharedStrings.xml><?xml version="1.0" encoding="utf-8"?>
<sst xmlns="http://schemas.openxmlformats.org/spreadsheetml/2006/main" count="215" uniqueCount="98">
  <si>
    <t>Example Figure 3</t>
  </si>
  <si>
    <t>Kilograms</t>
  </si>
  <si>
    <t>1 Kilogram =</t>
  </si>
  <si>
    <t>Pounds</t>
  </si>
  <si>
    <t>1 Liter =</t>
  </si>
  <si>
    <t>Gallons</t>
  </si>
  <si>
    <t>HS1200/HS1200: How to Convert Liquid Fertilizer into Dry Fertilizer in Fertigation for Commercial Vegetable and Fruit Crop Production (ufl.edu)</t>
  </si>
  <si>
    <t>Net weight/ Net Volume</t>
  </si>
  <si>
    <t>Density =</t>
  </si>
  <si>
    <t>Convert Kilograms to Pounds</t>
  </si>
  <si>
    <t>Convert Liters to Gallons</t>
  </si>
  <si>
    <t>Net weight =</t>
  </si>
  <si>
    <t>Net volume =</t>
  </si>
  <si>
    <t>Pounds/Gallon</t>
  </si>
  <si>
    <t xml:space="preserve">K = </t>
  </si>
  <si>
    <t>N % =</t>
  </si>
  <si>
    <t>P % =</t>
  </si>
  <si>
    <t xml:space="preserve">K % = </t>
  </si>
  <si>
    <t>1 US Quart =</t>
  </si>
  <si>
    <t>Liters</t>
  </si>
  <si>
    <t xml:space="preserve">1 Gallon = </t>
  </si>
  <si>
    <t>CALCULATE LIQUID FERTILIZER DENSITY</t>
  </si>
  <si>
    <t xml:space="preserve">N = </t>
  </si>
  <si>
    <t xml:space="preserve">P = </t>
  </si>
  <si>
    <t>CALCULATE POUNDS OF N-P-K APPLIED</t>
  </si>
  <si>
    <t>If the Net weight is provided, the pounds of N-P-K applied are calculated based on the Net weight info</t>
  </si>
  <si>
    <t>pounds applied per bottle container of 0.2499 gallons</t>
  </si>
  <si>
    <t>Pounds of N-P-or-K applied when the entire bottle (example 3) is applied to the crop</t>
  </si>
  <si>
    <t>Pounds of N-P-or-K = % N-P-or-K/Net weight of bottle</t>
  </si>
  <si>
    <t>Pounds of N-P-or-K = % N-P-or-K/Net weight of a gallon</t>
  </si>
  <si>
    <t>From the density calculation above, 1 gallon weights 10.5639 pounds</t>
  </si>
  <si>
    <t>When the grower applies a gallon of this fertilizer with a Net weight of 10.5639 pounds, is applying 0.28 pounds of N, and P, and K.</t>
  </si>
  <si>
    <t>When the grower applies one bottle of this fertilizer which contains 0.2499 gallons and weights 2.64 pounds, is applying 0.08 pounds of N, and P, and K.</t>
  </si>
  <si>
    <t xml:space="preserve">Pounds of N-P-K applied per bottle of fertilizer </t>
  </si>
  <si>
    <t xml:space="preserve">Pounds of N-P-K applied per gallon of fertilizer </t>
  </si>
  <si>
    <t>If the Density is provided, the pounds of N-P-K applied are calculated based on the density in pounds per gallon</t>
  </si>
  <si>
    <t>If the label provides the density as Net weight per gallon, but the bottle of fertilizer contains less than a gallon:</t>
  </si>
  <si>
    <t>Calculate the pounds of N-P-K applied in a gallon, and then the N-P-K applied with the amount of fertilizer in the bottle</t>
  </si>
  <si>
    <t xml:space="preserve">Pounds </t>
  </si>
  <si>
    <t xml:space="preserve">1 gallon weigths = </t>
  </si>
  <si>
    <t>Note:</t>
  </si>
  <si>
    <t>Kilograms/Liter</t>
  </si>
  <si>
    <t>Pounds/US Quart</t>
  </si>
  <si>
    <t>Units Conversions info</t>
  </si>
  <si>
    <t>US Quarts</t>
  </si>
  <si>
    <t>Enter the % of nitrogen provided in the fertilizer label</t>
  </si>
  <si>
    <t>This worksheet calculation tool was developed to help growers calculate the pounds of nitrogen applied with liquid fertilizers.</t>
  </si>
  <si>
    <t>3. Amount of fertilizer applied per ranch or per acre.</t>
  </si>
  <si>
    <t>Information needed:</t>
  </si>
  <si>
    <t>Steps:</t>
  </si>
  <si>
    <t>*If the density, the net weight, or the percent of nitrogen content are not provided in the label, growers must contact the fertilizer manufacturer to obtain this information.</t>
  </si>
  <si>
    <t>Density Unit</t>
  </si>
  <si>
    <t>Amount Unit</t>
  </si>
  <si>
    <t>Report the density in the cell and select the correct units from the drop-down menu</t>
  </si>
  <si>
    <t>Enter the amount of fertilizer applied and select the correct units from the drop-down menu</t>
  </si>
  <si>
    <t>%N</t>
  </si>
  <si>
    <t>lbs N Applied</t>
  </si>
  <si>
    <t>Net Weight Unit</t>
  </si>
  <si>
    <t>Unit Conversions</t>
  </si>
  <si>
    <t>Enter the number of crop acres</t>
  </si>
  <si>
    <t>Crop Acres</t>
  </si>
  <si>
    <t>Report the volume in the cell and select the correct units from the drop-down menu</t>
  </si>
  <si>
    <t xml:space="preserve">Total amount conversion: </t>
  </si>
  <si>
    <t xml:space="preserve">Fertilizer Container Conversion: </t>
  </si>
  <si>
    <t>% N</t>
  </si>
  <si>
    <t>2. Provide the volume of the fertilizer bottle/container</t>
  </si>
  <si>
    <t>3. Provide the fertilizer N %</t>
  </si>
  <si>
    <t>5. Provide the # of Crop Acres</t>
  </si>
  <si>
    <t>lbs N Applied per crop acre</t>
  </si>
  <si>
    <t>2. Provide the fertilizer N %</t>
  </si>
  <si>
    <t>4. Provide the # of Crop Acres</t>
  </si>
  <si>
    <r>
      <t xml:space="preserve">3. Provide the amount of fertilizer </t>
    </r>
    <r>
      <rPr>
        <b/>
        <i/>
        <sz val="12"/>
        <color theme="0"/>
        <rFont val="Calibri"/>
        <family val="2"/>
        <scheme val="minor"/>
      </rPr>
      <t>applied to the entire ranch during the reporting year</t>
    </r>
  </si>
  <si>
    <t xml:space="preserve">Density conversion: </t>
  </si>
  <si>
    <t xml:space="preserve">Percentage conversion: </t>
  </si>
  <si>
    <t>N</t>
  </si>
  <si>
    <t xml:space="preserve">Pounds N Applied Calculation: </t>
  </si>
  <si>
    <r>
      <t xml:space="preserve">4. Provide the amount of fertilizer </t>
    </r>
    <r>
      <rPr>
        <b/>
        <i/>
        <sz val="12"/>
        <color theme="0"/>
        <rFont val="Calibri"/>
        <family val="2"/>
        <scheme val="minor"/>
      </rPr>
      <t>applied to the entire ranch during the reporting year</t>
    </r>
  </si>
  <si>
    <t>Net Weight Conversion:</t>
  </si>
  <si>
    <t>1. Provide the fertilizer density (weight/volume)</t>
  </si>
  <si>
    <t>1. Provide the liquid fertilizer net weight</t>
  </si>
  <si>
    <t>2. Percent of Nitrogen content. This information is displayed on the label.</t>
  </si>
  <si>
    <t>1. Navigate to either the "Density Provided" or the "Net Weight Provided" worksheet, depending on which one of these values is provided in the label.</t>
  </si>
  <si>
    <t>3. The worksheet calculates the total of pounds of nitrogen applied in the last few sections.</t>
  </si>
  <si>
    <t>a. If the Result of pounds of nitrogen applied was calculated per acre, this calculated value can be entered in the TNA/INMP form.</t>
  </si>
  <si>
    <r>
      <t xml:space="preserve">b. If the Result of pounds of nitrogen applied was calculated per the entire ranch, this calculated value must be divided in the numbers of acres that received the fertilizer, to report the pounds of nitrogen applied </t>
    </r>
    <r>
      <rPr>
        <b/>
        <sz val="13"/>
        <color theme="1"/>
        <rFont val="Calibri"/>
        <family val="2"/>
        <scheme val="minor"/>
      </rPr>
      <t>per acre</t>
    </r>
    <r>
      <rPr>
        <sz val="13"/>
        <color theme="1"/>
        <rFont val="Calibri"/>
        <family val="2"/>
        <scheme val="minor"/>
      </rPr>
      <t xml:space="preserve"> in the  TNA/INMP form.</t>
    </r>
  </si>
  <si>
    <t xml:space="preserve">Pounds N Applied per Crop Acre Calculation: </t>
  </si>
  <si>
    <r>
      <t xml:space="preserve">Pounds of N Applied to </t>
    </r>
    <r>
      <rPr>
        <b/>
        <i/>
        <sz val="12"/>
        <color theme="1"/>
        <rFont val="Calibri"/>
        <family val="2"/>
        <scheme val="minor"/>
      </rPr>
      <t>Entire Ranch</t>
    </r>
    <r>
      <rPr>
        <b/>
        <sz val="12"/>
        <color theme="1"/>
        <rFont val="Calibri"/>
        <family val="2"/>
        <scheme val="minor"/>
      </rPr>
      <t xml:space="preserve"> - Automatically Calculated</t>
    </r>
  </si>
  <si>
    <r>
      <t xml:space="preserve">Pounds of N Applied to each </t>
    </r>
    <r>
      <rPr>
        <b/>
        <i/>
        <sz val="12"/>
        <color theme="1"/>
        <rFont val="Calibri"/>
        <family val="2"/>
        <scheme val="minor"/>
      </rPr>
      <t>Crop Acre</t>
    </r>
    <r>
      <rPr>
        <b/>
        <sz val="12"/>
        <color theme="1"/>
        <rFont val="Calibri"/>
        <family val="2"/>
        <scheme val="minor"/>
      </rPr>
      <t xml:space="preserve"> - Automatically Calculated</t>
    </r>
  </si>
  <si>
    <t xml:space="preserve">lbs N applied to whole ranch calculation: </t>
  </si>
  <si>
    <t xml:space="preserve">lbs N applied per crop acre calculation: </t>
  </si>
  <si>
    <t>Use this value in section IV of the TNA or INMP Summary Report</t>
  </si>
  <si>
    <r>
      <rPr>
        <b/>
        <i/>
        <sz val="16"/>
        <color theme="1"/>
        <rFont val="Calibri"/>
        <family val="2"/>
        <scheme val="minor"/>
      </rPr>
      <t>Example</t>
    </r>
    <r>
      <rPr>
        <sz val="16"/>
        <color theme="1"/>
        <rFont val="Calibri"/>
        <family val="2"/>
        <scheme val="minor"/>
      </rPr>
      <t xml:space="preserve">: a grower uses 20 gallons of DPH Essential Plus 1-0-1 liquid fertilizer to their 10-acre ranch during the 2023 reporting year. </t>
    </r>
  </si>
  <si>
    <t>The liquid fertilizer has 1% N and a density of 9.27 lbs/gallon (see label).</t>
  </si>
  <si>
    <r>
      <t xml:space="preserve">Pounds of N Applied to </t>
    </r>
    <r>
      <rPr>
        <b/>
        <i/>
        <sz val="12"/>
        <color theme="1"/>
        <rFont val="Calibri"/>
        <family val="2"/>
        <scheme val="minor"/>
      </rPr>
      <t>Entire Ranch</t>
    </r>
    <r>
      <rPr>
        <b/>
        <sz val="12"/>
        <color theme="1"/>
        <rFont val="Calibri"/>
        <family val="2"/>
        <scheme val="minor"/>
      </rPr>
      <t xml:space="preserve"> - automatically calculated</t>
    </r>
  </si>
  <si>
    <r>
      <t xml:space="preserve">Pounds of N Applied to each </t>
    </r>
    <r>
      <rPr>
        <b/>
        <i/>
        <sz val="12"/>
        <color theme="1"/>
        <rFont val="Calibri"/>
        <family val="2"/>
        <scheme val="minor"/>
      </rPr>
      <t>Crop Acre</t>
    </r>
    <r>
      <rPr>
        <b/>
        <sz val="12"/>
        <color theme="1"/>
        <rFont val="Calibri"/>
        <family val="2"/>
        <scheme val="minor"/>
      </rPr>
      <t xml:space="preserve"> - automatically calculated</t>
    </r>
  </si>
  <si>
    <t>Directions: Enter values in only the blue cells and select the correct units for each value</t>
  </si>
  <si>
    <t>1. The liquid fertilizer Density or the Net Weight. This information is displayed on the label.</t>
  </si>
  <si>
    <t>2. Enter the values and select the correct corresponding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</si>
</sst>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0.000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u/>
      <sz val="11"/>
      <color theme="1"/>
      <name val="Calibri"/>
      <family val="2"/>
      <scheme val="minor"/>
    </font>
    <font>
      <i/>
      <sz val="10"/>
      <color theme="1"/>
      <name val="Calibri"/>
      <family val="2"/>
      <scheme val="minor"/>
    </font>
    <font>
      <b/>
      <sz val="12"/>
      <color theme="1"/>
      <name val="Calibri"/>
      <family val="2"/>
      <scheme val="minor"/>
    </font>
    <font>
      <i/>
      <sz val="12"/>
      <color rgb="FF0000FF"/>
      <name val="Calibri"/>
      <family val="2"/>
      <scheme val="minor"/>
    </font>
    <font>
      <sz val="12"/>
      <color theme="1"/>
      <name val="Calibri"/>
      <family val="2"/>
      <scheme val="minor"/>
    </font>
    <font>
      <i/>
      <sz val="12"/>
      <color theme="1"/>
      <name val="Calibri"/>
      <family val="2"/>
      <scheme val="minor"/>
    </font>
    <font>
      <b/>
      <sz val="12"/>
      <color rgb="FF0000FF"/>
      <name val="Calibri"/>
      <family val="2"/>
      <scheme val="minor"/>
    </font>
    <font>
      <b/>
      <i/>
      <sz val="12"/>
      <color theme="1"/>
      <name val="Calibri"/>
      <family val="2"/>
      <scheme val="minor"/>
    </font>
    <font>
      <b/>
      <sz val="12"/>
      <color theme="0"/>
      <name val="Calibri"/>
      <family val="2"/>
      <scheme val="minor"/>
    </font>
    <font>
      <b/>
      <i/>
      <sz val="12"/>
      <color theme="0"/>
      <name val="Calibri"/>
      <family val="2"/>
      <scheme val="minor"/>
    </font>
    <font>
      <b/>
      <sz val="14"/>
      <color rgb="FF0000FF"/>
      <name val="Calibri"/>
      <family val="2"/>
      <scheme val="minor"/>
    </font>
    <font>
      <b/>
      <sz val="14"/>
      <color theme="1"/>
      <name val="Calibri"/>
      <family val="2"/>
      <scheme val="minor"/>
    </font>
    <font>
      <sz val="14"/>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i/>
      <sz val="13"/>
      <color theme="1"/>
      <name val="Calibri"/>
      <family val="2"/>
      <scheme val="minor"/>
    </font>
    <font>
      <b/>
      <i/>
      <sz val="14"/>
      <color rgb="FF0000FF"/>
      <name val="Calibri"/>
      <family val="2"/>
      <scheme val="minor"/>
    </font>
    <font>
      <sz val="16"/>
      <color theme="1"/>
      <name val="Calibri"/>
      <family val="2"/>
      <scheme val="minor"/>
    </font>
    <font>
      <b/>
      <i/>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49998474074526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style="medium">
        <color rgb="FF0000FF"/>
      </right>
      <top style="medium">
        <color rgb="FF0000FF"/>
      </top>
      <bottom style="medium">
        <color rgb="FF0000FF"/>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theme="0"/>
      </left>
      <right style="thin">
        <color theme="0"/>
      </right>
      <top style="thin">
        <color theme="0"/>
      </top>
      <bottom style="thin">
        <color theme="0"/>
      </bottom>
      <diagonal/>
    </border>
    <border>
      <left/>
      <right/>
      <top style="medium">
        <color theme="9" tint="-0.499984740745262"/>
      </top>
      <bottom style="medium">
        <color theme="9"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2">
    <xf numFmtId="0" fontId="0" fillId="0" borderId="0"/>
    <xf numFmtId="0" fontId="2" fillId="0" borderId="0" applyNumberFormat="0" applyFill="0" applyBorder="0" applyAlignment="0" applyProtection="0"/>
  </cellStyleXfs>
  <cellXfs count="86">
    <xf numFmtId="0" fontId="0" fillId="0" borderId="0" xfId="0"/>
    <xf numFmtId="0" fontId="2" fillId="0" borderId="0" xfId="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Alignment="1">
      <alignment horizontal="center"/>
    </xf>
    <xf numFmtId="0" fontId="1" fillId="0" borderId="0" xfId="0" applyFont="1"/>
    <xf numFmtId="0" fontId="0" fillId="0" borderId="7" xfId="0" applyBorder="1"/>
    <xf numFmtId="0" fontId="0" fillId="0" borderId="8" xfId="0" applyBorder="1"/>
    <xf numFmtId="0" fontId="3" fillId="0" borderId="0" xfId="0" applyFont="1"/>
    <xf numFmtId="2" fontId="0" fillId="0" borderId="0" xfId="0" applyNumberFormat="1" applyAlignment="1">
      <alignment horizontal="center"/>
    </xf>
    <xf numFmtId="0" fontId="0" fillId="0" borderId="9" xfId="0" applyBorder="1"/>
    <xf numFmtId="0" fontId="0" fillId="0" borderId="10" xfId="0" applyBorder="1"/>
    <xf numFmtId="0" fontId="0" fillId="0" borderId="11" xfId="0" applyBorder="1"/>
    <xf numFmtId="0" fontId="4" fillId="0" borderId="0" xfId="0" applyFont="1"/>
    <xf numFmtId="0" fontId="3" fillId="0" borderId="0" xfId="0" applyFont="1" applyAlignment="1">
      <alignment vertical="center" wrapText="1"/>
    </xf>
    <xf numFmtId="0" fontId="5" fillId="0" borderId="0" xfId="0" applyFont="1"/>
    <xf numFmtId="0" fontId="1" fillId="2" borderId="0" xfId="0" applyFont="1" applyFill="1"/>
    <xf numFmtId="0" fontId="0" fillId="2" borderId="0" xfId="0" applyFill="1"/>
    <xf numFmtId="0" fontId="7" fillId="0" borderId="0" xfId="0" applyFont="1"/>
    <xf numFmtId="0" fontId="8" fillId="0" borderId="0" xfId="0" applyFont="1"/>
    <xf numFmtId="0" fontId="6" fillId="0" borderId="0" xfId="0" applyFont="1"/>
    <xf numFmtId="0" fontId="9"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7" xfId="0" applyFont="1" applyBorder="1"/>
    <xf numFmtId="0" fontId="8" fillId="0" borderId="8" xfId="0" applyFont="1" applyBorder="1"/>
    <xf numFmtId="0" fontId="10" fillId="0" borderId="12" xfId="0" applyFont="1" applyBorder="1" applyAlignment="1">
      <alignment horizontal="center"/>
    </xf>
    <xf numFmtId="0" fontId="10" fillId="0" borderId="15" xfId="0" applyFont="1" applyBorder="1"/>
    <xf numFmtId="0" fontId="6" fillId="0" borderId="13" xfId="0" applyFont="1" applyBorder="1" applyAlignment="1">
      <alignment horizontal="center"/>
    </xf>
    <xf numFmtId="0" fontId="8" fillId="0" borderId="4" xfId="0" applyFont="1" applyBorder="1"/>
    <xf numFmtId="0" fontId="8" fillId="0" borderId="5" xfId="0" applyFont="1" applyBorder="1"/>
    <xf numFmtId="0" fontId="8" fillId="0" borderId="6" xfId="0" applyFont="1" applyBorder="1"/>
    <xf numFmtId="0" fontId="6" fillId="0" borderId="16" xfId="0" applyFont="1" applyBorder="1" applyAlignment="1">
      <alignment horizontal="center"/>
    </xf>
    <xf numFmtId="0" fontId="6" fillId="0" borderId="18" xfId="0" applyFont="1" applyBorder="1"/>
    <xf numFmtId="0" fontId="6" fillId="4" borderId="17" xfId="0" applyFont="1" applyFill="1" applyBorder="1" applyAlignment="1">
      <alignment horizontal="center"/>
    </xf>
    <xf numFmtId="0" fontId="6" fillId="4" borderId="16" xfId="0" applyFont="1" applyFill="1" applyBorder="1"/>
    <xf numFmtId="0" fontId="6" fillId="0" borderId="14" xfId="0" applyFont="1" applyBorder="1"/>
    <xf numFmtId="0" fontId="6" fillId="0" borderId="0" xfId="0" applyFont="1" applyAlignment="1">
      <alignment horizontal="center"/>
    </xf>
    <xf numFmtId="0" fontId="8" fillId="4" borderId="11" xfId="0" applyFont="1" applyFill="1" applyBorder="1"/>
    <xf numFmtId="0" fontId="14" fillId="0" borderId="12" xfId="0" applyFont="1" applyBorder="1" applyAlignment="1">
      <alignment horizontal="center"/>
    </xf>
    <xf numFmtId="0" fontId="14" fillId="0" borderId="15" xfId="0" applyFont="1" applyBorder="1"/>
    <xf numFmtId="0" fontId="16" fillId="0" borderId="0" xfId="0" applyFont="1"/>
    <xf numFmtId="2" fontId="6" fillId="4" borderId="17" xfId="0" applyNumberFormat="1" applyFont="1" applyFill="1" applyBorder="1" applyAlignment="1">
      <alignment horizontal="center"/>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1" xfId="0" applyFont="1" applyFill="1" applyBorder="1" applyAlignment="1">
      <alignment horizontal="left"/>
    </xf>
    <xf numFmtId="0" fontId="6" fillId="3" borderId="9" xfId="0" applyFont="1" applyFill="1" applyBorder="1" applyAlignment="1">
      <alignment horizontal="left"/>
    </xf>
    <xf numFmtId="0" fontId="6" fillId="3" borderId="10" xfId="0" applyFont="1" applyFill="1" applyBorder="1" applyAlignment="1">
      <alignment horizontal="left"/>
    </xf>
    <xf numFmtId="0" fontId="6" fillId="3" borderId="11" xfId="0" applyFont="1" applyFill="1" applyBorder="1" applyAlignment="1">
      <alignment horizontal="left"/>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2" fillId="0" borderId="0" xfId="0" applyFont="1"/>
    <xf numFmtId="0" fontId="17" fillId="0" borderId="19" xfId="0" applyFont="1" applyBorder="1"/>
    <xf numFmtId="0" fontId="18" fillId="0" borderId="19" xfId="0" applyFont="1" applyBorder="1"/>
    <xf numFmtId="0" fontId="19" fillId="0" borderId="19" xfId="0" applyFont="1" applyBorder="1"/>
    <xf numFmtId="0" fontId="20" fillId="0" borderId="19" xfId="0" applyFont="1" applyBorder="1" applyAlignment="1">
      <alignment vertical="center" wrapText="1"/>
    </xf>
    <xf numFmtId="0" fontId="18" fillId="0" borderId="19" xfId="0" applyFont="1" applyBorder="1" applyAlignment="1">
      <alignment vertical="center" wrapText="1"/>
    </xf>
    <xf numFmtId="0" fontId="8" fillId="0" borderId="0" xfId="0" applyFont="1" applyBorder="1"/>
    <xf numFmtId="0" fontId="6" fillId="0" borderId="14" xfId="0" applyFont="1" applyBorder="1" applyAlignment="1">
      <alignment horizontal="center"/>
    </xf>
    <xf numFmtId="0" fontId="6" fillId="0" borderId="18" xfId="0" applyFont="1" applyBorder="1" applyAlignment="1">
      <alignment horizontal="center"/>
    </xf>
    <xf numFmtId="2" fontId="6" fillId="4" borderId="20" xfId="0" applyNumberFormat="1" applyFont="1" applyFill="1" applyBorder="1" applyAlignment="1">
      <alignment horizontal="center"/>
    </xf>
    <xf numFmtId="0" fontId="8" fillId="0" borderId="21" xfId="0" applyFont="1" applyBorder="1"/>
    <xf numFmtId="0" fontId="8" fillId="0" borderId="22" xfId="0" applyFont="1" applyBorder="1"/>
    <xf numFmtId="0" fontId="8" fillId="0" borderId="23" xfId="0" applyFont="1" applyBorder="1"/>
    <xf numFmtId="0" fontId="8" fillId="0" borderId="24" xfId="0" applyFont="1" applyBorder="1"/>
    <xf numFmtId="0" fontId="21" fillId="0" borderId="0" xfId="0" applyFont="1" applyBorder="1"/>
    <xf numFmtId="0" fontId="8" fillId="0" borderId="25" xfId="0" applyFont="1" applyBorder="1"/>
    <xf numFmtId="0" fontId="6" fillId="0" borderId="0" xfId="0" applyFont="1" applyBorder="1"/>
    <xf numFmtId="0" fontId="7" fillId="0" borderId="0" xfId="0" applyFont="1" applyBorder="1"/>
    <xf numFmtId="0" fontId="8" fillId="0" borderId="26" xfId="0" applyFont="1" applyBorder="1"/>
    <xf numFmtId="0" fontId="8" fillId="0" borderId="27" xfId="0" applyFont="1" applyBorder="1"/>
    <xf numFmtId="0" fontId="8" fillId="0" borderId="28" xfId="0" applyFont="1" applyBorder="1"/>
    <xf numFmtId="0" fontId="10" fillId="0" borderId="0" xfId="0" applyFont="1" applyBorder="1" applyAlignment="1">
      <alignment horizontal="center"/>
    </xf>
    <xf numFmtId="0" fontId="10" fillId="0" borderId="0" xfId="0" applyFont="1" applyBorder="1"/>
    <xf numFmtId="0" fontId="15" fillId="0" borderId="0" xfId="0" applyFont="1" applyBorder="1"/>
    <xf numFmtId="167" fontId="6" fillId="0" borderId="14" xfId="0" applyNumberFormat="1" applyFont="1" applyBorder="1" applyAlignment="1">
      <alignment horizontal="center"/>
    </xf>
    <xf numFmtId="0" fontId="6" fillId="4" borderId="20"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1075765</xdr:colOff>
      <xdr:row>2</xdr:row>
      <xdr:rowOff>188258</xdr:rowOff>
    </xdr:from>
    <xdr:to>
      <xdr:col>23</xdr:col>
      <xdr:colOff>546156</xdr:colOff>
      <xdr:row>41</xdr:row>
      <xdr:rowOff>2766</xdr:rowOff>
    </xdr:to>
    <xdr:pic>
      <xdr:nvPicPr>
        <xdr:cNvPr id="3" name="Picture 2">
          <a:extLst>
            <a:ext uri="{FF2B5EF4-FFF2-40B4-BE49-F238E27FC236}">
              <a16:creationId xmlns:a16="http://schemas.microsoft.com/office/drawing/2014/main" id="{276839D1-F3E0-0B7A-C621-9F575DF9FBB5}"/>
            </a:ext>
          </a:extLst>
        </xdr:cNvPr>
        <xdr:cNvPicPr>
          <a:picLocks noChangeAspect="1"/>
        </xdr:cNvPicPr>
      </xdr:nvPicPr>
      <xdr:blipFill>
        <a:blip xmlns:r="http://schemas.openxmlformats.org/officeDocument/2006/relationships" r:embed="rId1"/>
        <a:stretch>
          <a:fillRect/>
        </a:stretch>
      </xdr:blipFill>
      <xdr:spPr>
        <a:xfrm>
          <a:off x="8677836" y="654423"/>
          <a:ext cx="10281826" cy="78379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edis.ifas.ufl.edu/publication/hs1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4FAA4-2106-43A1-8DE6-684A35C3A861}">
  <dimension ref="B2:N17"/>
  <sheetViews>
    <sheetView workbookViewId="0">
      <selection activeCell="C20" sqref="C20"/>
    </sheetView>
  </sheetViews>
  <sheetFormatPr defaultColWidth="9.109375" defaultRowHeight="17.399999999999999" x14ac:dyDescent="0.35"/>
  <cols>
    <col min="1" max="16384" width="9.109375" style="62"/>
  </cols>
  <sheetData>
    <row r="2" spans="2:14" x14ac:dyDescent="0.35">
      <c r="B2" s="61" t="s">
        <v>46</v>
      </c>
    </row>
    <row r="4" spans="2:14" x14ac:dyDescent="0.35">
      <c r="B4" s="63" t="s">
        <v>48</v>
      </c>
    </row>
    <row r="5" spans="2:14" x14ac:dyDescent="0.35">
      <c r="B5" s="62" t="s">
        <v>96</v>
      </c>
    </row>
    <row r="6" spans="2:14" x14ac:dyDescent="0.35">
      <c r="B6" s="62" t="s">
        <v>80</v>
      </c>
    </row>
    <row r="7" spans="2:14" x14ac:dyDescent="0.35">
      <c r="B7" s="62" t="s">
        <v>47</v>
      </c>
    </row>
    <row r="8" spans="2:14" x14ac:dyDescent="0.35">
      <c r="B8" s="64" t="s">
        <v>50</v>
      </c>
      <c r="C8" s="64"/>
      <c r="D8" s="64"/>
      <c r="E8" s="64"/>
      <c r="F8" s="64"/>
      <c r="G8" s="64"/>
      <c r="H8" s="64"/>
      <c r="I8" s="64"/>
      <c r="J8" s="64"/>
      <c r="K8" s="64"/>
      <c r="L8" s="64"/>
      <c r="M8" s="64"/>
    </row>
    <row r="9" spans="2:14" x14ac:dyDescent="0.35">
      <c r="B9" s="64"/>
      <c r="C9" s="64"/>
      <c r="D9" s="64"/>
      <c r="E9" s="64"/>
      <c r="F9" s="64"/>
      <c r="G9" s="64"/>
      <c r="H9" s="64"/>
      <c r="I9" s="64"/>
      <c r="J9" s="64"/>
      <c r="K9" s="64"/>
      <c r="L9" s="64"/>
      <c r="M9" s="64"/>
    </row>
    <row r="11" spans="2:14" x14ac:dyDescent="0.35">
      <c r="B11" s="63" t="s">
        <v>49</v>
      </c>
    </row>
    <row r="12" spans="2:14" x14ac:dyDescent="0.35">
      <c r="B12" s="62" t="s">
        <v>81</v>
      </c>
    </row>
    <row r="13" spans="2:14" x14ac:dyDescent="0.35">
      <c r="B13" s="62" t="s">
        <v>97</v>
      </c>
    </row>
    <row r="14" spans="2:14" x14ac:dyDescent="0.35">
      <c r="B14" s="62" t="s">
        <v>82</v>
      </c>
    </row>
    <row r="15" spans="2:14" x14ac:dyDescent="0.35">
      <c r="C15" s="62" t="s">
        <v>83</v>
      </c>
    </row>
    <row r="16" spans="2:14" x14ac:dyDescent="0.35">
      <c r="C16" s="65" t="s">
        <v>84</v>
      </c>
      <c r="D16" s="65"/>
      <c r="E16" s="65"/>
      <c r="F16" s="65"/>
      <c r="G16" s="65"/>
      <c r="H16" s="65"/>
      <c r="I16" s="65"/>
      <c r="J16" s="65"/>
      <c r="K16" s="65"/>
      <c r="L16" s="65"/>
      <c r="M16" s="65"/>
      <c r="N16" s="65"/>
    </row>
    <row r="17" spans="3:14" x14ac:dyDescent="0.35">
      <c r="C17" s="65"/>
      <c r="D17" s="65"/>
      <c r="E17" s="65"/>
      <c r="F17" s="65"/>
      <c r="G17" s="65"/>
      <c r="H17" s="65"/>
      <c r="I17" s="65"/>
      <c r="J17" s="65"/>
      <c r="K17" s="65"/>
      <c r="L17" s="65"/>
      <c r="M17" s="65"/>
      <c r="N17" s="65"/>
    </row>
  </sheetData>
  <mergeCells count="2">
    <mergeCell ref="C16:N17"/>
    <mergeCell ref="B8:M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6D0F-0279-409B-BC2C-A2AE5FC8772D}">
  <dimension ref="B1:K62"/>
  <sheetViews>
    <sheetView zoomScale="85" zoomScaleNormal="85" workbookViewId="0">
      <selection activeCell="N11" sqref="N11"/>
    </sheetView>
  </sheetViews>
  <sheetFormatPr defaultColWidth="9.109375" defaultRowHeight="15.6" x14ac:dyDescent="0.3"/>
  <cols>
    <col min="1" max="1" width="9.109375" style="23"/>
    <col min="2" max="2" width="10.44140625" style="23" customWidth="1"/>
    <col min="3" max="3" width="38.6640625" style="23" customWidth="1"/>
    <col min="4" max="4" width="17.44140625" style="23" customWidth="1"/>
    <col min="5" max="6" width="9.109375" style="23"/>
    <col min="7" max="7" width="16.88671875" style="23" customWidth="1"/>
    <col min="8" max="8" width="19" style="23" customWidth="1"/>
    <col min="9" max="9" width="32.5546875" style="23" hidden="1" customWidth="1"/>
    <col min="10" max="10" width="16.33203125" style="23" hidden="1" customWidth="1"/>
    <col min="11" max="11" width="0" style="23" hidden="1" customWidth="1"/>
    <col min="12" max="12" width="7.88671875" style="23" customWidth="1"/>
    <col min="13" max="13" width="6.33203125" style="23" customWidth="1"/>
    <col min="14" max="14" width="35" style="23" bestFit="1" customWidth="1"/>
    <col min="15" max="15" width="16.33203125" style="23" bestFit="1" customWidth="1"/>
    <col min="16" max="16" width="9.109375" style="23" customWidth="1"/>
    <col min="17" max="16384" width="9.109375" style="23"/>
  </cols>
  <sheetData>
    <row r="1" spans="2:11" ht="16.2" thickBot="1" x14ac:dyDescent="0.35"/>
    <row r="2" spans="2:11" x14ac:dyDescent="0.3">
      <c r="B2" s="70"/>
      <c r="C2" s="71"/>
      <c r="D2" s="71"/>
      <c r="E2" s="71"/>
      <c r="F2" s="71"/>
      <c r="G2" s="71"/>
      <c r="H2" s="72"/>
    </row>
    <row r="3" spans="2:11" ht="18" x14ac:dyDescent="0.35">
      <c r="B3" s="73"/>
      <c r="C3" s="74" t="s">
        <v>95</v>
      </c>
      <c r="D3" s="66"/>
      <c r="E3" s="66"/>
      <c r="F3" s="66"/>
      <c r="G3" s="66"/>
      <c r="H3" s="75"/>
    </row>
    <row r="4" spans="2:11" ht="16.2" thickBot="1" x14ac:dyDescent="0.35">
      <c r="B4" s="73"/>
      <c r="C4" s="66"/>
      <c r="D4" s="66"/>
      <c r="E4" s="66"/>
      <c r="F4" s="66"/>
      <c r="G4" s="66"/>
      <c r="H4" s="75"/>
    </row>
    <row r="5" spans="2:11" ht="16.2" thickBot="1" x14ac:dyDescent="0.35">
      <c r="B5" s="73"/>
      <c r="C5" s="48" t="s">
        <v>78</v>
      </c>
      <c r="D5" s="49"/>
      <c r="E5" s="49"/>
      <c r="F5" s="49"/>
      <c r="G5" s="50"/>
      <c r="H5" s="75"/>
      <c r="I5" s="25" t="s">
        <v>58</v>
      </c>
    </row>
    <row r="6" spans="2:11" x14ac:dyDescent="0.3">
      <c r="B6" s="73"/>
      <c r="C6" s="76"/>
      <c r="D6" s="66"/>
      <c r="E6" s="66"/>
      <c r="F6" s="66"/>
      <c r="G6" s="66"/>
      <c r="H6" s="75"/>
      <c r="I6" s="27" t="s">
        <v>2</v>
      </c>
      <c r="J6" s="27">
        <v>2.2046199999999998</v>
      </c>
      <c r="K6" s="28" t="s">
        <v>3</v>
      </c>
    </row>
    <row r="7" spans="2:11" ht="16.2" thickBot="1" x14ac:dyDescent="0.35">
      <c r="B7" s="73"/>
      <c r="C7" s="77" t="s">
        <v>53</v>
      </c>
      <c r="D7" s="66"/>
      <c r="E7" s="66"/>
      <c r="F7" s="66"/>
      <c r="G7" s="66"/>
      <c r="H7" s="75"/>
      <c r="I7" s="66" t="s">
        <v>4</v>
      </c>
      <c r="J7" s="23">
        <v>0.26417200000000002</v>
      </c>
      <c r="K7" s="30" t="s">
        <v>5</v>
      </c>
    </row>
    <row r="8" spans="2:11" ht="16.2" thickBot="1" x14ac:dyDescent="0.35">
      <c r="B8" s="73"/>
      <c r="C8" s="31"/>
      <c r="D8" s="32" t="s">
        <v>51</v>
      </c>
      <c r="E8" s="66"/>
      <c r="F8" s="66"/>
      <c r="G8" s="66"/>
      <c r="H8" s="75"/>
      <c r="I8" s="66" t="s">
        <v>20</v>
      </c>
      <c r="J8" s="23">
        <v>3.7854100000000002</v>
      </c>
      <c r="K8" s="30" t="s">
        <v>19</v>
      </c>
    </row>
    <row r="9" spans="2:11" ht="16.2" thickBot="1" x14ac:dyDescent="0.35">
      <c r="B9" s="73"/>
      <c r="C9" s="66"/>
      <c r="D9" s="66"/>
      <c r="E9" s="66"/>
      <c r="F9" s="66"/>
      <c r="G9" s="66"/>
      <c r="H9" s="75"/>
      <c r="I9" s="66" t="s">
        <v>18</v>
      </c>
      <c r="J9" s="23">
        <v>0.94599999999999995</v>
      </c>
      <c r="K9" s="30" t="s">
        <v>19</v>
      </c>
    </row>
    <row r="10" spans="2:11" ht="16.2" thickBot="1" x14ac:dyDescent="0.35">
      <c r="B10" s="73"/>
      <c r="C10" s="48" t="s">
        <v>69</v>
      </c>
      <c r="D10" s="49"/>
      <c r="E10" s="49"/>
      <c r="F10" s="49"/>
      <c r="G10" s="50"/>
      <c r="H10" s="75"/>
      <c r="I10" s="35" t="s">
        <v>18</v>
      </c>
      <c r="J10" s="35">
        <f>0.25</f>
        <v>0.25</v>
      </c>
      <c r="K10" s="36" t="s">
        <v>5</v>
      </c>
    </row>
    <row r="11" spans="2:11" x14ac:dyDescent="0.3">
      <c r="B11" s="73"/>
      <c r="C11" s="66"/>
      <c r="D11" s="66"/>
      <c r="E11" s="66"/>
      <c r="F11" s="66"/>
      <c r="G11" s="66"/>
      <c r="H11" s="75"/>
    </row>
    <row r="12" spans="2:11" ht="16.2" thickBot="1" x14ac:dyDescent="0.35">
      <c r="B12" s="73"/>
      <c r="C12" s="77" t="s">
        <v>45</v>
      </c>
      <c r="D12" s="66"/>
      <c r="E12" s="66"/>
      <c r="F12" s="66"/>
      <c r="G12" s="66"/>
      <c r="H12" s="75"/>
    </row>
    <row r="13" spans="2:11" ht="16.2" thickBot="1" x14ac:dyDescent="0.35">
      <c r="B13" s="73"/>
      <c r="C13" s="31"/>
      <c r="D13" s="66" t="s">
        <v>55</v>
      </c>
      <c r="E13" s="66"/>
      <c r="F13" s="66"/>
      <c r="G13" s="66"/>
      <c r="H13" s="75"/>
      <c r="I13" s="24" t="s">
        <v>51</v>
      </c>
    </row>
    <row r="14" spans="2:11" ht="16.2" thickBot="1" x14ac:dyDescent="0.35">
      <c r="B14" s="73"/>
      <c r="C14" s="66"/>
      <c r="D14" s="66"/>
      <c r="E14" s="66"/>
      <c r="F14" s="66"/>
      <c r="G14" s="66"/>
      <c r="H14" s="75"/>
      <c r="I14" s="23" t="s">
        <v>41</v>
      </c>
    </row>
    <row r="15" spans="2:11" ht="18" customHeight="1" thickBot="1" x14ac:dyDescent="0.35">
      <c r="B15" s="73"/>
      <c r="C15" s="48" t="s">
        <v>71</v>
      </c>
      <c r="D15" s="49"/>
      <c r="E15" s="49"/>
      <c r="F15" s="49"/>
      <c r="G15" s="50"/>
      <c r="H15" s="75"/>
      <c r="I15" s="23" t="s">
        <v>13</v>
      </c>
    </row>
    <row r="16" spans="2:11" x14ac:dyDescent="0.3">
      <c r="B16" s="73"/>
      <c r="C16" s="66"/>
      <c r="D16" s="66"/>
      <c r="E16" s="66"/>
      <c r="F16" s="66"/>
      <c r="G16" s="66"/>
      <c r="H16" s="75"/>
      <c r="I16" s="23" t="s">
        <v>42</v>
      </c>
    </row>
    <row r="17" spans="2:10" ht="16.2" thickBot="1" x14ac:dyDescent="0.35">
      <c r="B17" s="73"/>
      <c r="C17" s="77" t="s">
        <v>54</v>
      </c>
      <c r="D17" s="66"/>
      <c r="E17" s="66"/>
      <c r="F17" s="66"/>
      <c r="G17" s="66"/>
      <c r="H17" s="75"/>
    </row>
    <row r="18" spans="2:10" ht="16.2" thickBot="1" x14ac:dyDescent="0.35">
      <c r="B18" s="73"/>
      <c r="C18" s="31"/>
      <c r="D18" s="32" t="s">
        <v>52</v>
      </c>
      <c r="E18" s="66"/>
      <c r="F18" s="66"/>
      <c r="G18" s="66"/>
      <c r="H18" s="75"/>
      <c r="I18" s="25" t="s">
        <v>72</v>
      </c>
    </row>
    <row r="19" spans="2:10" ht="16.2" thickBot="1" x14ac:dyDescent="0.35">
      <c r="B19" s="73"/>
      <c r="C19" s="66"/>
      <c r="D19" s="66"/>
      <c r="E19" s="66"/>
      <c r="F19" s="66"/>
      <c r="G19" s="66"/>
      <c r="H19" s="75"/>
      <c r="I19" s="67" t="str">
        <f>IF(D8=I14,(C8*J6)/J7,IF(D8=I15,C8,IF(D8=I16,C8/J10,"")))</f>
        <v/>
      </c>
      <c r="J19" s="41" t="s">
        <v>13</v>
      </c>
    </row>
    <row r="20" spans="2:10" ht="16.2" thickBot="1" x14ac:dyDescent="0.35">
      <c r="B20" s="73"/>
      <c r="C20" s="51" t="s">
        <v>86</v>
      </c>
      <c r="D20" s="52"/>
      <c r="E20" s="52"/>
      <c r="F20" s="52"/>
      <c r="G20" s="53"/>
      <c r="H20" s="75"/>
    </row>
    <row r="21" spans="2:10" ht="16.2" thickBot="1" x14ac:dyDescent="0.35">
      <c r="B21" s="73"/>
      <c r="C21" s="66"/>
      <c r="D21" s="66"/>
      <c r="E21" s="66"/>
      <c r="F21" s="66"/>
      <c r="G21" s="66"/>
      <c r="H21" s="75"/>
      <c r="I21" s="25" t="s">
        <v>73</v>
      </c>
    </row>
    <row r="22" spans="2:10" ht="16.2" thickBot="1" x14ac:dyDescent="0.35">
      <c r="B22" s="73"/>
      <c r="C22" s="47" t="str">
        <f>I34</f>
        <v/>
      </c>
      <c r="D22" s="40" t="s">
        <v>56</v>
      </c>
      <c r="E22" s="66"/>
      <c r="F22" s="66"/>
      <c r="G22" s="66"/>
      <c r="H22" s="75"/>
      <c r="I22" s="67">
        <f>C13/100</f>
        <v>0</v>
      </c>
      <c r="J22" s="41" t="s">
        <v>74</v>
      </c>
    </row>
    <row r="23" spans="2:10" ht="16.2" thickBot="1" x14ac:dyDescent="0.35">
      <c r="B23" s="73"/>
      <c r="C23" s="66"/>
      <c r="D23" s="66"/>
      <c r="E23" s="66"/>
      <c r="F23" s="66"/>
      <c r="G23" s="66"/>
      <c r="H23" s="75"/>
      <c r="I23" s="25"/>
    </row>
    <row r="24" spans="2:10" ht="16.2" thickBot="1" x14ac:dyDescent="0.35">
      <c r="B24" s="73"/>
      <c r="C24" s="48" t="s">
        <v>70</v>
      </c>
      <c r="D24" s="49"/>
      <c r="E24" s="49"/>
      <c r="F24" s="49"/>
      <c r="G24" s="50"/>
      <c r="H24" s="75"/>
    </row>
    <row r="25" spans="2:10" x14ac:dyDescent="0.3">
      <c r="B25" s="73"/>
      <c r="C25" s="66"/>
      <c r="D25" s="66"/>
      <c r="E25" s="66"/>
      <c r="F25" s="66"/>
      <c r="G25" s="66"/>
      <c r="H25" s="75"/>
      <c r="I25" s="24" t="s">
        <v>52</v>
      </c>
    </row>
    <row r="26" spans="2:10" ht="16.2" thickBot="1" x14ac:dyDescent="0.35">
      <c r="B26" s="73"/>
      <c r="C26" s="77" t="s">
        <v>59</v>
      </c>
      <c r="D26" s="66"/>
      <c r="E26" s="66"/>
      <c r="F26" s="66"/>
      <c r="G26" s="66"/>
      <c r="H26" s="75"/>
      <c r="I26" s="23" t="s">
        <v>19</v>
      </c>
    </row>
    <row r="27" spans="2:10" ht="16.2" thickBot="1" x14ac:dyDescent="0.35">
      <c r="B27" s="73"/>
      <c r="C27" s="31"/>
      <c r="D27" s="66" t="s">
        <v>60</v>
      </c>
      <c r="E27" s="66"/>
      <c r="F27" s="66"/>
      <c r="G27" s="66"/>
      <c r="H27" s="75"/>
      <c r="I27" s="23" t="s">
        <v>5</v>
      </c>
    </row>
    <row r="28" spans="2:10" ht="16.2" thickBot="1" x14ac:dyDescent="0.35">
      <c r="B28" s="73"/>
      <c r="C28" s="66"/>
      <c r="D28" s="66"/>
      <c r="E28" s="66"/>
      <c r="F28" s="66"/>
      <c r="G28" s="66"/>
      <c r="H28" s="75"/>
      <c r="I28" s="23" t="s">
        <v>44</v>
      </c>
    </row>
    <row r="29" spans="2:10" ht="16.2" thickBot="1" x14ac:dyDescent="0.35">
      <c r="B29" s="73"/>
      <c r="C29" s="51" t="s">
        <v>87</v>
      </c>
      <c r="D29" s="52"/>
      <c r="E29" s="52"/>
      <c r="F29" s="52"/>
      <c r="G29" s="53"/>
      <c r="H29" s="75"/>
    </row>
    <row r="30" spans="2:10" ht="16.2" thickBot="1" x14ac:dyDescent="0.35">
      <c r="B30" s="73"/>
      <c r="C30" s="66"/>
      <c r="D30" s="66"/>
      <c r="E30" s="66"/>
      <c r="F30" s="66"/>
      <c r="G30" s="66"/>
      <c r="H30" s="75"/>
      <c r="I30" s="25" t="s">
        <v>62</v>
      </c>
    </row>
    <row r="31" spans="2:10" ht="16.2" thickBot="1" x14ac:dyDescent="0.35">
      <c r="B31" s="73"/>
      <c r="C31" s="77" t="s">
        <v>90</v>
      </c>
      <c r="D31" s="66"/>
      <c r="E31" s="66"/>
      <c r="F31" s="66"/>
      <c r="G31" s="66"/>
      <c r="H31" s="75"/>
      <c r="I31" s="68" t="str">
        <f>IF(D18=I26,C18*J7, IF(D18=I27,C18, IF(D18=I28,C18*J10,"")))</f>
        <v/>
      </c>
      <c r="J31" s="38" t="s">
        <v>5</v>
      </c>
    </row>
    <row r="32" spans="2:10" ht="16.2" thickBot="1" x14ac:dyDescent="0.35">
      <c r="B32" s="73"/>
      <c r="C32" s="66"/>
      <c r="D32" s="66"/>
      <c r="E32" s="66"/>
      <c r="F32" s="66"/>
      <c r="G32" s="66"/>
      <c r="H32" s="75"/>
    </row>
    <row r="33" spans="2:10" ht="16.2" thickBot="1" x14ac:dyDescent="0.35">
      <c r="B33" s="73"/>
      <c r="C33" s="39" t="str">
        <f>I37</f>
        <v>No Result - complete step 1</v>
      </c>
      <c r="D33" s="40" t="s">
        <v>56</v>
      </c>
      <c r="E33" s="66"/>
      <c r="F33" s="66"/>
      <c r="G33" s="66"/>
      <c r="H33" s="75"/>
      <c r="I33" s="25" t="s">
        <v>75</v>
      </c>
    </row>
    <row r="34" spans="2:10" ht="16.2" thickBot="1" x14ac:dyDescent="0.35">
      <c r="B34" s="73"/>
      <c r="C34" s="66"/>
      <c r="D34" s="66"/>
      <c r="E34" s="66"/>
      <c r="F34" s="66"/>
      <c r="G34" s="66"/>
      <c r="H34" s="75"/>
      <c r="I34" s="69" t="str">
        <f xml:space="preserve">   IF(   OR(I31="",I22="",I31=""), "",         ROUND(  I19*I22*I31, 2))</f>
        <v/>
      </c>
      <c r="J34" s="40" t="s">
        <v>56</v>
      </c>
    </row>
    <row r="35" spans="2:10" ht="16.2" thickBot="1" x14ac:dyDescent="0.35">
      <c r="B35" s="78"/>
      <c r="C35" s="79"/>
      <c r="D35" s="79"/>
      <c r="E35" s="79"/>
      <c r="F35" s="79"/>
      <c r="G35" s="79"/>
      <c r="H35" s="80"/>
    </row>
    <row r="36" spans="2:10" ht="16.2" thickBot="1" x14ac:dyDescent="0.35">
      <c r="I36" s="25" t="s">
        <v>85</v>
      </c>
    </row>
    <row r="37" spans="2:10" ht="16.2" thickBot="1" x14ac:dyDescent="0.35">
      <c r="I37" s="39" t="str">
        <f>IF(I19="","No Result - complete step 1",      IF(I31="","No Result - complete step 3",         I26/I31))</f>
        <v>No Result - complete step 1</v>
      </c>
      <c r="J37" s="40" t="s">
        <v>56</v>
      </c>
    </row>
    <row r="49" s="23" customFormat="1" x14ac:dyDescent="0.3"/>
    <row r="50" s="23" customFormat="1" x14ac:dyDescent="0.3"/>
    <row r="51" s="23" customFormat="1" x14ac:dyDescent="0.3"/>
    <row r="52" s="23" customFormat="1" x14ac:dyDescent="0.3"/>
    <row r="53" s="23" customFormat="1" x14ac:dyDescent="0.3"/>
    <row r="54" s="23" customFormat="1" x14ac:dyDescent="0.3"/>
    <row r="55" s="23" customFormat="1" x14ac:dyDescent="0.3"/>
    <row r="56" s="23" customFormat="1" x14ac:dyDescent="0.3"/>
    <row r="57" s="23" customFormat="1" x14ac:dyDescent="0.3"/>
    <row r="58" s="23" customFormat="1" x14ac:dyDescent="0.3"/>
    <row r="59" s="23" customFormat="1" x14ac:dyDescent="0.3"/>
    <row r="60" s="23" customFormat="1" x14ac:dyDescent="0.3"/>
    <row r="61" s="23" customFormat="1" x14ac:dyDescent="0.3"/>
    <row r="62" s="23" customFormat="1" x14ac:dyDescent="0.3"/>
  </sheetData>
  <mergeCells count="6">
    <mergeCell ref="C29:G29"/>
    <mergeCell ref="C15:G15"/>
    <mergeCell ref="C5:G5"/>
    <mergeCell ref="C10:G10"/>
    <mergeCell ref="C20:G20"/>
    <mergeCell ref="C24:G24"/>
  </mergeCells>
  <dataValidations count="2">
    <dataValidation type="list" showErrorMessage="1" promptTitle="Choose Density Unit" sqref="D8" xr:uid="{FD136049-EE0A-4799-BDA2-59A6619FBEBA}">
      <formula1>$I$13:$I$16</formula1>
    </dataValidation>
    <dataValidation type="list" allowBlank="1" showInputMessage="1" showErrorMessage="1" sqref="D18" xr:uid="{2D0A5C2F-1005-4951-9E29-D9CC2025C3E6}">
      <formula1>$I$25:$I$28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0002-47C7-4AF4-A621-E659B4B91E67}">
  <dimension ref="B1:K44"/>
  <sheetViews>
    <sheetView zoomScaleNormal="100" workbookViewId="0">
      <selection activeCell="N13" sqref="N13"/>
    </sheetView>
  </sheetViews>
  <sheetFormatPr defaultColWidth="9.109375" defaultRowHeight="15.6" x14ac:dyDescent="0.3"/>
  <cols>
    <col min="1" max="1" width="9.109375" style="23"/>
    <col min="2" max="2" width="10.44140625" style="23" customWidth="1"/>
    <col min="3" max="3" width="39.44140625" style="23" customWidth="1"/>
    <col min="4" max="4" width="19.77734375" style="23" customWidth="1"/>
    <col min="5" max="5" width="13.5546875" style="23" customWidth="1"/>
    <col min="6" max="6" width="9.109375" style="23"/>
    <col min="7" max="7" width="16.88671875" style="23" customWidth="1"/>
    <col min="8" max="8" width="18.77734375" style="23" customWidth="1"/>
    <col min="9" max="9" width="5.88671875" style="23" hidden="1" customWidth="1"/>
    <col min="10" max="10" width="8.5546875" style="23" hidden="1" customWidth="1"/>
    <col min="11" max="11" width="9.33203125" style="23" hidden="1" customWidth="1"/>
    <col min="12" max="12" width="11.6640625" style="23" customWidth="1"/>
    <col min="13" max="13" width="6.33203125" style="23" customWidth="1"/>
    <col min="14" max="14" width="34.109375" style="23" bestFit="1" customWidth="1"/>
    <col min="15" max="15" width="16.33203125" style="23" bestFit="1" customWidth="1"/>
    <col min="16" max="16384" width="9.109375" style="23"/>
  </cols>
  <sheetData>
    <row r="1" spans="2:11" ht="16.2" thickBot="1" x14ac:dyDescent="0.35"/>
    <row r="2" spans="2:11" x14ac:dyDescent="0.3">
      <c r="B2" s="70"/>
      <c r="C2" s="71"/>
      <c r="D2" s="71"/>
      <c r="E2" s="71"/>
      <c r="F2" s="71"/>
      <c r="G2" s="71"/>
      <c r="H2" s="72"/>
    </row>
    <row r="3" spans="2:11" ht="18" x14ac:dyDescent="0.35">
      <c r="B3" s="73"/>
      <c r="C3" s="74" t="s">
        <v>95</v>
      </c>
      <c r="D3" s="66"/>
      <c r="E3" s="66"/>
      <c r="F3" s="66"/>
      <c r="G3" s="66"/>
      <c r="H3" s="75"/>
    </row>
    <row r="4" spans="2:11" ht="16.2" thickBot="1" x14ac:dyDescent="0.35">
      <c r="B4" s="73"/>
      <c r="C4" s="66"/>
      <c r="D4" s="66"/>
      <c r="E4" s="66"/>
      <c r="F4" s="66"/>
      <c r="G4" s="66"/>
      <c r="H4" s="75"/>
    </row>
    <row r="5" spans="2:11" ht="16.2" thickBot="1" x14ac:dyDescent="0.35">
      <c r="B5" s="73"/>
      <c r="C5" s="48" t="s">
        <v>79</v>
      </c>
      <c r="D5" s="49"/>
      <c r="E5" s="49"/>
      <c r="F5" s="49"/>
      <c r="G5" s="50"/>
      <c r="H5" s="75"/>
      <c r="I5" s="25" t="s">
        <v>58</v>
      </c>
    </row>
    <row r="6" spans="2:11" x14ac:dyDescent="0.3">
      <c r="B6" s="73"/>
      <c r="C6" s="76"/>
      <c r="D6" s="66"/>
      <c r="E6" s="66"/>
      <c r="F6" s="66"/>
      <c r="G6" s="66"/>
      <c r="H6" s="75"/>
      <c r="I6" s="27" t="s">
        <v>2</v>
      </c>
      <c r="J6" s="27">
        <v>2.2046199999999998</v>
      </c>
      <c r="K6" s="28" t="s">
        <v>3</v>
      </c>
    </row>
    <row r="7" spans="2:11" ht="16.2" thickBot="1" x14ac:dyDescent="0.35">
      <c r="B7" s="73"/>
      <c r="C7" s="77" t="s">
        <v>53</v>
      </c>
      <c r="D7" s="66"/>
      <c r="E7" s="66"/>
      <c r="F7" s="66"/>
      <c r="G7" s="66"/>
      <c r="H7" s="75"/>
      <c r="I7" s="66" t="s">
        <v>4</v>
      </c>
      <c r="J7" s="23">
        <v>0.26417200000000002</v>
      </c>
      <c r="K7" s="30" t="s">
        <v>5</v>
      </c>
    </row>
    <row r="8" spans="2:11" ht="18.600000000000001" thickBot="1" x14ac:dyDescent="0.4">
      <c r="B8" s="73"/>
      <c r="C8" s="44"/>
      <c r="D8" s="45" t="s">
        <v>57</v>
      </c>
      <c r="E8" s="66"/>
      <c r="F8" s="66"/>
      <c r="G8" s="66"/>
      <c r="H8" s="75"/>
      <c r="I8" s="66" t="s">
        <v>20</v>
      </c>
      <c r="J8" s="23">
        <v>3.7854000000000001</v>
      </c>
      <c r="K8" s="30" t="s">
        <v>19</v>
      </c>
    </row>
    <row r="9" spans="2:11" x14ac:dyDescent="0.3">
      <c r="B9" s="73"/>
      <c r="C9" s="66"/>
      <c r="D9" s="66"/>
      <c r="E9" s="66"/>
      <c r="F9" s="66"/>
      <c r="G9" s="66"/>
      <c r="H9" s="75"/>
      <c r="I9" s="66" t="s">
        <v>18</v>
      </c>
      <c r="J9" s="23">
        <v>0.94599999999999995</v>
      </c>
      <c r="K9" s="30" t="s">
        <v>19</v>
      </c>
    </row>
    <row r="10" spans="2:11" ht="16.2" thickBot="1" x14ac:dyDescent="0.35">
      <c r="B10" s="73"/>
      <c r="C10" s="66"/>
      <c r="D10" s="66"/>
      <c r="E10" s="66"/>
      <c r="F10" s="66"/>
      <c r="G10" s="66"/>
      <c r="H10" s="75"/>
      <c r="I10" s="35" t="s">
        <v>18</v>
      </c>
      <c r="J10" s="35">
        <f>0.25</f>
        <v>0.25</v>
      </c>
      <c r="K10" s="36" t="s">
        <v>5</v>
      </c>
    </row>
    <row r="11" spans="2:11" ht="16.2" thickBot="1" x14ac:dyDescent="0.35">
      <c r="B11" s="73"/>
      <c r="C11" s="48" t="s">
        <v>65</v>
      </c>
      <c r="D11" s="49"/>
      <c r="E11" s="49"/>
      <c r="F11" s="49"/>
      <c r="G11" s="50"/>
      <c r="H11" s="75"/>
    </row>
    <row r="12" spans="2:11" x14ac:dyDescent="0.3">
      <c r="B12" s="73"/>
      <c r="C12" s="76"/>
      <c r="D12" s="66"/>
      <c r="E12" s="66"/>
      <c r="F12" s="66"/>
      <c r="G12" s="66"/>
      <c r="H12" s="75"/>
    </row>
    <row r="13" spans="2:11" ht="16.2" thickBot="1" x14ac:dyDescent="0.35">
      <c r="B13" s="73"/>
      <c r="C13" s="77" t="s">
        <v>61</v>
      </c>
      <c r="D13" s="66"/>
      <c r="E13" s="66"/>
      <c r="F13" s="66"/>
      <c r="G13" s="66"/>
      <c r="H13" s="75"/>
      <c r="I13" s="24" t="s">
        <v>57</v>
      </c>
    </row>
    <row r="14" spans="2:11" ht="18.600000000000001" thickBot="1" x14ac:dyDescent="0.4">
      <c r="B14" s="73"/>
      <c r="C14" s="44"/>
      <c r="D14" s="45" t="s">
        <v>52</v>
      </c>
      <c r="E14" s="66"/>
      <c r="F14" s="66"/>
      <c r="G14" s="66"/>
      <c r="H14" s="75"/>
      <c r="I14" s="23" t="s">
        <v>1</v>
      </c>
    </row>
    <row r="15" spans="2:11" ht="18" customHeight="1" x14ac:dyDescent="0.3">
      <c r="B15" s="73"/>
      <c r="C15" s="81"/>
      <c r="D15" s="82"/>
      <c r="E15" s="66"/>
      <c r="F15" s="66"/>
      <c r="G15" s="66"/>
      <c r="H15" s="75"/>
      <c r="I15" s="23" t="s">
        <v>3</v>
      </c>
    </row>
    <row r="16" spans="2:11" ht="16.2" thickBot="1" x14ac:dyDescent="0.35">
      <c r="B16" s="73"/>
      <c r="C16" s="81"/>
      <c r="D16" s="82"/>
      <c r="E16" s="66"/>
      <c r="F16" s="66"/>
      <c r="G16" s="66"/>
      <c r="H16" s="75"/>
    </row>
    <row r="17" spans="2:10" ht="16.2" thickBot="1" x14ac:dyDescent="0.35">
      <c r="B17" s="73"/>
      <c r="C17" s="48" t="s">
        <v>66</v>
      </c>
      <c r="D17" s="49"/>
      <c r="E17" s="49"/>
      <c r="F17" s="49"/>
      <c r="G17" s="50"/>
      <c r="H17" s="75"/>
      <c r="I17" s="25" t="s">
        <v>77</v>
      </c>
    </row>
    <row r="18" spans="2:10" ht="16.2" thickBot="1" x14ac:dyDescent="0.35">
      <c r="B18" s="73"/>
      <c r="C18" s="66"/>
      <c r="D18" s="66"/>
      <c r="E18" s="66"/>
      <c r="F18" s="66"/>
      <c r="G18" s="66"/>
      <c r="H18" s="75"/>
      <c r="I18" s="84" t="str">
        <f>IF(D8=I15,C8,IF(D8=I14,C8*J6,""))</f>
        <v/>
      </c>
      <c r="J18" s="41" t="s">
        <v>3</v>
      </c>
    </row>
    <row r="19" spans="2:10" ht="16.2" thickBot="1" x14ac:dyDescent="0.35">
      <c r="B19" s="73"/>
      <c r="C19" s="77" t="s">
        <v>45</v>
      </c>
      <c r="D19" s="66"/>
      <c r="E19" s="66"/>
      <c r="F19" s="66"/>
      <c r="G19" s="66"/>
      <c r="H19" s="75"/>
    </row>
    <row r="20" spans="2:10" ht="18.600000000000001" thickBot="1" x14ac:dyDescent="0.4">
      <c r="B20" s="73"/>
      <c r="C20" s="44"/>
      <c r="D20" s="83" t="s">
        <v>64</v>
      </c>
      <c r="E20" s="66"/>
      <c r="F20" s="66"/>
      <c r="G20" s="66"/>
      <c r="H20" s="75"/>
      <c r="I20" s="25" t="s">
        <v>73</v>
      </c>
    </row>
    <row r="21" spans="2:10" ht="16.2" thickBot="1" x14ac:dyDescent="0.35">
      <c r="B21" s="73"/>
      <c r="C21" s="66"/>
      <c r="D21" s="66"/>
      <c r="E21" s="66"/>
      <c r="F21" s="66"/>
      <c r="G21" s="66"/>
      <c r="H21" s="75"/>
      <c r="I21" s="67">
        <f>C20/100</f>
        <v>0</v>
      </c>
      <c r="J21" s="41" t="s">
        <v>74</v>
      </c>
    </row>
    <row r="22" spans="2:10" ht="16.2" thickBot="1" x14ac:dyDescent="0.35">
      <c r="B22" s="73"/>
      <c r="C22" s="66"/>
      <c r="D22" s="66"/>
      <c r="E22" s="66"/>
      <c r="F22" s="66"/>
      <c r="G22" s="66"/>
      <c r="H22" s="75"/>
    </row>
    <row r="23" spans="2:10" ht="16.2" thickBot="1" x14ac:dyDescent="0.35">
      <c r="B23" s="73"/>
      <c r="C23" s="48" t="s">
        <v>76</v>
      </c>
      <c r="D23" s="49"/>
      <c r="E23" s="49"/>
      <c r="F23" s="49"/>
      <c r="G23" s="50"/>
      <c r="H23" s="75"/>
      <c r="I23" s="24" t="s">
        <v>52</v>
      </c>
    </row>
    <row r="24" spans="2:10" x14ac:dyDescent="0.3">
      <c r="B24" s="73"/>
      <c r="C24" s="66"/>
      <c r="D24" s="66"/>
      <c r="E24" s="66"/>
      <c r="F24" s="66"/>
      <c r="G24" s="66"/>
      <c r="H24" s="75"/>
      <c r="I24" s="23" t="s">
        <v>19</v>
      </c>
    </row>
    <row r="25" spans="2:10" ht="16.2" thickBot="1" x14ac:dyDescent="0.35">
      <c r="B25" s="73"/>
      <c r="C25" s="77" t="s">
        <v>54</v>
      </c>
      <c r="D25" s="66"/>
      <c r="E25" s="66"/>
      <c r="F25" s="66"/>
      <c r="G25" s="66"/>
      <c r="H25" s="75"/>
      <c r="I25" s="23" t="s">
        <v>5</v>
      </c>
    </row>
    <row r="26" spans="2:10" ht="18.600000000000001" thickBot="1" x14ac:dyDescent="0.4">
      <c r="B26" s="73"/>
      <c r="C26" s="44"/>
      <c r="D26" s="45" t="s">
        <v>52</v>
      </c>
      <c r="E26" s="66"/>
      <c r="F26" s="66"/>
      <c r="G26" s="66"/>
      <c r="H26" s="75"/>
      <c r="I26" s="23" t="s">
        <v>44</v>
      </c>
    </row>
    <row r="27" spans="2:10" x14ac:dyDescent="0.3">
      <c r="B27" s="73"/>
      <c r="C27" s="66"/>
      <c r="D27" s="66"/>
      <c r="E27" s="66"/>
      <c r="F27" s="66"/>
      <c r="G27" s="66"/>
      <c r="H27" s="75"/>
    </row>
    <row r="28" spans="2:10" ht="16.2" thickBot="1" x14ac:dyDescent="0.35">
      <c r="B28" s="73"/>
      <c r="C28" s="66"/>
      <c r="D28" s="66"/>
      <c r="E28" s="66"/>
      <c r="F28" s="66"/>
      <c r="G28" s="66"/>
      <c r="H28" s="75"/>
      <c r="I28" s="25" t="s">
        <v>63</v>
      </c>
      <c r="J28" s="25"/>
    </row>
    <row r="29" spans="2:10" ht="16.2" thickBot="1" x14ac:dyDescent="0.35">
      <c r="B29" s="73"/>
      <c r="C29" s="51" t="s">
        <v>93</v>
      </c>
      <c r="D29" s="52"/>
      <c r="E29" s="52"/>
      <c r="F29" s="52"/>
      <c r="G29" s="53"/>
      <c r="H29" s="75"/>
      <c r="I29" s="68" t="str">
        <f>IF(D14=I24,C14*J7, IF(D14=I25,C14, IF(D14=I26,C14*J10,"")))</f>
        <v/>
      </c>
      <c r="J29" s="38" t="s">
        <v>5</v>
      </c>
    </row>
    <row r="30" spans="2:10" ht="16.2" thickBot="1" x14ac:dyDescent="0.35">
      <c r="B30" s="73"/>
      <c r="C30" s="66"/>
      <c r="D30" s="66"/>
      <c r="E30" s="66"/>
      <c r="F30" s="66"/>
      <c r="G30" s="66"/>
      <c r="H30" s="75"/>
      <c r="I30" s="42"/>
      <c r="J30" s="24"/>
    </row>
    <row r="31" spans="2:10" ht="16.2" thickBot="1" x14ac:dyDescent="0.35">
      <c r="B31" s="73"/>
      <c r="C31" s="39" t="str">
        <f>I35</f>
        <v/>
      </c>
      <c r="D31" s="40" t="s">
        <v>56</v>
      </c>
      <c r="E31" s="66"/>
      <c r="F31" s="66"/>
      <c r="G31" s="66"/>
      <c r="H31" s="75"/>
      <c r="I31" s="25" t="s">
        <v>62</v>
      </c>
    </row>
    <row r="32" spans="2:10" ht="16.2" thickBot="1" x14ac:dyDescent="0.35">
      <c r="B32" s="73"/>
      <c r="C32" s="66"/>
      <c r="D32" s="66"/>
      <c r="E32" s="66"/>
      <c r="F32" s="66"/>
      <c r="G32" s="66"/>
      <c r="H32" s="75"/>
      <c r="I32" s="68" t="str">
        <f>IF(D26=I24,C26*J7, IF(D26=I25,C26, IF(D26=I26,C26*J10,"")))</f>
        <v/>
      </c>
      <c r="J32" s="38" t="s">
        <v>5</v>
      </c>
    </row>
    <row r="33" spans="2:10" ht="16.2" thickBot="1" x14ac:dyDescent="0.35">
      <c r="B33" s="73"/>
      <c r="C33" s="66"/>
      <c r="D33" s="66"/>
      <c r="E33" s="66"/>
      <c r="F33" s="66"/>
      <c r="G33" s="66"/>
      <c r="H33" s="75"/>
    </row>
    <row r="34" spans="2:10" ht="16.2" thickBot="1" x14ac:dyDescent="0.35">
      <c r="B34" s="73"/>
      <c r="C34" s="48" t="s">
        <v>67</v>
      </c>
      <c r="D34" s="49"/>
      <c r="E34" s="49"/>
      <c r="F34" s="49"/>
      <c r="G34" s="50"/>
      <c r="H34" s="75"/>
      <c r="I34" s="25" t="s">
        <v>88</v>
      </c>
    </row>
    <row r="35" spans="2:10" ht="16.2" thickBot="1" x14ac:dyDescent="0.35">
      <c r="B35" s="73"/>
      <c r="C35" s="66"/>
      <c r="D35" s="66"/>
      <c r="E35" s="66"/>
      <c r="F35" s="66"/>
      <c r="G35" s="66"/>
      <c r="H35" s="75"/>
      <c r="I35" s="85" t="str">
        <f xml:space="preserve"> IF(OR(I18="",I21="",I29="", I32=""), "", ROUND(   I18/I29*C20/100*I32, 4))</f>
        <v/>
      </c>
      <c r="J35" s="40" t="s">
        <v>56</v>
      </c>
    </row>
    <row r="36" spans="2:10" ht="16.2" thickBot="1" x14ac:dyDescent="0.35">
      <c r="B36" s="73"/>
      <c r="C36" s="77" t="s">
        <v>59</v>
      </c>
      <c r="D36" s="66"/>
      <c r="E36" s="66"/>
      <c r="F36" s="66"/>
      <c r="G36" s="66"/>
      <c r="H36" s="75"/>
    </row>
    <row r="37" spans="2:10" ht="18.600000000000001" thickBot="1" x14ac:dyDescent="0.4">
      <c r="B37" s="73"/>
      <c r="C37" s="44"/>
      <c r="D37" s="83" t="s">
        <v>60</v>
      </c>
      <c r="E37" s="66"/>
      <c r="F37" s="66"/>
      <c r="G37" s="66"/>
      <c r="H37" s="75"/>
      <c r="I37" s="25" t="s">
        <v>89</v>
      </c>
    </row>
    <row r="38" spans="2:10" ht="16.2" thickBot="1" x14ac:dyDescent="0.35">
      <c r="B38" s="73"/>
      <c r="C38" s="66"/>
      <c r="D38" s="66"/>
      <c r="E38" s="66"/>
      <c r="F38" s="66"/>
      <c r="G38" s="66"/>
      <c r="H38" s="75"/>
      <c r="I38" s="85" t="str">
        <f xml:space="preserve">    IF(D8=I13,     "No result - complete step 1",    IF(D14=I23, "No result - complete step 2",     IF(D26=I23, "No result - complete step 4",         C31/C37)))</f>
        <v>No result - complete step 1</v>
      </c>
      <c r="J38" s="40" t="s">
        <v>56</v>
      </c>
    </row>
    <row r="39" spans="2:10" ht="16.2" thickBot="1" x14ac:dyDescent="0.35">
      <c r="B39" s="73"/>
      <c r="C39" s="51" t="s">
        <v>94</v>
      </c>
      <c r="D39" s="52"/>
      <c r="E39" s="52"/>
      <c r="F39" s="52"/>
      <c r="G39" s="53"/>
      <c r="H39" s="75"/>
    </row>
    <row r="40" spans="2:10" x14ac:dyDescent="0.3">
      <c r="B40" s="73"/>
      <c r="C40" s="66"/>
      <c r="D40" s="66"/>
      <c r="E40" s="66"/>
      <c r="F40" s="66"/>
      <c r="G40" s="66"/>
      <c r="H40" s="75"/>
    </row>
    <row r="41" spans="2:10" ht="16.2" thickBot="1" x14ac:dyDescent="0.35">
      <c r="B41" s="73"/>
      <c r="C41" s="77" t="s">
        <v>90</v>
      </c>
      <c r="D41" s="66"/>
      <c r="E41" s="66"/>
      <c r="F41" s="66"/>
      <c r="G41" s="66"/>
      <c r="H41" s="75"/>
    </row>
    <row r="42" spans="2:10" ht="16.2" thickBot="1" x14ac:dyDescent="0.35">
      <c r="B42" s="73"/>
      <c r="C42" s="39" t="str">
        <f>I38</f>
        <v>No result - complete step 1</v>
      </c>
      <c r="D42" s="40" t="s">
        <v>68</v>
      </c>
      <c r="E42" s="43"/>
      <c r="F42" s="66"/>
      <c r="G42" s="66"/>
      <c r="H42" s="75"/>
    </row>
    <row r="43" spans="2:10" x14ac:dyDescent="0.3">
      <c r="B43" s="73"/>
      <c r="C43" s="66"/>
      <c r="D43" s="66"/>
      <c r="E43" s="66"/>
      <c r="F43" s="66"/>
      <c r="G43" s="66"/>
      <c r="H43" s="75"/>
    </row>
    <row r="44" spans="2:10" ht="16.2" thickBot="1" x14ac:dyDescent="0.35">
      <c r="B44" s="78"/>
      <c r="C44" s="79"/>
      <c r="D44" s="79"/>
      <c r="E44" s="79"/>
      <c r="F44" s="79"/>
      <c r="G44" s="79"/>
      <c r="H44" s="80"/>
    </row>
  </sheetData>
  <mergeCells count="7">
    <mergeCell ref="C39:G39"/>
    <mergeCell ref="C23:G23"/>
    <mergeCell ref="C5:G5"/>
    <mergeCell ref="C11:G11"/>
    <mergeCell ref="C17:G17"/>
    <mergeCell ref="C34:G34"/>
    <mergeCell ref="C29:G29"/>
  </mergeCells>
  <dataValidations count="2">
    <dataValidation type="list" allowBlank="1" showInputMessage="1" showErrorMessage="1" sqref="D26 D14" xr:uid="{2A3C5F14-DF50-4CAC-8202-308657AF365C}">
      <formula1>$I$23:$I$26</formula1>
    </dataValidation>
    <dataValidation type="list" showErrorMessage="1" promptTitle="Choose Density Unit" sqref="D8 D15:D16" xr:uid="{D7526080-A9A9-4F57-A25B-9B09137A7F9C}">
      <formula1>$I$13:$I$15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1633-DCEE-41FE-900B-3A0151776EF8}">
  <dimension ref="C2:K34"/>
  <sheetViews>
    <sheetView tabSelected="1" topLeftCell="B1" zoomScale="85" zoomScaleNormal="85" workbookViewId="0">
      <selection activeCell="G38" sqref="G38"/>
    </sheetView>
  </sheetViews>
  <sheetFormatPr defaultColWidth="9.109375" defaultRowHeight="15.6" x14ac:dyDescent="0.3"/>
  <cols>
    <col min="1" max="1" width="9.109375" style="23"/>
    <col min="2" max="2" width="10.44140625" style="23" customWidth="1"/>
    <col min="3" max="3" width="38.6640625" style="23" customWidth="1"/>
    <col min="4" max="4" width="17.44140625" style="23" customWidth="1"/>
    <col min="5" max="6" width="9.109375" style="23"/>
    <col min="7" max="7" width="16.88671875" style="23" customWidth="1"/>
    <col min="8" max="8" width="19" style="23" customWidth="1"/>
    <col min="9" max="9" width="23" style="23" hidden="1" customWidth="1"/>
    <col min="10" max="10" width="16.33203125" style="23" hidden="1" customWidth="1"/>
    <col min="11" max="11" width="0" style="23" hidden="1" customWidth="1"/>
    <col min="12" max="12" width="7.88671875" style="23" customWidth="1"/>
    <col min="13" max="13" width="6.33203125" style="23" customWidth="1"/>
    <col min="14" max="14" width="35" style="23" bestFit="1" customWidth="1"/>
    <col min="15" max="15" width="16.33203125" style="23" bestFit="1" customWidth="1"/>
    <col min="16" max="16384" width="9.109375" style="23"/>
  </cols>
  <sheetData>
    <row r="2" spans="3:11" s="46" customFormat="1" ht="21" x14ac:dyDescent="0.4">
      <c r="C2" s="60" t="s">
        <v>91</v>
      </c>
    </row>
    <row r="3" spans="3:11" ht="21" x14ac:dyDescent="0.4">
      <c r="C3" s="60" t="s">
        <v>92</v>
      </c>
    </row>
    <row r="4" spans="3:11" ht="16.2" thickBot="1" x14ac:dyDescent="0.35"/>
    <row r="5" spans="3:11" ht="16.2" thickBot="1" x14ac:dyDescent="0.35">
      <c r="C5" s="48" t="s">
        <v>78</v>
      </c>
      <c r="D5" s="49"/>
      <c r="E5" s="49"/>
      <c r="F5" s="49"/>
      <c r="G5" s="50"/>
      <c r="I5" s="25" t="s">
        <v>58</v>
      </c>
    </row>
    <row r="6" spans="3:11" x14ac:dyDescent="0.3">
      <c r="C6" s="24"/>
      <c r="I6" s="26" t="s">
        <v>2</v>
      </c>
      <c r="J6" s="27">
        <v>2.2046199999999998</v>
      </c>
      <c r="K6" s="28" t="s">
        <v>3</v>
      </c>
    </row>
    <row r="7" spans="3:11" ht="16.2" thickBot="1" x14ac:dyDescent="0.35">
      <c r="C7" s="22" t="s">
        <v>53</v>
      </c>
      <c r="I7" s="29" t="s">
        <v>4</v>
      </c>
      <c r="J7" s="23">
        <v>0.26417200000000002</v>
      </c>
      <c r="K7" s="30" t="s">
        <v>5</v>
      </c>
    </row>
    <row r="8" spans="3:11" ht="16.2" thickBot="1" x14ac:dyDescent="0.35">
      <c r="C8" s="31">
        <v>9.27</v>
      </c>
      <c r="D8" s="32" t="s">
        <v>13</v>
      </c>
      <c r="I8" s="29" t="s">
        <v>20</v>
      </c>
      <c r="J8" s="23">
        <v>3.7854100000000002</v>
      </c>
      <c r="K8" s="30" t="s">
        <v>19</v>
      </c>
    </row>
    <row r="9" spans="3:11" ht="16.2" thickBot="1" x14ac:dyDescent="0.35">
      <c r="I9" s="29" t="s">
        <v>18</v>
      </c>
      <c r="J9" s="23">
        <v>0.94599999999999995</v>
      </c>
      <c r="K9" s="30" t="s">
        <v>19</v>
      </c>
    </row>
    <row r="10" spans="3:11" ht="16.2" thickBot="1" x14ac:dyDescent="0.35">
      <c r="C10" s="48" t="s">
        <v>69</v>
      </c>
      <c r="D10" s="49"/>
      <c r="E10" s="49"/>
      <c r="F10" s="49"/>
      <c r="G10" s="50"/>
      <c r="I10" s="34" t="s">
        <v>18</v>
      </c>
      <c r="J10" s="35">
        <f>0.25</f>
        <v>0.25</v>
      </c>
      <c r="K10" s="36" t="s">
        <v>5</v>
      </c>
    </row>
    <row r="12" spans="3:11" ht="16.2" thickBot="1" x14ac:dyDescent="0.35">
      <c r="C12" s="22" t="s">
        <v>45</v>
      </c>
    </row>
    <row r="13" spans="3:11" ht="16.2" thickBot="1" x14ac:dyDescent="0.35">
      <c r="C13" s="31">
        <v>1</v>
      </c>
      <c r="D13" s="23" t="s">
        <v>55</v>
      </c>
      <c r="I13" s="24" t="s">
        <v>51</v>
      </c>
    </row>
    <row r="14" spans="3:11" ht="16.2" thickBot="1" x14ac:dyDescent="0.35">
      <c r="I14" s="23" t="s">
        <v>41</v>
      </c>
    </row>
    <row r="15" spans="3:11" ht="18" customHeight="1" thickBot="1" x14ac:dyDescent="0.35">
      <c r="C15" s="48" t="s">
        <v>71</v>
      </c>
      <c r="D15" s="49"/>
      <c r="E15" s="49"/>
      <c r="F15" s="49"/>
      <c r="G15" s="50"/>
      <c r="I15" s="23" t="s">
        <v>13</v>
      </c>
    </row>
    <row r="16" spans="3:11" x14ac:dyDescent="0.3">
      <c r="I16" s="23" t="s">
        <v>42</v>
      </c>
    </row>
    <row r="17" spans="3:10" ht="16.2" thickBot="1" x14ac:dyDescent="0.35">
      <c r="C17" s="22" t="s">
        <v>54</v>
      </c>
    </row>
    <row r="18" spans="3:10" ht="16.2" thickBot="1" x14ac:dyDescent="0.35">
      <c r="C18" s="31">
        <v>20</v>
      </c>
      <c r="D18" s="32" t="s">
        <v>5</v>
      </c>
      <c r="I18" s="25" t="s">
        <v>72</v>
      </c>
    </row>
    <row r="19" spans="3:10" ht="16.2" thickBot="1" x14ac:dyDescent="0.35">
      <c r="I19" s="33">
        <f>IF(D8=I14,(C8*J6)/J7,IF(D8=I15,C8,IF(D8=I16,C8/J10,"")))</f>
        <v>9.27</v>
      </c>
      <c r="J19" s="41" t="s">
        <v>13</v>
      </c>
    </row>
    <row r="20" spans="3:10" ht="16.2" thickBot="1" x14ac:dyDescent="0.35">
      <c r="C20" s="51" t="s">
        <v>93</v>
      </c>
      <c r="D20" s="52"/>
      <c r="E20" s="52"/>
      <c r="F20" s="52"/>
      <c r="G20" s="53"/>
    </row>
    <row r="21" spans="3:10" ht="16.2" thickBot="1" x14ac:dyDescent="0.35">
      <c r="I21" s="25" t="s">
        <v>73</v>
      </c>
    </row>
    <row r="22" spans="3:10" ht="16.2" thickBot="1" x14ac:dyDescent="0.35">
      <c r="C22" s="39">
        <f>I34</f>
        <v>1.85</v>
      </c>
      <c r="D22" s="40" t="s">
        <v>56</v>
      </c>
      <c r="I22" s="33">
        <f>C13/100</f>
        <v>0.01</v>
      </c>
      <c r="J22" s="41" t="s">
        <v>74</v>
      </c>
    </row>
    <row r="23" spans="3:10" ht="16.2" thickBot="1" x14ac:dyDescent="0.35">
      <c r="I23" s="25"/>
    </row>
    <row r="24" spans="3:10" ht="16.2" thickBot="1" x14ac:dyDescent="0.35">
      <c r="C24" s="48" t="s">
        <v>70</v>
      </c>
      <c r="D24" s="49"/>
      <c r="E24" s="49"/>
      <c r="F24" s="49"/>
      <c r="G24" s="50"/>
    </row>
    <row r="25" spans="3:10" x14ac:dyDescent="0.3">
      <c r="I25" s="24" t="s">
        <v>52</v>
      </c>
    </row>
    <row r="26" spans="3:10" ht="16.2" thickBot="1" x14ac:dyDescent="0.35">
      <c r="C26" s="22" t="s">
        <v>59</v>
      </c>
      <c r="I26" s="23" t="s">
        <v>19</v>
      </c>
    </row>
    <row r="27" spans="3:10" ht="16.2" thickBot="1" x14ac:dyDescent="0.35">
      <c r="C27" s="31">
        <v>10</v>
      </c>
      <c r="D27" s="23" t="s">
        <v>60</v>
      </c>
      <c r="I27" s="23" t="s">
        <v>5</v>
      </c>
    </row>
    <row r="28" spans="3:10" ht="16.2" thickBot="1" x14ac:dyDescent="0.35">
      <c r="I28" s="23" t="s">
        <v>44</v>
      </c>
    </row>
    <row r="29" spans="3:10" ht="16.2" thickBot="1" x14ac:dyDescent="0.35">
      <c r="C29" s="51" t="s">
        <v>94</v>
      </c>
      <c r="D29" s="52"/>
      <c r="E29" s="52"/>
      <c r="F29" s="52"/>
      <c r="G29" s="53"/>
    </row>
    <row r="30" spans="3:10" ht="16.2" thickBot="1" x14ac:dyDescent="0.35">
      <c r="I30" s="25" t="s">
        <v>62</v>
      </c>
    </row>
    <row r="31" spans="3:10" ht="16.2" thickBot="1" x14ac:dyDescent="0.35">
      <c r="C31" s="39">
        <f>C22/C27</f>
        <v>0.185</v>
      </c>
      <c r="D31" s="40" t="s">
        <v>56</v>
      </c>
      <c r="I31" s="37">
        <f>IF(D18=I26,C18*J7, IF(D18=I27,C18, IF(D18=I28,C18*J10,"")))</f>
        <v>20</v>
      </c>
      <c r="J31" s="38" t="s">
        <v>5</v>
      </c>
    </row>
    <row r="33" spans="9:10" ht="16.2" thickBot="1" x14ac:dyDescent="0.35">
      <c r="I33" s="25" t="s">
        <v>75</v>
      </c>
    </row>
    <row r="34" spans="9:10" ht="16.2" thickBot="1" x14ac:dyDescent="0.35">
      <c r="I34" s="47">
        <f>IF(I19="","No Result - Choose a density unit",      IF(I31="","No Result - Choose an amount unit",        ROUND(  I19*I22*I31, 2)))</f>
        <v>1.85</v>
      </c>
      <c r="J34" s="40" t="s">
        <v>56</v>
      </c>
    </row>
  </sheetData>
  <mergeCells count="6">
    <mergeCell ref="C29:G29"/>
    <mergeCell ref="C5:G5"/>
    <mergeCell ref="C10:G10"/>
    <mergeCell ref="C15:G15"/>
    <mergeCell ref="C20:G20"/>
    <mergeCell ref="C24:G24"/>
  </mergeCells>
  <dataValidations count="2">
    <dataValidation type="list" allowBlank="1" showInputMessage="1" showErrorMessage="1" sqref="D18" xr:uid="{6DB2BDD5-AE60-4FA1-BB2B-FAD7C6C50294}">
      <formula1>$I$25:$I$28</formula1>
    </dataValidation>
    <dataValidation type="list" showErrorMessage="1" promptTitle="Choose Density Unit" sqref="D8" xr:uid="{1690E0F2-7A47-4D62-9B8F-3F1CFDA9AC03}">
      <formula1>$I$13:$I$16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5B923-E7CD-4631-BA55-591D6AC4AE44}">
  <dimension ref="C2:J58"/>
  <sheetViews>
    <sheetView workbookViewId="0">
      <selection activeCell="L50" sqref="L50"/>
    </sheetView>
  </sheetViews>
  <sheetFormatPr defaultRowHeight="14.4" x14ac:dyDescent="0.3"/>
  <cols>
    <col min="3" max="3" width="19.88671875" customWidth="1"/>
    <col min="6" max="6" width="12" customWidth="1"/>
    <col min="7" max="7" width="12.109375" customWidth="1"/>
    <col min="8" max="8" width="9.33203125" customWidth="1"/>
    <col min="10" max="10" width="11" bestFit="1" customWidth="1"/>
  </cols>
  <sheetData>
    <row r="2" spans="3:9" x14ac:dyDescent="0.3">
      <c r="C2" s="1" t="s">
        <v>6</v>
      </c>
    </row>
    <row r="3" spans="3:9" x14ac:dyDescent="0.3">
      <c r="C3" s="1"/>
    </row>
    <row r="5" spans="3:9" x14ac:dyDescent="0.3">
      <c r="C5" s="20" t="s">
        <v>21</v>
      </c>
      <c r="D5" s="21"/>
      <c r="E5" s="21"/>
      <c r="F5" s="21"/>
    </row>
    <row r="6" spans="3:9" ht="15" thickBot="1" x14ac:dyDescent="0.35">
      <c r="C6" s="9"/>
    </row>
    <row r="7" spans="3:9" ht="15" thickBot="1" x14ac:dyDescent="0.35">
      <c r="C7" s="14" t="s">
        <v>8</v>
      </c>
      <c r="D7" s="15" t="s">
        <v>7</v>
      </c>
      <c r="E7" s="15"/>
      <c r="F7" s="16"/>
    </row>
    <row r="9" spans="3:9" x14ac:dyDescent="0.3">
      <c r="C9" s="17" t="s">
        <v>0</v>
      </c>
    </row>
    <row r="10" spans="3:9" x14ac:dyDescent="0.3">
      <c r="C10" t="s">
        <v>11</v>
      </c>
      <c r="D10">
        <v>1.2</v>
      </c>
      <c r="E10" t="s">
        <v>1</v>
      </c>
    </row>
    <row r="11" spans="3:9" x14ac:dyDescent="0.3">
      <c r="C11" t="s">
        <v>12</v>
      </c>
      <c r="D11">
        <v>0.94599999999999995</v>
      </c>
      <c r="E11" t="s">
        <v>19</v>
      </c>
      <c r="G11" s="12" t="s">
        <v>43</v>
      </c>
    </row>
    <row r="12" spans="3:9" x14ac:dyDescent="0.3">
      <c r="G12" s="2" t="s">
        <v>2</v>
      </c>
      <c r="H12" s="3">
        <v>2.2000000000000002</v>
      </c>
      <c r="I12" s="4" t="s">
        <v>3</v>
      </c>
    </row>
    <row r="13" spans="3:9" x14ac:dyDescent="0.3">
      <c r="C13" t="s">
        <v>9</v>
      </c>
      <c r="G13" s="10" t="s">
        <v>4</v>
      </c>
      <c r="H13">
        <v>0.26417200000000002</v>
      </c>
      <c r="I13" s="11" t="s">
        <v>5</v>
      </c>
    </row>
    <row r="14" spans="3:9" x14ac:dyDescent="0.3">
      <c r="C14" t="s">
        <v>10</v>
      </c>
      <c r="G14" s="10" t="s">
        <v>20</v>
      </c>
      <c r="H14">
        <v>3.7854000000000001</v>
      </c>
      <c r="I14" s="11" t="s">
        <v>19</v>
      </c>
    </row>
    <row r="15" spans="3:9" x14ac:dyDescent="0.3">
      <c r="G15" s="10" t="s">
        <v>18</v>
      </c>
      <c r="H15">
        <v>0.94599999999999995</v>
      </c>
      <c r="I15" s="11" t="s">
        <v>19</v>
      </c>
    </row>
    <row r="16" spans="3:9" x14ac:dyDescent="0.3">
      <c r="C16" t="s">
        <v>11</v>
      </c>
      <c r="D16">
        <f>D10*H12</f>
        <v>2.64</v>
      </c>
      <c r="E16" t="s">
        <v>3</v>
      </c>
      <c r="G16" s="5" t="s">
        <v>18</v>
      </c>
      <c r="H16" s="6">
        <f>0.25</f>
        <v>0.25</v>
      </c>
      <c r="I16" s="7" t="s">
        <v>5</v>
      </c>
    </row>
    <row r="17" spans="3:6" x14ac:dyDescent="0.3">
      <c r="C17" t="s">
        <v>12</v>
      </c>
      <c r="D17">
        <f>D11*H13</f>
        <v>0.249906712</v>
      </c>
      <c r="E17" t="s">
        <v>5</v>
      </c>
    </row>
    <row r="19" spans="3:6" x14ac:dyDescent="0.3">
      <c r="C19" t="s">
        <v>8</v>
      </c>
      <c r="D19">
        <f>D16/D17</f>
        <v>10.563941956068792</v>
      </c>
      <c r="E19" t="s">
        <v>13</v>
      </c>
    </row>
    <row r="20" spans="3:6" x14ac:dyDescent="0.3">
      <c r="C20" t="s">
        <v>39</v>
      </c>
      <c r="D20">
        <f>D19</f>
        <v>10.563941956068792</v>
      </c>
      <c r="E20" t="s">
        <v>38</v>
      </c>
    </row>
    <row r="22" spans="3:6" x14ac:dyDescent="0.3">
      <c r="C22" s="20" t="s">
        <v>24</v>
      </c>
      <c r="D22" s="21"/>
      <c r="E22" s="21"/>
      <c r="F22" s="21"/>
    </row>
    <row r="24" spans="3:6" x14ac:dyDescent="0.3">
      <c r="C24" s="9" t="s">
        <v>33</v>
      </c>
    </row>
    <row r="25" spans="3:6" x14ac:dyDescent="0.3">
      <c r="C25" s="12" t="s">
        <v>25</v>
      </c>
    </row>
    <row r="26" spans="3:6" ht="15" thickBot="1" x14ac:dyDescent="0.35">
      <c r="C26" s="12"/>
    </row>
    <row r="27" spans="3:6" ht="15" thickBot="1" x14ac:dyDescent="0.35">
      <c r="C27" s="14" t="s">
        <v>28</v>
      </c>
      <c r="D27" s="15"/>
      <c r="E27" s="15"/>
      <c r="F27" s="16"/>
    </row>
    <row r="28" spans="3:6" x14ac:dyDescent="0.3">
      <c r="C28" s="12"/>
    </row>
    <row r="29" spans="3:6" x14ac:dyDescent="0.3">
      <c r="C29" s="17" t="s">
        <v>0</v>
      </c>
    </row>
    <row r="30" spans="3:6" x14ac:dyDescent="0.3">
      <c r="C30" s="12"/>
    </row>
    <row r="31" spans="3:6" x14ac:dyDescent="0.3">
      <c r="C31" t="s">
        <v>15</v>
      </c>
      <c r="D31" s="8">
        <v>3</v>
      </c>
    </row>
    <row r="32" spans="3:6" x14ac:dyDescent="0.3">
      <c r="C32" t="s">
        <v>16</v>
      </c>
      <c r="D32" s="8">
        <v>3</v>
      </c>
    </row>
    <row r="33" spans="3:10" x14ac:dyDescent="0.3">
      <c r="C33" t="s">
        <v>17</v>
      </c>
      <c r="D33" s="8">
        <v>3</v>
      </c>
    </row>
    <row r="34" spans="3:10" x14ac:dyDescent="0.3">
      <c r="D34" s="8"/>
    </row>
    <row r="35" spans="3:10" x14ac:dyDescent="0.3">
      <c r="C35" s="12" t="s">
        <v>27</v>
      </c>
    </row>
    <row r="36" spans="3:10" x14ac:dyDescent="0.3">
      <c r="C36" t="s">
        <v>22</v>
      </c>
      <c r="D36" s="13">
        <f>(D31*D16)/100</f>
        <v>7.9199999999999993E-2</v>
      </c>
      <c r="E36" t="s">
        <v>26</v>
      </c>
    </row>
    <row r="37" spans="3:10" x14ac:dyDescent="0.3">
      <c r="C37" t="s">
        <v>23</v>
      </c>
      <c r="D37" s="13">
        <f>(D32*D16)/100</f>
        <v>7.9199999999999993E-2</v>
      </c>
      <c r="E37" t="s">
        <v>26</v>
      </c>
    </row>
    <row r="38" spans="3:10" x14ac:dyDescent="0.3">
      <c r="C38" t="s">
        <v>14</v>
      </c>
      <c r="D38" s="13">
        <f>(D33*D16)/100</f>
        <v>7.9199999999999993E-2</v>
      </c>
      <c r="E38" t="s">
        <v>26</v>
      </c>
    </row>
    <row r="39" spans="3:10" x14ac:dyDescent="0.3">
      <c r="D39" s="13"/>
    </row>
    <row r="40" spans="3:10" x14ac:dyDescent="0.3">
      <c r="C40" s="54" t="s">
        <v>32</v>
      </c>
      <c r="D40" s="55"/>
      <c r="E40" s="55"/>
      <c r="F40" s="55"/>
      <c r="G40" s="55"/>
      <c r="H40" s="55"/>
      <c r="I40" s="55"/>
      <c r="J40" s="56"/>
    </row>
    <row r="41" spans="3:10" x14ac:dyDescent="0.3">
      <c r="C41" s="57"/>
      <c r="D41" s="58"/>
      <c r="E41" s="58"/>
      <c r="F41" s="58"/>
      <c r="G41" s="58"/>
      <c r="H41" s="58"/>
      <c r="I41" s="58"/>
      <c r="J41" s="59"/>
    </row>
    <row r="43" spans="3:10" x14ac:dyDescent="0.3">
      <c r="C43" s="9" t="s">
        <v>34</v>
      </c>
    </row>
    <row r="44" spans="3:10" x14ac:dyDescent="0.3">
      <c r="C44" s="12" t="s">
        <v>35</v>
      </c>
    </row>
    <row r="45" spans="3:10" ht="15" thickBot="1" x14ac:dyDescent="0.35">
      <c r="C45" s="12"/>
    </row>
    <row r="46" spans="3:10" ht="15" thickBot="1" x14ac:dyDescent="0.35">
      <c r="C46" s="14" t="s">
        <v>29</v>
      </c>
      <c r="D46" s="15"/>
      <c r="E46" s="15"/>
      <c r="F46" s="16"/>
    </row>
    <row r="47" spans="3:10" x14ac:dyDescent="0.3">
      <c r="C47" s="19" t="s">
        <v>30</v>
      </c>
    </row>
    <row r="49" spans="3:10" ht="14.4" customHeight="1" x14ac:dyDescent="0.3">
      <c r="C49" t="s">
        <v>22</v>
      </c>
      <c r="D49" s="13">
        <f>D31/D19</f>
        <v>0.28398489999999998</v>
      </c>
      <c r="E49" t="s">
        <v>26</v>
      </c>
    </row>
    <row r="50" spans="3:10" x14ac:dyDescent="0.3">
      <c r="C50" t="s">
        <v>23</v>
      </c>
      <c r="D50" s="13">
        <f>D32/D19</f>
        <v>0.28398489999999998</v>
      </c>
      <c r="E50" t="s">
        <v>26</v>
      </c>
    </row>
    <row r="51" spans="3:10" x14ac:dyDescent="0.3">
      <c r="C51" t="s">
        <v>14</v>
      </c>
      <c r="D51" s="13">
        <f>D33/D19</f>
        <v>0.28398489999999998</v>
      </c>
      <c r="E51" t="s">
        <v>26</v>
      </c>
      <c r="F51" s="18"/>
      <c r="G51" s="18"/>
      <c r="H51" s="18"/>
      <c r="I51" s="18"/>
      <c r="J51" s="18"/>
    </row>
    <row r="52" spans="3:10" x14ac:dyDescent="0.3">
      <c r="D52" s="13"/>
      <c r="F52" s="18"/>
      <c r="G52" s="18"/>
      <c r="H52" s="18"/>
      <c r="I52" s="18"/>
      <c r="J52" s="18"/>
    </row>
    <row r="53" spans="3:10" x14ac:dyDescent="0.3">
      <c r="C53" s="54" t="s">
        <v>31</v>
      </c>
      <c r="D53" s="55"/>
      <c r="E53" s="55"/>
      <c r="F53" s="55"/>
      <c r="G53" s="55"/>
      <c r="H53" s="55"/>
      <c r="I53" s="55"/>
      <c r="J53" s="56"/>
    </row>
    <row r="54" spans="3:10" x14ac:dyDescent="0.3">
      <c r="C54" s="57"/>
      <c r="D54" s="58"/>
      <c r="E54" s="58"/>
      <c r="F54" s="58"/>
      <c r="G54" s="58"/>
      <c r="H54" s="58"/>
      <c r="I54" s="58"/>
      <c r="J54" s="59"/>
    </row>
    <row r="56" spans="3:10" x14ac:dyDescent="0.3">
      <c r="C56" t="s">
        <v>40</v>
      </c>
    </row>
    <row r="57" spans="3:10" x14ac:dyDescent="0.3">
      <c r="C57" t="s">
        <v>36</v>
      </c>
    </row>
    <row r="58" spans="3:10" x14ac:dyDescent="0.3">
      <c r="C58" t="s">
        <v>37</v>
      </c>
    </row>
  </sheetData>
  <mergeCells count="2">
    <mergeCell ref="C40:J41"/>
    <mergeCell ref="C53:J54"/>
  </mergeCells>
  <hyperlinks>
    <hyperlink ref="C2" r:id="rId1" display="https://edis.ifas.ufl.edu/publication/hs1200" xr:uid="{8A020EA2-0D1B-4962-93F1-D2E81583138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Density Provided</vt:lpstr>
      <vt:lpstr>Net Weight Provided</vt:lpstr>
      <vt:lpstr>Example Calculation</vt:lpstr>
      <vt:lpstr>Conversions example</vt:lpstr>
    </vt:vector>
  </TitlesOfParts>
  <Company>SWRCB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Barricarte, Monica@Waterboards</dc:creator>
  <cp:lastModifiedBy>Webster, Caroline@Waterboards</cp:lastModifiedBy>
  <dcterms:created xsi:type="dcterms:W3CDTF">2024-01-04T17:02:02Z</dcterms:created>
  <dcterms:modified xsi:type="dcterms:W3CDTF">2024-02-15T16:50:11Z</dcterms:modified>
</cp:coreProperties>
</file>