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3" windowWidth="15695" windowHeight="9047" tabRatio="535" activeTab="0"/>
  </bookViews>
  <sheets>
    <sheet name="Instructions" sheetId="1" r:id="rId1"/>
    <sheet name="Source A (sample)" sheetId="2" r:id="rId2"/>
    <sheet name="Source A (blank)" sheetId="3" r:id="rId3"/>
  </sheets>
  <definedNames>
    <definedName name="DateError" localSheetId="2">'Source A (blank)'!#REF!</definedName>
    <definedName name="DateError" localSheetId="1">'Source A (sample)'!#REF!</definedName>
    <definedName name="DateError">#REF!</definedName>
    <definedName name="G50th" localSheetId="2">'Source A (blank)'!#REF!</definedName>
    <definedName name="G50th" localSheetId="1">'Source A (sample)'!#REF!</definedName>
    <definedName name="G50th">#REF!</definedName>
    <definedName name="G90th" localSheetId="2">'Source A (blank)'!#REF!</definedName>
    <definedName name="G90th" localSheetId="1">'Source A (sample)'!#REF!</definedName>
    <definedName name="G90th">#REF!</definedName>
    <definedName name="G95th" localSheetId="2">'Source A (blank)'!#REF!</definedName>
    <definedName name="G95th" localSheetId="1">'Source A (sample)'!#REF!</definedName>
    <definedName name="G95th">#REF!</definedName>
    <definedName name="G98th" localSheetId="2">'Source A (blank)'!#REF!</definedName>
    <definedName name="G98th" localSheetId="1">'Source A (sample)'!#REF!</definedName>
    <definedName name="G98th">#REF!</definedName>
    <definedName name="G99th" localSheetId="2">'Source A (blank)'!#REF!</definedName>
    <definedName name="G99th" localSheetId="1">'Source A (sample)'!#REF!</definedName>
    <definedName name="G99th">#REF!</definedName>
    <definedName name="InputData" localSheetId="2">'Source A (blank)'!$C$14:$L$44</definedName>
    <definedName name="InputData" localSheetId="1">'Source A (sample)'!$C$14:$L$44</definedName>
    <definedName name="InputData">#REF!</definedName>
    <definedName name="MaxNTU" localSheetId="2">'Source A (blank)'!#REF!</definedName>
    <definedName name="MaxNTU" localSheetId="1">'Source A (sample)'!#REF!</definedName>
    <definedName name="MaxNTU">#REF!</definedName>
    <definedName name="Ninefive" localSheetId="2">'Source A (blank)'!#REF!</definedName>
    <definedName name="Ninefive" localSheetId="1">'Source A (sample)'!#REF!</definedName>
    <definedName name="Ninefive">#REF!</definedName>
    <definedName name="NTU" localSheetId="2">'Source A (blank)'!$G$14:$L$44</definedName>
    <definedName name="NTU" localSheetId="1">'Source A (sample)'!$G$14:$L$44</definedName>
    <definedName name="NTU">#REF!</definedName>
    <definedName name="NTUST" localSheetId="2">'Source A (blank)'!#REF!</definedName>
    <definedName name="NTUST" localSheetId="1">'Source A (sample)'!#REF!</definedName>
    <definedName name="NTUST">#REF!</definedName>
    <definedName name="Per50th" localSheetId="2">'Source A (blank)'!#REF!</definedName>
    <definedName name="Per50th" localSheetId="1">'Source A (sample)'!#REF!</definedName>
    <definedName name="Per50th">#REF!</definedName>
    <definedName name="per90th" localSheetId="2">'Source A (blank)'!#REF!</definedName>
    <definedName name="per90th" localSheetId="1">'Source A (sample)'!#REF!</definedName>
    <definedName name="per90th">#REF!</definedName>
    <definedName name="per95th" localSheetId="2">'Source A (blank)'!#REF!</definedName>
    <definedName name="per95th" localSheetId="1">'Source A (sample)'!#REF!</definedName>
    <definedName name="per95th">#REF!</definedName>
    <definedName name="per98th" localSheetId="2">'Source A (blank)'!#REF!</definedName>
    <definedName name="per98th" localSheetId="1">'Source A (sample)'!#REF!</definedName>
    <definedName name="per98th">#REF!</definedName>
    <definedName name="per99th" localSheetId="2">'Source A (blank)'!#REF!</definedName>
    <definedName name="per99th" localSheetId="1">'Source A (sample)'!#REF!</definedName>
    <definedName name="per99th">#REF!</definedName>
    <definedName name="_xlnm.Print_Area" localSheetId="0">'Instructions'!$A$1:$M$35</definedName>
    <definedName name="_xlnm.Print_Area" localSheetId="2">'Source A (blank)'!$A$1:$M$104</definedName>
    <definedName name="_xlnm.Print_Area" localSheetId="1">'Source A (sample)'!$A$1:$M$104</definedName>
    <definedName name="RawNTU" localSheetId="2">'Source A (blank)'!$D$14:$D$44</definedName>
    <definedName name="RawNTU" localSheetId="1">'Source A (sample)'!$D$14:$D$44</definedName>
    <definedName name="RawNTU">#REF!</definedName>
    <definedName name="Recycle" localSheetId="2">'Source A (blank)'!$C$14:$C$44</definedName>
    <definedName name="Recycle" localSheetId="1">'Source A (sample)'!$C$14:$C$44</definedName>
    <definedName name="Recycle">#REF!</definedName>
    <definedName name="Sample" localSheetId="2">'Source A (blank)'!#REF!</definedName>
    <definedName name="Sample" localSheetId="1">'Source A (sample)'!#REF!</definedName>
    <definedName name="Sample">#REF!</definedName>
    <definedName name="SettledNTU" localSheetId="2">'Source A (blank)'!$F$14:$F$44</definedName>
    <definedName name="SettledNTU" localSheetId="1">'Source A (sample)'!$F$14:$F$44</definedName>
    <definedName name="SettledNTU">#REF!</definedName>
    <definedName name="Standard" localSheetId="2">'Source A (blank)'!#REF!</definedName>
    <definedName name="Standard" localSheetId="1">'Source A (sample)'!#REF!</definedName>
    <definedName name="Standard">#REF!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  <author>David Lancaster</author>
  </authors>
  <commentList>
    <comment ref="L8" authorId="0">
      <text>
        <r>
          <rPr>
            <sz val="10"/>
            <rFont val="Times New Roman"/>
            <family val="1"/>
          </rPr>
          <t xml:space="preserve">Type in the following format:
   </t>
        </r>
        <r>
          <rPr>
            <b/>
            <sz val="10"/>
            <color indexed="12"/>
            <rFont val="Times New Roman"/>
            <family val="1"/>
          </rPr>
          <t>MM/01/YY</t>
        </r>
        <r>
          <rPr>
            <sz val="10"/>
            <rFont val="Times New Roman"/>
            <family val="1"/>
          </rPr>
          <t xml:space="preserve">
</t>
        </r>
      </text>
    </comment>
    <comment ref="I42" authorId="1">
      <text>
        <r>
          <rPr>
            <b/>
            <sz val="8"/>
            <rFont val="Tahoma"/>
            <family val="2"/>
          </rPr>
          <t xml:space="preserve">Type in using the following format:
</t>
        </r>
        <r>
          <rPr>
            <b/>
            <sz val="9"/>
            <color indexed="12"/>
            <rFont val="Tahoma"/>
            <family val="2"/>
          </rPr>
          <t>mm/dd/yy hh:mm</t>
        </r>
        <r>
          <rPr>
            <sz val="8"/>
            <rFont val="Tahoma"/>
            <family val="2"/>
          </rPr>
          <t xml:space="preserve">
</t>
        </r>
      </text>
    </comment>
    <comment ref="L34" authorId="1">
      <text>
        <r>
          <rPr>
            <b/>
            <sz val="8"/>
            <rFont val="Tahoma"/>
            <family val="2"/>
          </rPr>
          <t xml:space="preserve">Type in using the following format:
  </t>
        </r>
        <r>
          <rPr>
            <b/>
            <sz val="10"/>
            <color indexed="12"/>
            <rFont val="Tahoma"/>
            <family val="2"/>
          </rPr>
          <t>MM/DD/YY</t>
        </r>
      </text>
    </comment>
    <comment ref="L42" authorId="1">
      <text>
        <r>
          <rPr>
            <b/>
            <sz val="8"/>
            <rFont val="Tahoma"/>
            <family val="2"/>
          </rPr>
          <t xml:space="preserve">Type in using the following format:
</t>
        </r>
        <r>
          <rPr>
            <b/>
            <sz val="9"/>
            <color indexed="12"/>
            <rFont val="Tahoma"/>
            <family val="2"/>
          </rPr>
          <t>mm/dd/yy hh:mm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2"/>
          </rPr>
          <t>Column is frozen.  Column auto fill when "Month/Year" is filled in</t>
        </r>
      </text>
    </comment>
    <comment ref="B11" authorId="1">
      <text>
        <r>
          <rPr>
            <b/>
            <sz val="8"/>
            <rFont val="Tahoma"/>
            <family val="2"/>
          </rPr>
          <t>Column is frozen</t>
        </r>
      </text>
    </comment>
    <comment ref="E11" authorId="1">
      <text>
        <r>
          <rPr>
            <b/>
            <sz val="8"/>
            <rFont val="Tahoma"/>
            <family val="2"/>
          </rPr>
          <t>Column is frozen.  Equation uses input from:  "Purity%", "AFI",
"NaF Solution Saturation%", and 
"Water added to Saturator".</t>
        </r>
      </text>
    </comment>
    <comment ref="F11" authorId="1">
      <text>
        <r>
          <rPr>
            <b/>
            <sz val="8"/>
            <rFont val="Tahoma"/>
            <family val="2"/>
          </rPr>
          <t>Colum is frozen.  Equation uses input from "Fluoride used" and "Water Production".</t>
        </r>
        <r>
          <rPr>
            <sz val="8"/>
            <rFont val="Tahoma"/>
            <family val="2"/>
          </rPr>
          <t xml:space="preserve">
</t>
        </r>
      </text>
    </comment>
    <comment ref="C45" authorId="1">
      <text>
        <r>
          <rPr>
            <b/>
            <sz val="8"/>
            <rFont val="Tahoma"/>
            <family val="2"/>
          </rPr>
          <t>Cell is frozen.</t>
        </r>
      </text>
    </comment>
    <comment ref="D45" authorId="1">
      <text>
        <r>
          <rPr>
            <b/>
            <sz val="8"/>
            <rFont val="Tahoma"/>
            <family val="2"/>
          </rPr>
          <t>Cell is frozen.</t>
        </r>
      </text>
    </comment>
    <comment ref="E45" authorId="1">
      <text>
        <r>
          <rPr>
            <b/>
            <sz val="8"/>
            <rFont val="Tahoma"/>
            <family val="2"/>
          </rPr>
          <t>Cell is frozen.</t>
        </r>
      </text>
    </comment>
    <comment ref="I25" authorId="1">
      <text>
        <r>
          <rPr>
            <b/>
            <sz val="8"/>
            <rFont val="Tahoma"/>
            <family val="2"/>
          </rPr>
          <t xml:space="preserve">Type in using the following format:
  </t>
        </r>
        <r>
          <rPr>
            <b/>
            <sz val="10"/>
            <color indexed="12"/>
            <rFont val="Tahoma"/>
            <family val="2"/>
          </rPr>
          <t>MM/DD/YY</t>
        </r>
      </text>
    </comment>
    <comment ref="F46" authorId="1">
      <text>
        <r>
          <rPr>
            <b/>
            <sz val="8"/>
            <rFont val="Tahoma"/>
            <family val="2"/>
          </rPr>
          <t>Cell is frozen.</t>
        </r>
      </text>
    </comment>
    <comment ref="F47" authorId="1">
      <text>
        <r>
          <rPr>
            <b/>
            <sz val="8"/>
            <rFont val="Tahoma"/>
            <family val="2"/>
          </rPr>
          <t>Cell is frozen.</t>
        </r>
      </text>
    </comment>
    <comment ref="F48" authorId="1">
      <text>
        <r>
          <rPr>
            <b/>
            <sz val="8"/>
            <rFont val="Tahoma"/>
            <family val="2"/>
          </rPr>
          <t>Cell is frozen.</t>
        </r>
      </text>
    </comment>
    <comment ref="F49" authorId="1">
      <text>
        <r>
          <rPr>
            <b/>
            <sz val="8"/>
            <rFont val="Tahoma"/>
            <family val="2"/>
          </rPr>
          <t>Cell is frozen.</t>
        </r>
      </text>
    </comment>
    <comment ref="F50" authorId="1">
      <text>
        <r>
          <rPr>
            <b/>
            <sz val="8"/>
            <rFont val="Tahoma"/>
            <family val="2"/>
          </rPr>
          <t>Cell is frozen.</t>
        </r>
      </text>
    </comment>
    <comment ref="F51" authorId="1">
      <text>
        <r>
          <rPr>
            <b/>
            <sz val="8"/>
            <rFont val="Tahoma"/>
            <family val="2"/>
          </rPr>
          <t>Cell is frozen.</t>
        </r>
      </text>
    </comment>
    <comment ref="L35" authorId="1">
      <text>
        <r>
          <rPr>
            <b/>
            <sz val="8"/>
            <rFont val="Tahoma"/>
            <family val="2"/>
          </rPr>
          <t>Cell is frozen.  Equation uses input from "Fluoride Control Range Low" and "Last raw water Fluoride Level".</t>
        </r>
        <r>
          <rPr>
            <sz val="8"/>
            <rFont val="Tahoma"/>
            <family val="2"/>
          </rPr>
          <t xml:space="preserve">
</t>
        </r>
      </text>
    </comment>
    <comment ref="L36" authorId="1">
      <text>
        <r>
          <rPr>
            <b/>
            <sz val="8"/>
            <rFont val="Tahoma"/>
            <family val="2"/>
          </rPr>
          <t>Cell is frozen.  Equation uses input from "Fluoride Control Range High" and "Last raw water Fluoride Level".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  <author>David Lancaster</author>
  </authors>
  <commentList>
    <comment ref="L8" authorId="0">
      <text>
        <r>
          <rPr>
            <sz val="10"/>
            <rFont val="Times New Roman"/>
            <family val="1"/>
          </rPr>
          <t xml:space="preserve">Type in the following format:
   </t>
        </r>
        <r>
          <rPr>
            <b/>
            <sz val="10"/>
            <color indexed="12"/>
            <rFont val="Times New Roman"/>
            <family val="1"/>
          </rPr>
          <t>MM/01/YY</t>
        </r>
        <r>
          <rPr>
            <sz val="10"/>
            <rFont val="Times New Roman"/>
            <family val="1"/>
          </rPr>
          <t xml:space="preserve">
</t>
        </r>
      </text>
    </comment>
    <comment ref="I42" authorId="1">
      <text>
        <r>
          <rPr>
            <b/>
            <sz val="8"/>
            <rFont val="Tahoma"/>
            <family val="2"/>
          </rPr>
          <t xml:space="preserve">Type in using the following format:
</t>
        </r>
        <r>
          <rPr>
            <b/>
            <sz val="9"/>
            <color indexed="12"/>
            <rFont val="Tahoma"/>
            <family val="2"/>
          </rPr>
          <t>mm/dd/yy hh:mm</t>
        </r>
        <r>
          <rPr>
            <sz val="8"/>
            <rFont val="Tahoma"/>
            <family val="2"/>
          </rPr>
          <t xml:space="preserve">
</t>
        </r>
      </text>
    </comment>
    <comment ref="L34" authorId="1">
      <text>
        <r>
          <rPr>
            <b/>
            <sz val="8"/>
            <rFont val="Tahoma"/>
            <family val="2"/>
          </rPr>
          <t xml:space="preserve">Type in using the following format:
  </t>
        </r>
        <r>
          <rPr>
            <b/>
            <sz val="10"/>
            <color indexed="12"/>
            <rFont val="Tahoma"/>
            <family val="2"/>
          </rPr>
          <t>MM/DD/YY</t>
        </r>
      </text>
    </comment>
    <comment ref="L42" authorId="1">
      <text>
        <r>
          <rPr>
            <b/>
            <sz val="8"/>
            <rFont val="Tahoma"/>
            <family val="2"/>
          </rPr>
          <t xml:space="preserve">Type in using the following format:
</t>
        </r>
        <r>
          <rPr>
            <b/>
            <sz val="9"/>
            <color indexed="12"/>
            <rFont val="Tahoma"/>
            <family val="2"/>
          </rPr>
          <t>mm/dd/yy hh:mm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8"/>
            <rFont val="Tahoma"/>
            <family val="2"/>
          </rPr>
          <t>Column is frozen.  Column auto fill when "Month/Year" is filled in</t>
        </r>
      </text>
    </comment>
    <comment ref="B11" authorId="1">
      <text>
        <r>
          <rPr>
            <b/>
            <sz val="8"/>
            <rFont val="Tahoma"/>
            <family val="2"/>
          </rPr>
          <t>Column is frozen</t>
        </r>
      </text>
    </comment>
    <comment ref="E11" authorId="1">
      <text>
        <r>
          <rPr>
            <b/>
            <sz val="8"/>
            <rFont val="Tahoma"/>
            <family val="2"/>
          </rPr>
          <t>Column is frozen.  Equation uses input from:  "Purity%", "AFI",
"NaF Solution Saturation%", and 
"Water added to Saturator".</t>
        </r>
      </text>
    </comment>
    <comment ref="F11" authorId="1">
      <text>
        <r>
          <rPr>
            <b/>
            <sz val="8"/>
            <rFont val="Tahoma"/>
            <family val="2"/>
          </rPr>
          <t>Colum is frozen.  Equation uses input from "Fluoride used" and "Water Production".</t>
        </r>
        <r>
          <rPr>
            <sz val="8"/>
            <rFont val="Tahoma"/>
            <family val="2"/>
          </rPr>
          <t xml:space="preserve">
</t>
        </r>
      </text>
    </comment>
    <comment ref="C45" authorId="1">
      <text>
        <r>
          <rPr>
            <b/>
            <sz val="8"/>
            <rFont val="Tahoma"/>
            <family val="2"/>
          </rPr>
          <t>Cell is frozen.</t>
        </r>
      </text>
    </comment>
    <comment ref="D45" authorId="1">
      <text>
        <r>
          <rPr>
            <b/>
            <sz val="8"/>
            <rFont val="Tahoma"/>
            <family val="2"/>
          </rPr>
          <t>Cell is frozen.</t>
        </r>
      </text>
    </comment>
    <comment ref="E45" authorId="1">
      <text>
        <r>
          <rPr>
            <b/>
            <sz val="8"/>
            <rFont val="Tahoma"/>
            <family val="2"/>
          </rPr>
          <t>Cell is frozen.</t>
        </r>
      </text>
    </comment>
    <comment ref="I25" authorId="1">
      <text>
        <r>
          <rPr>
            <b/>
            <sz val="8"/>
            <rFont val="Tahoma"/>
            <family val="2"/>
          </rPr>
          <t xml:space="preserve">Type in using the following format:
  </t>
        </r>
        <r>
          <rPr>
            <b/>
            <sz val="10"/>
            <color indexed="12"/>
            <rFont val="Tahoma"/>
            <family val="2"/>
          </rPr>
          <t>MM/DD/YY</t>
        </r>
      </text>
    </comment>
    <comment ref="F46" authorId="1">
      <text>
        <r>
          <rPr>
            <b/>
            <sz val="8"/>
            <rFont val="Tahoma"/>
            <family val="2"/>
          </rPr>
          <t>Cell is frozen.</t>
        </r>
      </text>
    </comment>
    <comment ref="F47" authorId="1">
      <text>
        <r>
          <rPr>
            <b/>
            <sz val="8"/>
            <rFont val="Tahoma"/>
            <family val="2"/>
          </rPr>
          <t>Cell is frozen.</t>
        </r>
      </text>
    </comment>
    <comment ref="F48" authorId="1">
      <text>
        <r>
          <rPr>
            <b/>
            <sz val="8"/>
            <rFont val="Tahoma"/>
            <family val="2"/>
          </rPr>
          <t>Cell is frozen.</t>
        </r>
      </text>
    </comment>
    <comment ref="F49" authorId="1">
      <text>
        <r>
          <rPr>
            <b/>
            <sz val="8"/>
            <rFont val="Tahoma"/>
            <family val="2"/>
          </rPr>
          <t>Cell is frozen.</t>
        </r>
      </text>
    </comment>
    <comment ref="F50" authorId="1">
      <text>
        <r>
          <rPr>
            <b/>
            <sz val="8"/>
            <rFont val="Tahoma"/>
            <family val="2"/>
          </rPr>
          <t>Cell is frozen.</t>
        </r>
      </text>
    </comment>
    <comment ref="F51" authorId="1">
      <text>
        <r>
          <rPr>
            <b/>
            <sz val="8"/>
            <rFont val="Tahoma"/>
            <family val="2"/>
          </rPr>
          <t>Cell is frozen.</t>
        </r>
      </text>
    </comment>
    <comment ref="L35" authorId="1">
      <text>
        <r>
          <rPr>
            <b/>
            <sz val="8"/>
            <rFont val="Tahoma"/>
            <family val="2"/>
          </rPr>
          <t>Cell is frozen.  Equation uses input from "Fluoride Control Range Low" and "Last raw water Fluoride Level".</t>
        </r>
        <r>
          <rPr>
            <sz val="8"/>
            <rFont val="Tahoma"/>
            <family val="2"/>
          </rPr>
          <t xml:space="preserve">
</t>
        </r>
      </text>
    </comment>
    <comment ref="L36" authorId="1">
      <text>
        <r>
          <rPr>
            <b/>
            <sz val="8"/>
            <rFont val="Tahoma"/>
            <family val="2"/>
          </rPr>
          <t>Cell is frozen.  Equation uses input from "Fluoride Control Range High" and "Last raw water Fluoride Level".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<sst xmlns="http://schemas.openxmlformats.org/spreadsheetml/2006/main" count="240" uniqueCount="107">
  <si>
    <t>Date</t>
  </si>
  <si>
    <t>System Name:</t>
  </si>
  <si>
    <t>System Number:</t>
  </si>
  <si>
    <t>Month/Year:</t>
  </si>
  <si>
    <t>TREATMENT SYSTEM OPERATIONS</t>
  </si>
  <si>
    <t>Plant Name/ID:</t>
  </si>
  <si>
    <t>Contact Person:</t>
  </si>
  <si>
    <t>Telephone No:</t>
  </si>
  <si>
    <t>Calculated Fluoride Dose  (mg/L)</t>
  </si>
  <si>
    <t>Sodium Fluoride</t>
  </si>
  <si>
    <t xml:space="preserve">Other </t>
  </si>
  <si>
    <t>Purity (%)</t>
  </si>
  <si>
    <t>Available Fl Ion (AFI)</t>
  </si>
  <si>
    <t>Analytical test method</t>
  </si>
  <si>
    <t>Instrument ID</t>
  </si>
  <si>
    <t>Min</t>
  </si>
  <si>
    <t>Max</t>
  </si>
  <si>
    <t>Ave</t>
  </si>
  <si>
    <t>Start</t>
  </si>
  <si>
    <t>End</t>
  </si>
  <si>
    <t>Explain cause and corrective actions taken on back of page.</t>
  </si>
  <si>
    <t>Count-Total</t>
  </si>
  <si>
    <t>Count within range</t>
  </si>
  <si>
    <t>Within range %</t>
  </si>
  <si>
    <t xml:space="preserve">(Section 64433.7(c),T22,CCR) </t>
  </si>
  <si>
    <t xml:space="preserve">(Section 64433.5(c),T22,CCR) </t>
  </si>
  <si>
    <t>Day</t>
  </si>
  <si>
    <t xml:space="preserve">(Section 64433.7(d),T22,CCR) </t>
  </si>
  <si>
    <t xml:space="preserve">   State of California -- Health and Human Services Agency</t>
  </si>
  <si>
    <t>Drinking Water Program</t>
  </si>
  <si>
    <t xml:space="preserve">  [Only add this page to the report if interuptions occurred during the month. Add additional pages if needed]   </t>
  </si>
  <si>
    <t>Certified Treatment Operator signature</t>
  </si>
  <si>
    <t>(a)…..Leave blank when not fluoridating</t>
  </si>
  <si>
    <t>Low</t>
  </si>
  <si>
    <t>High</t>
  </si>
  <si>
    <t>(Y/N/NA)</t>
  </si>
  <si>
    <t>Fluoride       Used                (lbs Fl)</t>
  </si>
  <si>
    <t>Were all interuption notification requirements taken?</t>
  </si>
  <si>
    <t>Were fluoride levels in control range 95% of the time?</t>
  </si>
  <si>
    <t>Totals</t>
  </si>
  <si>
    <t>Instrument Calibration:</t>
  </si>
  <si>
    <t>Chemical Data:</t>
  </si>
  <si>
    <t>Testing and Monitoring:</t>
  </si>
  <si>
    <t>(c)…..If value is "ND", use 1/2 of the detection level.</t>
  </si>
  <si>
    <t>SPADNS</t>
  </si>
  <si>
    <t>NA</t>
  </si>
  <si>
    <t>Y</t>
  </si>
  <si>
    <t>John Doe</t>
  </si>
  <si>
    <t>916-555-1212</t>
  </si>
  <si>
    <t>Last raw water Fluoride sample date</t>
  </si>
  <si>
    <t>MONTHLY FLUORIDATION OPERATIONS REPORT</t>
  </si>
  <si>
    <t>NA…..Not Applicable</t>
  </si>
  <si>
    <t>Instrument (Make/model)</t>
  </si>
  <si>
    <t>(d)…..Dose Range is the Control Range value minus the raw water fluoride level.</t>
  </si>
  <si>
    <t>Sodium Fluoride with saturators-</t>
  </si>
  <si>
    <t>Example:</t>
  </si>
  <si>
    <t>Makeup water = 86.7 gal</t>
  </si>
  <si>
    <t>Purity of NaF = 97%</t>
  </si>
  <si>
    <t>Chemical usage = 86.7 x 8.34 x 0.04 x 1/0.97</t>
  </si>
  <si>
    <t>= 86.7 x 0.3336 x 1/0.97</t>
  </si>
  <si>
    <t>= 86.7 x 0.3439</t>
  </si>
  <si>
    <t>= 29.82 lbs/d</t>
  </si>
  <si>
    <t>NaF Solution Saturation (%)</t>
  </si>
  <si>
    <t>Water Added to Saturator (gals)</t>
  </si>
  <si>
    <t>Fluoride used (lbs/d) = Chemical used (lbs/d) x AFI.</t>
  </si>
  <si>
    <t>Available Fluoride Ion (AFI) = 0.452</t>
  </si>
  <si>
    <t>= 13.48 lbs/d</t>
  </si>
  <si>
    <t xml:space="preserve">Fluoride usage = 29.82 x 0.452 </t>
  </si>
  <si>
    <t>8)     Answer the three questions.</t>
  </si>
  <si>
    <t>Explanations and examples of the equations used to determine the "Fluoride Used" and the "Calculated Fluoride Dose" are listed below:</t>
  </si>
  <si>
    <t>Chemical used (lbs/d) = vol of makeup water (gpd) x 8.34 (lbs/gal) x 0.04 (lbs NaF/lbs makeup water) x 1/purity of NaF chem.</t>
  </si>
  <si>
    <t>Soln. Saturation % = 4.0%</t>
  </si>
  <si>
    <t xml:space="preserve">4)     Reporting of treatment operations for saturators are a special case when determining chemical usage for the calculation of fluoride dose because the saturated sodium fluoride solution is nearly always a 4% solution.  </t>
  </si>
  <si>
    <t>5)     Begin by completing the heading.  Note that the "Days" of the week are added to the table when the "Month/Year" is filled in.</t>
  </si>
  <si>
    <t xml:space="preserve">Purity (%):    The purity of sodium fluoride is obtained from the chemical distributor and can vary from shipment to shipment.  Purity is typically 96.0 to 98.0 %.  Note that only chemicals (including sodium fluoride), tested and certified as meeting the NSF/ANSI 60 Standard, are allowed as drinking water additives.  </t>
  </si>
  <si>
    <t>7)     Next add the values "Water Production (MG)" and "Water Added to Saturator (gals)" in the table for the corresponding days of the month.</t>
  </si>
  <si>
    <t xml:space="preserve">NaF Solution Saturation (%):    A sodium fluoride saturator is unique in that the solution is nearly always 4%.  This is due to the fact that sodium fluoride has a solubility which is nearly constant.  For a saturator solution temperature of 0 to 20 degrees Celsius, the saturation varies from 4.0 to 4.05%. </t>
  </si>
  <si>
    <t>--</t>
  </si>
  <si>
    <t>6)     Next, complete the right side of the form, except the last three questions at the bottom.  Below are some comments to particular entries:</t>
  </si>
  <si>
    <t>ABC Water District</t>
  </si>
  <si>
    <t>Well #6</t>
  </si>
  <si>
    <t>1910366</t>
  </si>
  <si>
    <t>Hach pocket colorimeter-Harry O's</t>
  </si>
  <si>
    <t>Hach pocket colorimeter-Bill W's</t>
  </si>
  <si>
    <t>Hach/pocket colorimeter</t>
  </si>
  <si>
    <t xml:space="preserve">Available Fluoride Ion (AFI):    The AFI is the fraction of the molecular weight of the fluoride ion (19) to the molecular weight of NaF (42), or 19/42, or 0.452. </t>
  </si>
  <si>
    <t>California Department of Public Health</t>
  </si>
  <si>
    <t xml:space="preserve">3)     Cells highlighted in light blue are for data entry.  All other cells are locked to prevent erroneous reporting.                                                                                                                                                                                   </t>
  </si>
  <si>
    <r>
      <t xml:space="preserve">2)     </t>
    </r>
    <r>
      <rPr>
        <b/>
        <sz val="12"/>
        <rFont val="Calibri"/>
        <family val="2"/>
      </rPr>
      <t>This particular form is to be used for Sodium Fluoride Saturators only.</t>
    </r>
    <r>
      <rPr>
        <sz val="12"/>
        <rFont val="Calibri"/>
        <family val="2"/>
      </rPr>
      <t xml:space="preserve">                                                                                                                               </t>
    </r>
  </si>
  <si>
    <r>
      <t>Water Production  (MG)</t>
    </r>
    <r>
      <rPr>
        <vertAlign val="superscript"/>
        <sz val="12"/>
        <rFont val="Calibri"/>
        <family val="2"/>
      </rPr>
      <t xml:space="preserve">  (a) </t>
    </r>
  </si>
  <si>
    <r>
      <t xml:space="preserve">Fluoride Chemical Used </t>
    </r>
    <r>
      <rPr>
        <sz val="10"/>
        <rFont val="Calibri"/>
        <family val="2"/>
      </rPr>
      <t>(check one)</t>
    </r>
    <r>
      <rPr>
        <sz val="12"/>
        <rFont val="Calibri"/>
        <family val="2"/>
      </rPr>
      <t>:</t>
    </r>
  </si>
  <si>
    <r>
      <t>Optimal Fluoride Level (mg/L)</t>
    </r>
    <r>
      <rPr>
        <vertAlign val="superscript"/>
        <sz val="12"/>
        <rFont val="Calibri"/>
        <family val="2"/>
      </rPr>
      <t xml:space="preserve"> (b)</t>
    </r>
  </si>
  <si>
    <r>
      <t xml:space="preserve">Fluoride Control Range (mg/L) </t>
    </r>
    <r>
      <rPr>
        <vertAlign val="superscript"/>
        <sz val="12"/>
        <rFont val="Calibri"/>
        <family val="2"/>
      </rPr>
      <t>(b)</t>
    </r>
  </si>
  <si>
    <r>
      <t>Last raw water Fluoride level (mg/L)</t>
    </r>
    <r>
      <rPr>
        <vertAlign val="superscript"/>
        <sz val="12"/>
        <rFont val="Calibri"/>
        <family val="2"/>
      </rPr>
      <t>(c)</t>
    </r>
    <r>
      <rPr>
        <sz val="12"/>
        <rFont val="Calibri"/>
        <family val="2"/>
      </rPr>
      <t xml:space="preserve"> </t>
    </r>
  </si>
  <si>
    <r>
      <t xml:space="preserve">Fluoride Dose Range (mg/L) </t>
    </r>
    <r>
      <rPr>
        <vertAlign val="superscript"/>
        <sz val="12"/>
        <rFont val="Calibri"/>
        <family val="2"/>
      </rPr>
      <t>(d)</t>
    </r>
  </si>
  <si>
    <r>
      <t xml:space="preserve">Interuptions (date/time). </t>
    </r>
    <r>
      <rPr>
        <sz val="10"/>
        <rFont val="Calibri"/>
        <family val="2"/>
      </rPr>
      <t xml:space="preserve"> [Add additional interuptions to back of page if needed]</t>
    </r>
    <r>
      <rPr>
        <sz val="12"/>
        <rFont val="Calibri"/>
        <family val="2"/>
      </rPr>
      <t xml:space="preserve"> </t>
    </r>
  </si>
  <si>
    <r>
      <t xml:space="preserve">Explain cause and corrective actions taken for each interuption.  </t>
    </r>
    <r>
      <rPr>
        <sz val="10"/>
        <rFont val="Calibri"/>
        <family val="2"/>
      </rPr>
      <t>(Section 64433.7(a)(2),T22,CCR)</t>
    </r>
  </si>
  <si>
    <t>Rev 7/11</t>
  </si>
  <si>
    <t xml:space="preserve">             (Saturators Only - Single  treated source)</t>
  </si>
  <si>
    <t xml:space="preserve">              (Saturators Only - Single  treated source)</t>
  </si>
  <si>
    <t>9)     Sign, date, and submit the completed form to the CDPH District Office by the 10th day of the following month.  The signature must be by a Certified Treatment Operation.</t>
  </si>
  <si>
    <t xml:space="preserve">FOR SATURATORS </t>
  </si>
  <si>
    <t>FLUORIDATION TREATMENT MONTHLY REPORT FORM</t>
  </si>
  <si>
    <t xml:space="preserve">1)     The "Treatment System Operations Monthly Fluoridation Report" form is to be used for each fluoridation treatment facility.                                                                                                              </t>
  </si>
  <si>
    <t xml:space="preserve">(b)…..Level and range to be determined from annual average maximum air temperatures of past five years and temperature value, submitted to the CDPH annually.                                                     (Section 64433.2,T22,CCR)  </t>
  </si>
  <si>
    <t>Was CDPH notified of all overfeedings &gt;10.0 mg/L?</t>
  </si>
  <si>
    <t>To be received by CDPH District Office by 10th day of following month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</si>
</sst>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[Blue][&lt;0.146]0.00;[Red][&gt;0.545]0.00;[Magenta]0.00"/>
    <numFmt numFmtId="172" formatCode="[Green][&gt;=1]0.0;[Red]0.0"/>
    <numFmt numFmtId="173" formatCode="0.0%"/>
    <numFmt numFmtId="174" formatCode="[Red][&gt;2.4]0.0;[Blue]0.0"/>
    <numFmt numFmtId="175" formatCode="[Red][&gt;2.05]0.0;[Blue]0.0"/>
    <numFmt numFmtId="176" formatCode="mmmm\-yy"/>
    <numFmt numFmtId="177" formatCode="m/d/yy\ h:mm\ AM/PM"/>
    <numFmt numFmtId="178" formatCode="0.0000000000"/>
    <numFmt numFmtId="179" formatCode="0.0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_);_(* \(#,##0.0\);_(* &quot;-&quot;??_);_(@_)"/>
    <numFmt numFmtId="188" formatCode="_(* #,##0_);_(* \(#,##0\);_(* &quot;-&quot;??_);_(@_)"/>
    <numFmt numFmtId="189" formatCode="0.000%"/>
    <numFmt numFmtId="190" formatCode="0_)"/>
    <numFmt numFmtId="191" formatCode="0.0_)"/>
    <numFmt numFmtId="192" formatCode="mmm\-dd\-yy"/>
    <numFmt numFmtId="193" formatCode="0.0;[Red]0.0"/>
    <numFmt numFmtId="194" formatCode="m/d"/>
    <numFmt numFmtId="195" formatCode="&quot;$&quot;#,##0"/>
    <numFmt numFmtId="196" formatCode="mmm"/>
    <numFmt numFmtId="197" formatCode="yyyy"/>
    <numFmt numFmtId="198" formatCode="\'\A\A\A\'"/>
    <numFmt numFmtId="199" formatCode="&quot;AAA&quot;\'"/>
    <numFmt numFmtId="200" formatCode="[Blue][&gt;=1]0;[Red]0"/>
    <numFmt numFmtId="201" formatCode="General_)"/>
    <numFmt numFmtId="202" formatCode="mmm\-yy_)"/>
    <numFmt numFmtId="203" formatCode="dd\-mmm\-yy_)"/>
    <numFmt numFmtId="204" formatCode="0.00;[Red]0.00"/>
    <numFmt numFmtId="205" formatCode="0.000;[Red]0.000"/>
    <numFmt numFmtId="206" formatCode="[Red][&gt;0.05]0.0;[Blue]0.0"/>
    <numFmt numFmtId="207" formatCode="[$-409]dddd\,\ mmmm\ dd\,\ yyyy"/>
    <numFmt numFmtId="208" formatCode="mm/dd/yy;@"/>
    <numFmt numFmtId="209" formatCode="[Red][&gt;2.5]0.0;[Blue]0.0"/>
    <numFmt numFmtId="210" formatCode="m/d/yy;@"/>
    <numFmt numFmtId="211" formatCode="mmm\-yyyy"/>
    <numFmt numFmtId="212" formatCode="[$-409]mmmm\ d\,\ yyyy;@"/>
    <numFmt numFmtId="213" formatCode="[Red][&gt;2.05]0.00;[Blue]0.00"/>
    <numFmt numFmtId="214" formatCode="[Blue][&gt;=1]0.0;[Red]0.0"/>
    <numFmt numFmtId="215" formatCode="mmm\-yyyy_)"/>
    <numFmt numFmtId="216" formatCode="m\-yyyy_)"/>
    <numFmt numFmtId="217" formatCode="mmmm\-yyyy_)"/>
    <numFmt numFmtId="218" formatCode="[$-409]h:mm:ss\ AM/PM"/>
    <numFmt numFmtId="219" formatCode="m/d/yy\ h:mm;@"/>
  </numFmts>
  <fonts count="6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8"/>
      <name val="Tahoma"/>
      <family val="2"/>
    </font>
    <font>
      <sz val="14"/>
      <name val="Times New Roman"/>
      <family val="1"/>
    </font>
    <font>
      <b/>
      <sz val="8"/>
      <name val="Tahoma"/>
      <family val="2"/>
    </font>
    <font>
      <b/>
      <sz val="9"/>
      <color indexed="12"/>
      <name val="Tahoma"/>
      <family val="2"/>
    </font>
    <font>
      <b/>
      <sz val="10"/>
      <color indexed="12"/>
      <name val="Tahoma"/>
      <family val="2"/>
    </font>
    <font>
      <b/>
      <sz val="10"/>
      <color indexed="12"/>
      <name val="Times New Roman"/>
      <family val="1"/>
    </font>
    <font>
      <sz val="9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name val="Calibri"/>
      <family val="2"/>
    </font>
    <font>
      <b/>
      <sz val="14"/>
      <color indexed="17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b/>
      <sz val="16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8"/>
      <color indexed="17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4" tint="0.399949997663497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0" fillId="0" borderId="0" xfId="57" applyFo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33" borderId="0" xfId="0" applyFill="1" applyAlignment="1" applyProtection="1">
      <alignment horizontal="center"/>
      <protection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 indent="4"/>
    </xf>
    <xf numFmtId="0" fontId="14" fillId="0" borderId="0" xfId="0" applyFont="1" applyAlignment="1" quotePrefix="1">
      <alignment horizontal="left" indent="4"/>
    </xf>
    <xf numFmtId="0" fontId="35" fillId="0" borderId="0" xfId="57" applyFont="1" applyProtection="1">
      <alignment/>
      <protection/>
    </xf>
    <xf numFmtId="0" fontId="35" fillId="0" borderId="0" xfId="57" applyFont="1" applyAlignment="1" applyProtection="1">
      <alignment horizontal="right"/>
      <protection/>
    </xf>
    <xf numFmtId="0" fontId="36" fillId="0" borderId="0" xfId="57" applyFont="1" applyAlignment="1" applyProtection="1">
      <alignment horizontal="centerContinuous"/>
      <protection/>
    </xf>
    <xf numFmtId="0" fontId="35" fillId="0" borderId="0" xfId="57" applyFont="1" applyAlignment="1" applyProtection="1">
      <alignment horizontal="centerContinuous"/>
      <protection/>
    </xf>
    <xf numFmtId="0" fontId="35" fillId="0" borderId="0" xfId="57" applyFont="1" applyAlignment="1" applyProtection="1">
      <alignment horizontal="right" vertical="top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Continuous" vertical="center"/>
      <protection/>
    </xf>
    <xf numFmtId="0" fontId="38" fillId="0" borderId="0" xfId="0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centerContinuous" vertic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39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42" fillId="0" borderId="0" xfId="0" applyFont="1" applyFill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left" vertical="center" indent="3"/>
      <protection/>
    </xf>
    <xf numFmtId="0" fontId="14" fillId="2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 indent="1"/>
      <protection/>
    </xf>
    <xf numFmtId="0" fontId="45" fillId="0" borderId="10" xfId="0" applyFont="1" applyFill="1" applyBorder="1" applyAlignment="1" applyProtection="1">
      <alignment horizontal="center"/>
      <protection/>
    </xf>
    <xf numFmtId="0" fontId="16" fillId="0" borderId="10" xfId="0" applyFont="1" applyFill="1" applyBorder="1" applyAlignment="1" applyProtection="1">
      <alignment horizontal="center"/>
      <protection/>
    </xf>
    <xf numFmtId="0" fontId="42" fillId="2" borderId="10" xfId="0" applyNumberFormat="1" applyFont="1" applyFill="1" applyBorder="1" applyAlignment="1" applyProtection="1">
      <alignment horizontal="center"/>
      <protection/>
    </xf>
    <xf numFmtId="1" fontId="42" fillId="2" borderId="10" xfId="0" applyNumberFormat="1" applyFont="1" applyFill="1" applyBorder="1" applyAlignment="1" applyProtection="1">
      <alignment horizontal="center"/>
      <protection/>
    </xf>
    <xf numFmtId="2" fontId="42" fillId="0" borderId="10" xfId="0" applyNumberFormat="1" applyFont="1" applyFill="1" applyBorder="1" applyAlignment="1" applyProtection="1">
      <alignment horizontal="center"/>
      <protection/>
    </xf>
    <xf numFmtId="0" fontId="45" fillId="0" borderId="11" xfId="0" applyFont="1" applyFill="1" applyBorder="1" applyAlignment="1" applyProtection="1" quotePrefix="1">
      <alignment horizontal="center"/>
      <protection/>
    </xf>
    <xf numFmtId="0" fontId="16" fillId="0" borderId="11" xfId="0" applyFont="1" applyFill="1" applyBorder="1" applyAlignment="1" applyProtection="1">
      <alignment horizontal="center"/>
      <protection/>
    </xf>
    <xf numFmtId="0" fontId="42" fillId="2" borderId="11" xfId="0" applyNumberFormat="1" applyFont="1" applyFill="1" applyBorder="1" applyAlignment="1" applyProtection="1">
      <alignment horizontal="center"/>
      <protection/>
    </xf>
    <xf numFmtId="1" fontId="42" fillId="2" borderId="11" xfId="0" applyNumberFormat="1" applyFont="1" applyFill="1" applyBorder="1" applyAlignment="1" applyProtection="1">
      <alignment horizontal="center"/>
      <protection/>
    </xf>
    <xf numFmtId="2" fontId="42" fillId="0" borderId="11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2" borderId="0" xfId="0" applyFont="1" applyFill="1" applyBorder="1" applyAlignment="1" applyProtection="1">
      <alignment horizontal="right" vertical="center" indent="2"/>
      <protection/>
    </xf>
    <xf numFmtId="2" fontId="14" fillId="2" borderId="12" xfId="0" applyNumberFormat="1" applyFont="1" applyFill="1" applyBorder="1" applyAlignment="1" applyProtection="1">
      <alignment horizontal="right" vertical="center" indent="2"/>
      <protection/>
    </xf>
    <xf numFmtId="0" fontId="14" fillId="34" borderId="11" xfId="0" applyFont="1" applyFill="1" applyBorder="1" applyAlignment="1" applyProtection="1">
      <alignment horizontal="center" vertical="center"/>
      <protection/>
    </xf>
    <xf numFmtId="210" fontId="16" fillId="2" borderId="11" xfId="0" applyNumberFormat="1" applyFont="1" applyFill="1" applyBorder="1" applyAlignment="1" applyProtection="1">
      <alignment horizontal="center" vertical="center"/>
      <protection/>
    </xf>
    <xf numFmtId="0" fontId="14" fillId="2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210" fontId="14" fillId="2" borderId="13" xfId="0" applyNumberFormat="1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219" fontId="14" fillId="0" borderId="15" xfId="0" applyNumberFormat="1" applyFont="1" applyFill="1" applyBorder="1" applyAlignment="1" applyProtection="1">
      <alignment vertical="center"/>
      <protection/>
    </xf>
    <xf numFmtId="0" fontId="45" fillId="0" borderId="16" xfId="0" applyFont="1" applyFill="1" applyBorder="1" applyAlignment="1" applyProtection="1" quotePrefix="1">
      <alignment horizontal="center"/>
      <protection/>
    </xf>
    <xf numFmtId="0" fontId="16" fillId="0" borderId="16" xfId="0" applyFont="1" applyFill="1" applyBorder="1" applyAlignment="1" applyProtection="1">
      <alignment horizontal="center"/>
      <protection/>
    </xf>
    <xf numFmtId="0" fontId="42" fillId="2" borderId="16" xfId="0" applyNumberFormat="1" applyFont="1" applyFill="1" applyBorder="1" applyAlignment="1" applyProtection="1">
      <alignment horizontal="center"/>
      <protection/>
    </xf>
    <xf numFmtId="2" fontId="42" fillId="0" borderId="16" xfId="0" applyNumberFormat="1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219" fontId="14" fillId="0" borderId="10" xfId="0" applyNumberFormat="1" applyFont="1" applyFill="1" applyBorder="1" applyAlignment="1" applyProtection="1">
      <alignment vertical="center"/>
      <protection/>
    </xf>
    <xf numFmtId="2" fontId="42" fillId="0" borderId="15" xfId="0" applyNumberFormat="1" applyFont="1" applyFill="1" applyBorder="1" applyAlignment="1" applyProtection="1">
      <alignment horizontal="center"/>
      <protection/>
    </xf>
    <xf numFmtId="2" fontId="42" fillId="5" borderId="15" xfId="0" applyNumberFormat="1" applyFont="1" applyFill="1" applyBorder="1" applyAlignment="1" applyProtection="1" quotePrefix="1">
      <alignment horizont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70" fontId="42" fillId="5" borderId="11" xfId="0" applyNumberFormat="1" applyFont="1" applyFill="1" applyBorder="1" applyAlignment="1" applyProtection="1">
      <alignment horizontal="center"/>
      <protection/>
    </xf>
    <xf numFmtId="2" fontId="42" fillId="5" borderId="11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170" fontId="42" fillId="5" borderId="10" xfId="0" applyNumberFormat="1" applyFont="1" applyFill="1" applyBorder="1" applyAlignment="1" applyProtection="1">
      <alignment horizontal="center"/>
      <protection/>
    </xf>
    <xf numFmtId="2" fontId="42" fillId="5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 indent="4"/>
      <protection/>
    </xf>
    <xf numFmtId="0" fontId="16" fillId="2" borderId="12" xfId="0" applyFont="1" applyFill="1" applyBorder="1" applyAlignment="1" applyProtection="1">
      <alignment horizontal="center"/>
      <protection/>
    </xf>
    <xf numFmtId="1" fontId="42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 vertical="center" indent="2"/>
      <protection/>
    </xf>
    <xf numFmtId="9" fontId="42" fillId="0" borderId="1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16" fillId="0" borderId="17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42" fillId="2" borderId="10" xfId="0" applyNumberFormat="1" applyFont="1" applyFill="1" applyBorder="1" applyAlignment="1" applyProtection="1">
      <alignment horizontal="center"/>
      <protection locked="0"/>
    </xf>
    <xf numFmtId="0" fontId="42" fillId="2" borderId="11" xfId="0" applyNumberFormat="1" applyFont="1" applyFill="1" applyBorder="1" applyAlignment="1" applyProtection="1">
      <alignment horizontal="center"/>
      <protection locked="0"/>
    </xf>
    <xf numFmtId="0" fontId="14" fillId="2" borderId="0" xfId="0" applyFont="1" applyFill="1" applyBorder="1" applyAlignment="1" applyProtection="1">
      <alignment horizontal="right" vertical="center" indent="2"/>
      <protection locked="0"/>
    </xf>
    <xf numFmtId="2" fontId="14" fillId="2" borderId="12" xfId="0" applyNumberFormat="1" applyFont="1" applyFill="1" applyBorder="1" applyAlignment="1" applyProtection="1">
      <alignment horizontal="right" vertical="center" indent="2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210" fontId="16" fillId="2" borderId="11" xfId="0" applyNumberFormat="1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210" fontId="14" fillId="2" borderId="13" xfId="0" applyNumberFormat="1" applyFont="1" applyFill="1" applyBorder="1" applyAlignment="1" applyProtection="1">
      <alignment vertical="center"/>
      <protection locked="0"/>
    </xf>
    <xf numFmtId="0" fontId="42" fillId="2" borderId="16" xfId="0" applyNumberFormat="1" applyFont="1" applyFill="1" applyBorder="1" applyAlignment="1" applyProtection="1">
      <alignment horizontal="center"/>
      <protection locked="0"/>
    </xf>
    <xf numFmtId="0" fontId="16" fillId="2" borderId="12" xfId="0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6" fillId="0" borderId="12" xfId="0" applyFont="1" applyFill="1" applyBorder="1" applyAlignment="1" applyProtection="1">
      <alignment horizontal="left"/>
      <protection/>
    </xf>
    <xf numFmtId="0" fontId="16" fillId="0" borderId="18" xfId="0" applyFont="1" applyFill="1" applyBorder="1" applyAlignment="1" applyProtection="1">
      <alignment horizontal="right"/>
      <protection/>
    </xf>
    <xf numFmtId="0" fontId="16" fillId="0" borderId="19" xfId="0" applyFont="1" applyFill="1" applyBorder="1" applyAlignment="1" applyProtection="1">
      <alignment horizontal="right"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2" borderId="12" xfId="0" applyFont="1" applyFill="1" applyBorder="1" applyAlignment="1" applyProtection="1">
      <alignment horizontal="left" vertical="center" indent="1"/>
      <protection/>
    </xf>
    <xf numFmtId="0" fontId="14" fillId="0" borderId="12" xfId="0" applyFont="1" applyFill="1" applyBorder="1" applyAlignment="1" applyProtection="1">
      <alignment horizontal="left"/>
      <protection/>
    </xf>
    <xf numFmtId="14" fontId="16" fillId="0" borderId="12" xfId="0" applyNumberFormat="1" applyFont="1" applyFill="1" applyBorder="1" applyAlignment="1" applyProtection="1">
      <alignment horizontal="center"/>
      <protection/>
    </xf>
    <xf numFmtId="0" fontId="16" fillId="0" borderId="21" xfId="0" applyFont="1" applyFill="1" applyBorder="1" applyAlignment="1" applyProtection="1">
      <alignment horizontal="right"/>
      <protection/>
    </xf>
    <xf numFmtId="0" fontId="16" fillId="0" borderId="22" xfId="0" applyFont="1" applyFill="1" applyBorder="1" applyAlignment="1" applyProtection="1">
      <alignment horizontal="right"/>
      <protection/>
    </xf>
    <xf numFmtId="219" fontId="16" fillId="2" borderId="11" xfId="0" applyNumberFormat="1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right"/>
      <protection/>
    </xf>
    <xf numFmtId="0" fontId="16" fillId="0" borderId="24" xfId="0" applyFont="1" applyFill="1" applyBorder="1" applyAlignment="1" applyProtection="1">
      <alignment horizontal="right"/>
      <protection/>
    </xf>
    <xf numFmtId="0" fontId="14" fillId="0" borderId="0" xfId="0" applyFont="1" applyFill="1" applyBorder="1" applyAlignment="1" applyProtection="1">
      <alignment horizontal="center"/>
      <protection/>
    </xf>
    <xf numFmtId="170" fontId="14" fillId="2" borderId="12" xfId="0" applyNumberFormat="1" applyFont="1" applyFill="1" applyBorder="1" applyAlignment="1" applyProtection="1">
      <alignment horizontal="right" vertical="center" indent="2"/>
      <protection/>
    </xf>
    <xf numFmtId="0" fontId="16" fillId="34" borderId="14" xfId="0" applyFont="1" applyFill="1" applyBorder="1" applyAlignment="1" applyProtection="1">
      <alignment horizontal="center" vertical="center" wrapText="1"/>
      <protection/>
    </xf>
    <xf numFmtId="0" fontId="16" fillId="34" borderId="15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6" fillId="2" borderId="18" xfId="0" applyFont="1" applyFill="1" applyBorder="1" applyAlignment="1" applyProtection="1">
      <alignment horizontal="left" vertical="center" indent="1"/>
      <protection/>
    </xf>
    <xf numFmtId="0" fontId="16" fillId="2" borderId="13" xfId="0" applyFont="1" applyFill="1" applyBorder="1" applyAlignment="1" applyProtection="1">
      <alignment horizontal="left" vertical="center" indent="1"/>
      <protection/>
    </xf>
    <xf numFmtId="0" fontId="16" fillId="2" borderId="19" xfId="0" applyFont="1" applyFill="1" applyBorder="1" applyAlignment="1" applyProtection="1">
      <alignment horizontal="left" vertical="center" indent="1"/>
      <protection/>
    </xf>
    <xf numFmtId="0" fontId="48" fillId="2" borderId="26" xfId="0" applyFont="1" applyFill="1" applyBorder="1" applyAlignment="1" applyProtection="1">
      <alignment horizontal="left" inden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2" borderId="13" xfId="0" applyFont="1" applyFill="1" applyBorder="1" applyAlignment="1" applyProtection="1">
      <alignment horizontal="right" vertical="center" indent="2"/>
      <protection/>
    </xf>
    <xf numFmtId="176" fontId="48" fillId="2" borderId="26" xfId="0" applyNumberFormat="1" applyFont="1" applyFill="1" applyBorder="1" applyAlignment="1" applyProtection="1">
      <alignment horizontal="center"/>
      <protection/>
    </xf>
    <xf numFmtId="0" fontId="14" fillId="34" borderId="18" xfId="0" applyFont="1" applyFill="1" applyBorder="1" applyAlignment="1" applyProtection="1">
      <alignment horizontal="center" vertical="center"/>
      <protection/>
    </xf>
    <xf numFmtId="0" fontId="14" fillId="34" borderId="13" xfId="0" applyFont="1" applyFill="1" applyBorder="1" applyAlignment="1" applyProtection="1">
      <alignment horizontal="center" vertical="center"/>
      <protection/>
    </xf>
    <xf numFmtId="0" fontId="14" fillId="34" borderId="19" xfId="0" applyFont="1" applyFill="1" applyBorder="1" applyAlignment="1" applyProtection="1">
      <alignment horizontal="center" vertical="center"/>
      <protection/>
    </xf>
    <xf numFmtId="0" fontId="16" fillId="2" borderId="12" xfId="0" applyFont="1" applyFill="1" applyBorder="1" applyAlignment="1" applyProtection="1">
      <alignment horizontal="left" vertical="center"/>
      <protection/>
    </xf>
    <xf numFmtId="0" fontId="16" fillId="2" borderId="13" xfId="0" applyFont="1" applyFill="1" applyBorder="1" applyAlignment="1" applyProtection="1">
      <alignment horizontal="left" vertical="center"/>
      <protection/>
    </xf>
    <xf numFmtId="0" fontId="16" fillId="34" borderId="14" xfId="0" applyFont="1" applyFill="1" applyBorder="1" applyAlignment="1" applyProtection="1">
      <alignment horizontal="center" vertical="center"/>
      <protection/>
    </xf>
    <xf numFmtId="0" fontId="16" fillId="34" borderId="15" xfId="0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 applyProtection="1">
      <alignment horizontal="center" vertical="center"/>
      <protection/>
    </xf>
    <xf numFmtId="49" fontId="48" fillId="2" borderId="26" xfId="0" applyNumberFormat="1" applyFont="1" applyFill="1" applyBorder="1" applyAlignment="1" applyProtection="1">
      <alignment horizontal="center"/>
      <protection/>
    </xf>
    <xf numFmtId="49" fontId="48" fillId="2" borderId="26" xfId="0" applyNumberFormat="1" applyFont="1" applyFill="1" applyBorder="1" applyAlignment="1" applyProtection="1">
      <alignment horizontal="center"/>
      <protection locked="0"/>
    </xf>
    <xf numFmtId="176" fontId="48" fillId="2" borderId="26" xfId="0" applyNumberFormat="1" applyFont="1" applyFill="1" applyBorder="1" applyAlignment="1" applyProtection="1">
      <alignment horizontal="center"/>
      <protection locked="0"/>
    </xf>
    <xf numFmtId="0" fontId="48" fillId="2" borderId="26" xfId="0" applyFont="1" applyFill="1" applyBorder="1" applyAlignment="1" applyProtection="1">
      <alignment horizontal="left" indent="1"/>
      <protection locked="0"/>
    </xf>
    <xf numFmtId="0" fontId="16" fillId="2" borderId="12" xfId="0" applyFont="1" applyFill="1" applyBorder="1" applyAlignment="1" applyProtection="1">
      <alignment horizontal="left" vertical="center"/>
      <protection locked="0"/>
    </xf>
    <xf numFmtId="0" fontId="16" fillId="2" borderId="13" xfId="0" applyFont="1" applyFill="1" applyBorder="1" applyAlignment="1" applyProtection="1">
      <alignment horizontal="left" vertical="center"/>
      <protection locked="0"/>
    </xf>
    <xf numFmtId="170" fontId="14" fillId="2" borderId="12" xfId="0" applyNumberFormat="1" applyFont="1" applyFill="1" applyBorder="1" applyAlignment="1" applyProtection="1">
      <alignment horizontal="right" vertical="center" indent="2"/>
      <protection locked="0"/>
    </xf>
    <xf numFmtId="0" fontId="14" fillId="2" borderId="13" xfId="0" applyFont="1" applyFill="1" applyBorder="1" applyAlignment="1" applyProtection="1">
      <alignment horizontal="right" vertical="center" indent="2"/>
      <protection locked="0"/>
    </xf>
    <xf numFmtId="0" fontId="14" fillId="2" borderId="12" xfId="0" applyFont="1" applyFill="1" applyBorder="1" applyAlignment="1" applyProtection="1">
      <alignment horizontal="left" vertical="center" indent="1"/>
      <protection locked="0"/>
    </xf>
    <xf numFmtId="14" fontId="16" fillId="0" borderId="12" xfId="0" applyNumberFormat="1" applyFont="1" applyFill="1" applyBorder="1" applyAlignment="1" applyProtection="1">
      <alignment horizontal="center"/>
      <protection locked="0"/>
    </xf>
    <xf numFmtId="0" fontId="16" fillId="2" borderId="18" xfId="0" applyFont="1" applyFill="1" applyBorder="1" applyAlignment="1" applyProtection="1">
      <alignment horizontal="left" vertical="center" indent="1"/>
      <protection locked="0"/>
    </xf>
    <xf numFmtId="0" fontId="16" fillId="2" borderId="13" xfId="0" applyFont="1" applyFill="1" applyBorder="1" applyAlignment="1" applyProtection="1">
      <alignment horizontal="left" vertical="center" indent="1"/>
      <protection locked="0"/>
    </xf>
    <xf numFmtId="0" fontId="16" fillId="2" borderId="19" xfId="0" applyFont="1" applyFill="1" applyBorder="1" applyAlignment="1" applyProtection="1">
      <alignment horizontal="left" vertical="center" indent="1"/>
      <protection locked="0"/>
    </xf>
    <xf numFmtId="219" fontId="16" fillId="2" borderId="11" xfId="0" applyNumberFormat="1" applyFont="1" applyFill="1" applyBorder="1" applyAlignment="1" applyProtection="1">
      <alignment horizontal="left" vertical="center"/>
      <protection locked="0"/>
    </xf>
    <xf numFmtId="0" fontId="16" fillId="0" borderId="12" xfId="0" applyFont="1" applyFill="1" applyBorder="1" applyAlignment="1" applyProtection="1">
      <alignment horizontal="left"/>
      <protection locked="0"/>
    </xf>
    <xf numFmtId="0" fontId="14" fillId="0" borderId="12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49" fillId="0" borderId="12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showGridLines="0" tabSelected="1" view="pageBreakPreview" zoomScale="92" zoomScaleSheetLayoutView="92" zoomScalePageLayoutView="0" workbookViewId="0" topLeftCell="A1">
      <selection activeCell="O15" sqref="O15"/>
    </sheetView>
  </sheetViews>
  <sheetFormatPr defaultColWidth="9.140625" defaultRowHeight="12.75"/>
  <cols>
    <col min="1" max="1" width="9.140625" style="10" customWidth="1"/>
    <col min="2" max="12" width="9.140625" style="9" customWidth="1"/>
    <col min="13" max="13" width="10.7109375" style="9" customWidth="1"/>
    <col min="14" max="16384" width="9.140625" style="9" customWidth="1"/>
  </cols>
  <sheetData>
    <row r="1" spans="1:13" ht="16.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1">
      <c r="A2" s="105" t="s">
        <v>102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</row>
    <row r="3" spans="1:13" ht="16.5">
      <c r="A3" s="106" t="s">
        <v>101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4" spans="1:13" ht="32.25" customHeight="1">
      <c r="A4" s="107" t="s">
        <v>103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</row>
    <row r="5" spans="1:13" ht="32.25" customHeight="1">
      <c r="A5" s="107" t="s">
        <v>88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32.25" customHeight="1">
      <c r="A6" s="107" t="s">
        <v>87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48" customHeight="1">
      <c r="A7" s="108" t="s">
        <v>72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</row>
    <row r="8" spans="1:13" ht="32.25" customHeight="1">
      <c r="A8" s="107" t="s">
        <v>73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ht="30" customHeight="1">
      <c r="A9" s="108" t="s">
        <v>78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3" ht="63.75" customHeight="1">
      <c r="A10" s="14"/>
      <c r="B10" s="108" t="s">
        <v>74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48" customHeight="1">
      <c r="A11" s="14"/>
      <c r="B11" s="108" t="s">
        <v>85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ht="63.75" customHeight="1">
      <c r="A12" s="14"/>
      <c r="B12" s="108" t="s">
        <v>76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ht="47.25" customHeight="1">
      <c r="A13" s="108" t="s">
        <v>75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</row>
    <row r="14" spans="1:13" ht="32.25" customHeight="1">
      <c r="A14" s="108" t="s">
        <v>68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</row>
    <row r="15" spans="1:13" ht="48" customHeight="1">
      <c r="A15" s="108" t="s">
        <v>100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</row>
    <row r="16" spans="1:13" ht="48" customHeight="1">
      <c r="A16" s="108" t="s">
        <v>69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26.25" customHeight="1">
      <c r="A17" s="15" t="s">
        <v>54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 customHeight="1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6.5">
      <c r="A19" s="12" t="s">
        <v>70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6.5">
      <c r="A20" s="12" t="s">
        <v>64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6.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6.5">
      <c r="A22" s="12" t="s">
        <v>55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6.5">
      <c r="A23" s="16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6.5">
      <c r="A24" s="16" t="s">
        <v>56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6.5">
      <c r="A25" s="16" t="s">
        <v>71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16.5">
      <c r="A26" s="16" t="s">
        <v>57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</row>
    <row r="27" spans="1:13" ht="16.5">
      <c r="A27" s="16" t="s">
        <v>65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</row>
    <row r="28" spans="1:13" ht="16.5">
      <c r="A28" s="16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16.5">
      <c r="A29" s="16" t="s">
        <v>58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ht="16.5">
      <c r="A30" s="12"/>
      <c r="B30" s="13"/>
      <c r="C30" s="16" t="s">
        <v>59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ht="16.5">
      <c r="A31" s="12"/>
      <c r="B31" s="13"/>
      <c r="C31" s="16" t="s">
        <v>60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6.5">
      <c r="A32" s="12"/>
      <c r="B32" s="13"/>
      <c r="C32" s="16" t="s">
        <v>61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ht="16.5">
      <c r="A33" s="1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6.5">
      <c r="A34" s="16" t="s">
        <v>67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ht="16.5">
      <c r="A35" s="12"/>
      <c r="B35" s="13"/>
      <c r="C35" s="17" t="s">
        <v>66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</row>
  </sheetData>
  <sheetProtection/>
  <mergeCells count="15">
    <mergeCell ref="A15:M15"/>
    <mergeCell ref="A8:M8"/>
    <mergeCell ref="A13:M13"/>
    <mergeCell ref="A14:M14"/>
    <mergeCell ref="A16:M16"/>
    <mergeCell ref="A9:M9"/>
    <mergeCell ref="B12:M12"/>
    <mergeCell ref="B10:M10"/>
    <mergeCell ref="B11:M11"/>
    <mergeCell ref="A2:M2"/>
    <mergeCell ref="A3:M3"/>
    <mergeCell ref="A4:M4"/>
    <mergeCell ref="A5:M5"/>
    <mergeCell ref="A6:M6"/>
    <mergeCell ref="A7:M7"/>
  </mergeCells>
  <printOptions/>
  <pageMargins left="0.5" right="0.5" top="0" bottom="0.5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6"/>
  <sheetViews>
    <sheetView showGridLines="0" view="pageBreakPreview" zoomScale="89" zoomScaleNormal="80" zoomScaleSheetLayoutView="89" zoomScalePageLayoutView="0" workbookViewId="0" topLeftCell="A43">
      <selection activeCell="K63" sqref="K63"/>
    </sheetView>
  </sheetViews>
  <sheetFormatPr defaultColWidth="9.140625" defaultRowHeight="12.75"/>
  <cols>
    <col min="1" max="1" width="6.421875" style="11" customWidth="1"/>
    <col min="2" max="2" width="9.140625" style="1" customWidth="1"/>
    <col min="3" max="3" width="11.7109375" style="1" customWidth="1"/>
    <col min="4" max="5" width="10.57421875" style="1" customWidth="1"/>
    <col min="6" max="6" width="11.140625" style="1" customWidth="1"/>
    <col min="7" max="7" width="3.28125" style="1" customWidth="1"/>
    <col min="8" max="10" width="11.7109375" style="1" customWidth="1"/>
    <col min="11" max="11" width="10.140625" style="1" customWidth="1"/>
    <col min="12" max="12" width="11.57421875" style="1" customWidth="1"/>
    <col min="13" max="13" width="12.00390625" style="1" customWidth="1"/>
    <col min="14" max="14" width="2.00390625" style="1" customWidth="1"/>
    <col min="15" max="16384" width="9.140625" style="1" customWidth="1"/>
  </cols>
  <sheetData>
    <row r="1" spans="1:13" s="7" customFormat="1" ht="13.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86</v>
      </c>
    </row>
    <row r="2" spans="1:13" s="7" customFormat="1" ht="15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 t="s">
        <v>29</v>
      </c>
    </row>
    <row r="3" spans="1:14" ht="18.75">
      <c r="A3" s="23"/>
      <c r="B3" s="24" t="s">
        <v>50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</row>
    <row r="4" spans="1:14" s="8" customFormat="1" ht="21">
      <c r="A4" s="27"/>
      <c r="B4" s="28" t="s">
        <v>4</v>
      </c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6"/>
    </row>
    <row r="5" spans="1:14" ht="15" customHeight="1">
      <c r="A5" s="158" t="s">
        <v>98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3"/>
    </row>
    <row r="6" spans="1:14" ht="15" customHeight="1">
      <c r="A6" s="23"/>
      <c r="B6" s="25"/>
      <c r="C6" s="25"/>
      <c r="D6" s="31"/>
      <c r="E6" s="31"/>
      <c r="F6" s="31"/>
      <c r="G6" s="31"/>
      <c r="H6" s="31"/>
      <c r="I6" s="31"/>
      <c r="J6" s="31"/>
      <c r="K6" s="31"/>
      <c r="L6" s="31"/>
      <c r="M6" s="31"/>
      <c r="N6" s="3"/>
    </row>
    <row r="7" spans="1:14" ht="22.5" customHeight="1" thickBot="1">
      <c r="A7" s="23"/>
      <c r="B7" s="131" t="s">
        <v>1</v>
      </c>
      <c r="C7" s="131"/>
      <c r="D7" s="130" t="s">
        <v>79</v>
      </c>
      <c r="E7" s="130"/>
      <c r="F7" s="130"/>
      <c r="G7" s="130"/>
      <c r="H7" s="130"/>
      <c r="I7" s="130"/>
      <c r="J7" s="32"/>
      <c r="K7" s="33" t="s">
        <v>2</v>
      </c>
      <c r="L7" s="142" t="s">
        <v>81</v>
      </c>
      <c r="M7" s="142"/>
      <c r="N7" s="4"/>
    </row>
    <row r="8" spans="1:14" ht="22.5" customHeight="1" thickBot="1">
      <c r="A8" s="23"/>
      <c r="B8" s="131" t="s">
        <v>5</v>
      </c>
      <c r="C8" s="131"/>
      <c r="D8" s="130" t="s">
        <v>80</v>
      </c>
      <c r="E8" s="130"/>
      <c r="F8" s="130"/>
      <c r="G8" s="130"/>
      <c r="H8" s="130"/>
      <c r="I8" s="130"/>
      <c r="J8" s="33"/>
      <c r="K8" s="33" t="s">
        <v>3</v>
      </c>
      <c r="L8" s="133">
        <v>40544</v>
      </c>
      <c r="M8" s="133"/>
      <c r="N8" s="4"/>
    </row>
    <row r="9" spans="1:14" ht="22.5" customHeight="1" thickBot="1">
      <c r="A9" s="23"/>
      <c r="B9" s="131" t="s">
        <v>6</v>
      </c>
      <c r="C9" s="131"/>
      <c r="D9" s="130" t="s">
        <v>47</v>
      </c>
      <c r="E9" s="130"/>
      <c r="F9" s="130"/>
      <c r="G9" s="130"/>
      <c r="H9" s="130"/>
      <c r="I9" s="130"/>
      <c r="J9" s="33"/>
      <c r="K9" s="33" t="s">
        <v>7</v>
      </c>
      <c r="L9" s="133" t="s">
        <v>48</v>
      </c>
      <c r="M9" s="133"/>
      <c r="N9" s="4"/>
    </row>
    <row r="10" spans="1:14" ht="15" customHeight="1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5"/>
    </row>
    <row r="11" spans="1:14" ht="20.25" customHeight="1">
      <c r="A11" s="139" t="s">
        <v>26</v>
      </c>
      <c r="B11" s="139" t="s">
        <v>0</v>
      </c>
      <c r="C11" s="124" t="s">
        <v>89</v>
      </c>
      <c r="D11" s="124" t="s">
        <v>63</v>
      </c>
      <c r="E11" s="124" t="s">
        <v>36</v>
      </c>
      <c r="F11" s="124" t="s">
        <v>8</v>
      </c>
      <c r="G11" s="35"/>
      <c r="H11" s="36" t="s">
        <v>41</v>
      </c>
      <c r="I11" s="37"/>
      <c r="J11" s="37"/>
      <c r="K11" s="37"/>
      <c r="L11" s="37"/>
      <c r="M11" s="37"/>
      <c r="N11" s="5"/>
    </row>
    <row r="12" spans="1:14" ht="20.25" customHeight="1">
      <c r="A12" s="140"/>
      <c r="B12" s="140"/>
      <c r="C12" s="125"/>
      <c r="D12" s="125"/>
      <c r="E12" s="125"/>
      <c r="F12" s="125"/>
      <c r="G12" s="35"/>
      <c r="H12" s="38" t="s">
        <v>90</v>
      </c>
      <c r="I12" s="37"/>
      <c r="J12" s="37"/>
      <c r="K12" s="37"/>
      <c r="L12" s="37"/>
      <c r="M12" s="37"/>
      <c r="N12" s="5"/>
    </row>
    <row r="13" spans="1:14" ht="19.5" customHeight="1" thickBot="1">
      <c r="A13" s="141"/>
      <c r="B13" s="141"/>
      <c r="C13" s="126"/>
      <c r="D13" s="126"/>
      <c r="E13" s="126"/>
      <c r="F13" s="126"/>
      <c r="G13" s="37"/>
      <c r="H13" s="39"/>
      <c r="I13" s="40" t="s">
        <v>9</v>
      </c>
      <c r="J13" s="37"/>
      <c r="K13" s="37"/>
      <c r="L13" s="37"/>
      <c r="M13" s="37"/>
      <c r="N13" s="5"/>
    </row>
    <row r="14" spans="1:14" ht="19.5" customHeight="1">
      <c r="A14" s="41" t="str">
        <f>IF(ISBLANK($L$8),"",TEXT(L8,"ddd"))</f>
        <v>Sat</v>
      </c>
      <c r="B14" s="42">
        <v>1</v>
      </c>
      <c r="C14" s="43">
        <v>2</v>
      </c>
      <c r="D14" s="44">
        <v>100</v>
      </c>
      <c r="E14" s="45">
        <f aca="true" t="shared" si="0" ref="E14:E44">IF(D14="","",+D14*8.34*$L$18/100*100/$K$16*$K$17)</f>
        <v>15.421418181818185</v>
      </c>
      <c r="F14" s="45">
        <f aca="true" t="shared" si="1" ref="F14:F44">IF(E14="","",+E14/(C14*8.34))</f>
        <v>0.9245454545454548</v>
      </c>
      <c r="G14" s="37"/>
      <c r="H14" s="39"/>
      <c r="I14" s="40" t="s">
        <v>10</v>
      </c>
      <c r="J14" s="114"/>
      <c r="K14" s="114"/>
      <c r="L14" s="114"/>
      <c r="M14" s="37"/>
      <c r="N14" s="5"/>
    </row>
    <row r="15" spans="1:14" ht="20.25" customHeight="1">
      <c r="A15" s="46" t="str">
        <f aca="true" t="shared" si="2" ref="A15:A44">IF(ISBLANK($L$8),"",TEXT($L$8+B14,"ddd"))</f>
        <v>Sun</v>
      </c>
      <c r="B15" s="47">
        <v>2</v>
      </c>
      <c r="C15" s="48">
        <v>2.1</v>
      </c>
      <c r="D15" s="49">
        <v>110</v>
      </c>
      <c r="E15" s="50">
        <f t="shared" si="0"/>
        <v>16.96356</v>
      </c>
      <c r="F15" s="50">
        <f t="shared" si="1"/>
        <v>0.9685714285714286</v>
      </c>
      <c r="G15" s="37"/>
      <c r="H15" s="51"/>
      <c r="I15" s="40"/>
      <c r="J15" s="37"/>
      <c r="K15" s="37"/>
      <c r="L15" s="37"/>
      <c r="M15" s="37"/>
      <c r="N15" s="5"/>
    </row>
    <row r="16" spans="1:14" ht="20.25" customHeight="1">
      <c r="A16" s="46" t="str">
        <f t="shared" si="2"/>
        <v>Mon</v>
      </c>
      <c r="B16" s="47">
        <f aca="true" t="shared" si="3" ref="B16:B44">B15+1</f>
        <v>3</v>
      </c>
      <c r="C16" s="48">
        <v>2</v>
      </c>
      <c r="D16" s="49">
        <v>85</v>
      </c>
      <c r="E16" s="50">
        <f t="shared" si="0"/>
        <v>13.108205454545454</v>
      </c>
      <c r="F16" s="50">
        <f t="shared" si="1"/>
        <v>0.7858636363636363</v>
      </c>
      <c r="G16" s="37"/>
      <c r="H16" s="51"/>
      <c r="I16" s="37" t="s">
        <v>11</v>
      </c>
      <c r="J16" s="37"/>
      <c r="K16" s="123">
        <v>99</v>
      </c>
      <c r="L16" s="123"/>
      <c r="M16" s="37"/>
      <c r="N16" s="5"/>
    </row>
    <row r="17" spans="1:14" ht="20.25" customHeight="1">
      <c r="A17" s="46" t="str">
        <f t="shared" si="2"/>
        <v>Tue</v>
      </c>
      <c r="B17" s="47">
        <f t="shared" si="3"/>
        <v>4</v>
      </c>
      <c r="C17" s="48">
        <v>0.88</v>
      </c>
      <c r="D17" s="49">
        <v>45.068944844124694</v>
      </c>
      <c r="E17" s="50">
        <f t="shared" si="0"/>
        <v>6.9502704545454534</v>
      </c>
      <c r="F17" s="50">
        <f t="shared" si="1"/>
        <v>0.9470065476544383</v>
      </c>
      <c r="G17" s="37"/>
      <c r="H17" s="37"/>
      <c r="I17" s="37" t="s">
        <v>12</v>
      </c>
      <c r="J17" s="37"/>
      <c r="K17" s="132">
        <v>0.452</v>
      </c>
      <c r="L17" s="132"/>
      <c r="M17" s="37"/>
      <c r="N17" s="5"/>
    </row>
    <row r="18" spans="1:14" ht="20.25" customHeight="1">
      <c r="A18" s="46" t="str">
        <f t="shared" si="2"/>
        <v>Wed</v>
      </c>
      <c r="B18" s="47">
        <f t="shared" si="3"/>
        <v>5</v>
      </c>
      <c r="C18" s="48">
        <v>1.5</v>
      </c>
      <c r="D18" s="49">
        <v>45.068944844124694</v>
      </c>
      <c r="E18" s="50">
        <f t="shared" si="0"/>
        <v>6.9502704545454534</v>
      </c>
      <c r="F18" s="50">
        <f t="shared" si="1"/>
        <v>0.5555771746239372</v>
      </c>
      <c r="G18" s="37"/>
      <c r="H18" s="37"/>
      <c r="I18" s="52" t="s">
        <v>62</v>
      </c>
      <c r="J18" s="37"/>
      <c r="K18" s="53"/>
      <c r="L18" s="54">
        <v>4.05</v>
      </c>
      <c r="M18" s="37"/>
      <c r="N18" s="5"/>
    </row>
    <row r="19" spans="1:14" ht="20.25" customHeight="1">
      <c r="A19" s="46" t="str">
        <f t="shared" si="2"/>
        <v>Thu</v>
      </c>
      <c r="B19" s="47">
        <f t="shared" si="3"/>
        <v>6</v>
      </c>
      <c r="C19" s="43">
        <v>1.03</v>
      </c>
      <c r="D19" s="49">
        <v>45.068944844124694</v>
      </c>
      <c r="E19" s="50">
        <f t="shared" si="0"/>
        <v>6.9502704545454534</v>
      </c>
      <c r="F19" s="50">
        <f t="shared" si="1"/>
        <v>0.8090929727533066</v>
      </c>
      <c r="G19" s="37"/>
      <c r="H19" s="37"/>
      <c r="I19" s="37"/>
      <c r="J19" s="37"/>
      <c r="K19" s="37"/>
      <c r="L19" s="37"/>
      <c r="M19" s="37"/>
      <c r="N19" s="5"/>
    </row>
    <row r="20" spans="1:14" ht="20.25" customHeight="1">
      <c r="A20" s="46" t="str">
        <f t="shared" si="2"/>
        <v>Fri</v>
      </c>
      <c r="B20" s="47">
        <f t="shared" si="3"/>
        <v>7</v>
      </c>
      <c r="C20" s="48">
        <v>0.808</v>
      </c>
      <c r="D20" s="49">
        <v>45.068944844124694</v>
      </c>
      <c r="E20" s="50">
        <f t="shared" si="0"/>
        <v>6.9502704545454534</v>
      </c>
      <c r="F20" s="50">
        <f t="shared" si="1"/>
        <v>1.0313932697226555</v>
      </c>
      <c r="G20" s="37"/>
      <c r="H20" s="37"/>
      <c r="I20" s="37"/>
      <c r="J20" s="37"/>
      <c r="K20" s="37"/>
      <c r="L20" s="37"/>
      <c r="M20" s="37"/>
      <c r="N20" s="5"/>
    </row>
    <row r="21" spans="1:14" ht="20.25" customHeight="1">
      <c r="A21" s="46" t="str">
        <f t="shared" si="2"/>
        <v>Sat</v>
      </c>
      <c r="B21" s="47">
        <f t="shared" si="3"/>
        <v>8</v>
      </c>
      <c r="C21" s="48">
        <v>0.586</v>
      </c>
      <c r="D21" s="49">
        <v>29.367505995203835</v>
      </c>
      <c r="E21" s="50">
        <f t="shared" si="0"/>
        <v>4.528885909090908</v>
      </c>
      <c r="F21" s="50">
        <f t="shared" si="1"/>
        <v>0.9266755692560441</v>
      </c>
      <c r="G21" s="37"/>
      <c r="H21" s="37" t="s">
        <v>42</v>
      </c>
      <c r="I21" s="37"/>
      <c r="J21" s="37"/>
      <c r="K21" s="37"/>
      <c r="L21" s="37"/>
      <c r="M21" s="37"/>
      <c r="N21" s="5"/>
    </row>
    <row r="22" spans="1:14" ht="20.25" customHeight="1">
      <c r="A22" s="46" t="str">
        <f t="shared" si="2"/>
        <v>Sun</v>
      </c>
      <c r="B22" s="47">
        <f t="shared" si="3"/>
        <v>9</v>
      </c>
      <c r="C22" s="48">
        <v>2.1</v>
      </c>
      <c r="D22" s="49">
        <v>100</v>
      </c>
      <c r="E22" s="50">
        <f t="shared" si="0"/>
        <v>15.421418181818185</v>
      </c>
      <c r="F22" s="50">
        <f t="shared" si="1"/>
        <v>0.8805194805194807</v>
      </c>
      <c r="G22" s="37"/>
      <c r="H22" s="38" t="s">
        <v>52</v>
      </c>
      <c r="I22" s="37"/>
      <c r="J22" s="37"/>
      <c r="K22" s="137" t="s">
        <v>84</v>
      </c>
      <c r="L22" s="137"/>
      <c r="M22" s="37"/>
      <c r="N22" s="5"/>
    </row>
    <row r="23" spans="1:14" ht="20.25" customHeight="1">
      <c r="A23" s="46" t="str">
        <f t="shared" si="2"/>
        <v>Mon</v>
      </c>
      <c r="B23" s="47">
        <f t="shared" si="3"/>
        <v>10</v>
      </c>
      <c r="C23" s="48">
        <v>2</v>
      </c>
      <c r="D23" s="49">
        <v>95</v>
      </c>
      <c r="E23" s="50">
        <f t="shared" si="0"/>
        <v>14.650347272727274</v>
      </c>
      <c r="F23" s="50">
        <f t="shared" si="1"/>
        <v>0.8783181818181819</v>
      </c>
      <c r="G23" s="37"/>
      <c r="H23" s="38" t="s">
        <v>13</v>
      </c>
      <c r="I23" s="37"/>
      <c r="J23" s="37"/>
      <c r="K23" s="138" t="s">
        <v>44</v>
      </c>
      <c r="L23" s="138"/>
      <c r="M23" s="37"/>
      <c r="N23" s="5"/>
    </row>
    <row r="24" spans="1:14" ht="20.25" customHeight="1">
      <c r="A24" s="46" t="str">
        <f t="shared" si="2"/>
        <v>Tue</v>
      </c>
      <c r="B24" s="47">
        <f t="shared" si="3"/>
        <v>11</v>
      </c>
      <c r="C24" s="48">
        <v>0.88</v>
      </c>
      <c r="D24" s="49">
        <v>45.068944844124694</v>
      </c>
      <c r="E24" s="50">
        <f t="shared" si="0"/>
        <v>6.9502704545454534</v>
      </c>
      <c r="F24" s="50">
        <f t="shared" si="1"/>
        <v>0.9470065476544383</v>
      </c>
      <c r="G24" s="37"/>
      <c r="H24" s="38" t="s">
        <v>40</v>
      </c>
      <c r="I24" s="37"/>
      <c r="J24" s="37"/>
      <c r="K24" s="37"/>
      <c r="L24" s="37"/>
      <c r="M24" s="37"/>
      <c r="N24" s="5"/>
    </row>
    <row r="25" spans="1:14" ht="20.25" customHeight="1">
      <c r="A25" s="46" t="str">
        <f t="shared" si="2"/>
        <v>Wed</v>
      </c>
      <c r="B25" s="47">
        <f t="shared" si="3"/>
        <v>12</v>
      </c>
      <c r="C25" s="48">
        <v>1.5</v>
      </c>
      <c r="D25" s="49">
        <v>45.068944844124694</v>
      </c>
      <c r="E25" s="50">
        <f t="shared" si="0"/>
        <v>6.9502704545454534</v>
      </c>
      <c r="F25" s="50">
        <f t="shared" si="1"/>
        <v>0.5555771746239372</v>
      </c>
      <c r="G25" s="37"/>
      <c r="H25" s="37"/>
      <c r="I25" s="55" t="s">
        <v>0</v>
      </c>
      <c r="J25" s="134" t="s">
        <v>14</v>
      </c>
      <c r="K25" s="135"/>
      <c r="L25" s="136"/>
      <c r="M25" s="37"/>
      <c r="N25" s="5"/>
    </row>
    <row r="26" spans="1:14" ht="20.25" customHeight="1">
      <c r="A26" s="46" t="str">
        <f t="shared" si="2"/>
        <v>Thu</v>
      </c>
      <c r="B26" s="47">
        <f t="shared" si="3"/>
        <v>13</v>
      </c>
      <c r="C26" s="43">
        <v>1.03</v>
      </c>
      <c r="D26" s="49">
        <v>45.068944844124694</v>
      </c>
      <c r="E26" s="50">
        <f t="shared" si="0"/>
        <v>6.9502704545454534</v>
      </c>
      <c r="F26" s="50">
        <f t="shared" si="1"/>
        <v>0.8090929727533066</v>
      </c>
      <c r="G26" s="37"/>
      <c r="H26" s="37"/>
      <c r="I26" s="56">
        <v>40546</v>
      </c>
      <c r="J26" s="127" t="s">
        <v>83</v>
      </c>
      <c r="K26" s="128"/>
      <c r="L26" s="129"/>
      <c r="M26" s="37"/>
      <c r="N26" s="5"/>
    </row>
    <row r="27" spans="1:14" ht="20.25" customHeight="1">
      <c r="A27" s="46" t="str">
        <f t="shared" si="2"/>
        <v>Fri</v>
      </c>
      <c r="B27" s="47">
        <f t="shared" si="3"/>
        <v>14</v>
      </c>
      <c r="C27" s="48">
        <v>0.808</v>
      </c>
      <c r="D27" s="49">
        <v>45.068944844124694</v>
      </c>
      <c r="E27" s="50">
        <f t="shared" si="0"/>
        <v>6.9502704545454534</v>
      </c>
      <c r="F27" s="50">
        <f t="shared" si="1"/>
        <v>1.0313932697226555</v>
      </c>
      <c r="G27" s="37"/>
      <c r="H27" s="37"/>
      <c r="I27" s="56">
        <v>40559</v>
      </c>
      <c r="J27" s="127" t="s">
        <v>82</v>
      </c>
      <c r="K27" s="128"/>
      <c r="L27" s="129"/>
      <c r="M27" s="37"/>
      <c r="N27" s="5"/>
    </row>
    <row r="28" spans="1:14" ht="20.25" customHeight="1">
      <c r="A28" s="46" t="str">
        <f t="shared" si="2"/>
        <v>Sat</v>
      </c>
      <c r="B28" s="47">
        <f t="shared" si="3"/>
        <v>15</v>
      </c>
      <c r="C28" s="48">
        <v>0.586</v>
      </c>
      <c r="D28" s="49">
        <v>36.636690647482006</v>
      </c>
      <c r="E28" s="50">
        <f t="shared" si="0"/>
        <v>5.64989727272727</v>
      </c>
      <c r="F28" s="50">
        <f t="shared" si="1"/>
        <v>1.1560507101610051</v>
      </c>
      <c r="G28" s="37"/>
      <c r="H28" s="37"/>
      <c r="I28" s="56"/>
      <c r="J28" s="127"/>
      <c r="K28" s="128"/>
      <c r="L28" s="129"/>
      <c r="M28" s="37"/>
      <c r="N28" s="5"/>
    </row>
    <row r="29" spans="1:14" ht="20.25" customHeight="1">
      <c r="A29" s="46" t="str">
        <f t="shared" si="2"/>
        <v>Sun</v>
      </c>
      <c r="B29" s="47">
        <f t="shared" si="3"/>
        <v>16</v>
      </c>
      <c r="C29" s="43"/>
      <c r="D29" s="49"/>
      <c r="E29" s="50">
        <f t="shared" si="0"/>
      </c>
      <c r="F29" s="50">
        <f t="shared" si="1"/>
      </c>
      <c r="G29" s="37"/>
      <c r="H29" s="37"/>
      <c r="I29" s="37"/>
      <c r="J29" s="37"/>
      <c r="K29" s="37"/>
      <c r="L29" s="37"/>
      <c r="M29" s="37"/>
      <c r="N29" s="5"/>
    </row>
    <row r="30" spans="1:14" ht="20.25" customHeight="1">
      <c r="A30" s="46" t="str">
        <f t="shared" si="2"/>
        <v>Mon</v>
      </c>
      <c r="B30" s="47">
        <f t="shared" si="3"/>
        <v>17</v>
      </c>
      <c r="C30" s="48">
        <v>2.1</v>
      </c>
      <c r="D30" s="49">
        <v>87.23021582733813</v>
      </c>
      <c r="E30" s="50">
        <f t="shared" si="0"/>
        <v>13.452136363636365</v>
      </c>
      <c r="F30" s="50">
        <f t="shared" si="1"/>
        <v>0.7680790432588995</v>
      </c>
      <c r="G30" s="37"/>
      <c r="H30" s="37" t="s">
        <v>91</v>
      </c>
      <c r="I30" s="37"/>
      <c r="J30" s="37"/>
      <c r="K30" s="37"/>
      <c r="L30" s="57">
        <v>0.8</v>
      </c>
      <c r="M30" s="37"/>
      <c r="N30" s="5"/>
    </row>
    <row r="31" spans="1:14" ht="20.25" customHeight="1">
      <c r="A31" s="46" t="str">
        <f t="shared" si="2"/>
        <v>Tue</v>
      </c>
      <c r="B31" s="47">
        <f t="shared" si="3"/>
        <v>18</v>
      </c>
      <c r="C31" s="48">
        <v>2</v>
      </c>
      <c r="D31" s="49">
        <v>87.23021582733813</v>
      </c>
      <c r="E31" s="50">
        <f t="shared" si="0"/>
        <v>13.452136363636365</v>
      </c>
      <c r="F31" s="50">
        <f t="shared" si="1"/>
        <v>0.8064829954218444</v>
      </c>
      <c r="G31" s="37"/>
      <c r="H31" s="37" t="s">
        <v>92</v>
      </c>
      <c r="I31" s="37"/>
      <c r="J31" s="37"/>
      <c r="K31" s="58" t="s">
        <v>33</v>
      </c>
      <c r="L31" s="57">
        <v>0.7</v>
      </c>
      <c r="M31" s="37"/>
      <c r="N31" s="5"/>
    </row>
    <row r="32" spans="1:14" ht="20.25" customHeight="1">
      <c r="A32" s="46" t="str">
        <f t="shared" si="2"/>
        <v>Wed</v>
      </c>
      <c r="B32" s="47">
        <f t="shared" si="3"/>
        <v>19</v>
      </c>
      <c r="C32" s="48">
        <v>0.88</v>
      </c>
      <c r="D32" s="49">
        <v>44.196642685851316</v>
      </c>
      <c r="E32" s="50">
        <f t="shared" si="0"/>
        <v>6.81574909090909</v>
      </c>
      <c r="F32" s="50">
        <f t="shared" si="1"/>
        <v>0.9286773886675782</v>
      </c>
      <c r="G32" s="37"/>
      <c r="H32" s="37" t="s">
        <v>92</v>
      </c>
      <c r="I32" s="37"/>
      <c r="J32" s="37"/>
      <c r="K32" s="58" t="s">
        <v>34</v>
      </c>
      <c r="L32" s="57">
        <v>1.3</v>
      </c>
      <c r="M32" s="37"/>
      <c r="N32" s="5"/>
    </row>
    <row r="33" spans="1:14" ht="20.25" customHeight="1">
      <c r="A33" s="46" t="str">
        <f t="shared" si="2"/>
        <v>Thu</v>
      </c>
      <c r="B33" s="47">
        <f t="shared" si="3"/>
        <v>20</v>
      </c>
      <c r="C33" s="48">
        <v>1.5</v>
      </c>
      <c r="D33" s="49">
        <v>87.23021582733813</v>
      </c>
      <c r="E33" s="50">
        <f t="shared" si="0"/>
        <v>13.452136363636365</v>
      </c>
      <c r="F33" s="50">
        <f t="shared" si="1"/>
        <v>1.0753106605624592</v>
      </c>
      <c r="G33" s="37"/>
      <c r="H33" s="37" t="s">
        <v>93</v>
      </c>
      <c r="I33" s="37"/>
      <c r="J33" s="37"/>
      <c r="K33" s="37"/>
      <c r="L33" s="57">
        <v>0.2</v>
      </c>
      <c r="M33" s="37"/>
      <c r="N33" s="5"/>
    </row>
    <row r="34" spans="1:14" ht="20.25" customHeight="1">
      <c r="A34" s="46" t="str">
        <f t="shared" si="2"/>
        <v>Fri</v>
      </c>
      <c r="B34" s="47">
        <f t="shared" si="3"/>
        <v>21</v>
      </c>
      <c r="C34" s="43">
        <v>1.03</v>
      </c>
      <c r="D34" s="49">
        <v>44.48741007194245</v>
      </c>
      <c r="E34" s="50">
        <f t="shared" si="0"/>
        <v>6.8605895454545465</v>
      </c>
      <c r="F34" s="50">
        <f t="shared" si="1"/>
        <v>0.7986530634274577</v>
      </c>
      <c r="G34" s="37"/>
      <c r="H34" s="37" t="s">
        <v>49</v>
      </c>
      <c r="I34" s="37"/>
      <c r="J34" s="37"/>
      <c r="K34" s="37"/>
      <c r="L34" s="59"/>
      <c r="M34" s="37"/>
      <c r="N34" s="5"/>
    </row>
    <row r="35" spans="1:14" ht="20.25" customHeight="1">
      <c r="A35" s="46" t="str">
        <f t="shared" si="2"/>
        <v>Sat</v>
      </c>
      <c r="B35" s="47">
        <f t="shared" si="3"/>
        <v>22</v>
      </c>
      <c r="C35" s="48">
        <v>0.808</v>
      </c>
      <c r="D35" s="49">
        <v>43.033573141486805</v>
      </c>
      <c r="E35" s="50">
        <f t="shared" si="0"/>
        <v>6.636387272727271</v>
      </c>
      <c r="F35" s="50">
        <f t="shared" si="1"/>
        <v>0.9848142188319547</v>
      </c>
      <c r="G35" s="37"/>
      <c r="H35" s="37" t="s">
        <v>94</v>
      </c>
      <c r="I35" s="37"/>
      <c r="J35" s="37"/>
      <c r="K35" s="58" t="s">
        <v>33</v>
      </c>
      <c r="L35" s="60">
        <f>IF(L31="","",+L31-L33)</f>
        <v>0.49999999999999994</v>
      </c>
      <c r="M35" s="37"/>
      <c r="N35" s="5"/>
    </row>
    <row r="36" spans="1:14" ht="20.25" customHeight="1">
      <c r="A36" s="46" t="str">
        <f t="shared" si="2"/>
        <v>Sun</v>
      </c>
      <c r="B36" s="47">
        <f t="shared" si="3"/>
        <v>23</v>
      </c>
      <c r="C36" s="48">
        <v>0.586</v>
      </c>
      <c r="D36" s="49">
        <v>29.65827338129496</v>
      </c>
      <c r="E36" s="50">
        <f t="shared" si="0"/>
        <v>4.573726363636363</v>
      </c>
      <c r="F36" s="50">
        <f t="shared" si="1"/>
        <v>0.9358505748922427</v>
      </c>
      <c r="G36" s="37"/>
      <c r="H36" s="37" t="s">
        <v>94</v>
      </c>
      <c r="I36" s="37"/>
      <c r="J36" s="37"/>
      <c r="K36" s="58" t="s">
        <v>34</v>
      </c>
      <c r="L36" s="60">
        <f>IF(L32="","",+L32-L33)</f>
        <v>1.1</v>
      </c>
      <c r="M36" s="37"/>
      <c r="N36" s="5"/>
    </row>
    <row r="37" spans="1:14" ht="20.25" customHeight="1">
      <c r="A37" s="46" t="str">
        <f t="shared" si="2"/>
        <v>Mon</v>
      </c>
      <c r="B37" s="47">
        <f t="shared" si="3"/>
        <v>24</v>
      </c>
      <c r="C37" s="48">
        <v>2.1</v>
      </c>
      <c r="D37" s="49">
        <v>87.23021582733813</v>
      </c>
      <c r="E37" s="50">
        <f t="shared" si="0"/>
        <v>13.452136363636365</v>
      </c>
      <c r="F37" s="50">
        <f t="shared" si="1"/>
        <v>0.7680790432588995</v>
      </c>
      <c r="G37" s="37"/>
      <c r="H37" s="113" t="s">
        <v>104</v>
      </c>
      <c r="I37" s="113"/>
      <c r="J37" s="113"/>
      <c r="K37" s="113"/>
      <c r="L37" s="113"/>
      <c r="M37" s="113"/>
      <c r="N37" s="5"/>
    </row>
    <row r="38" spans="1:14" ht="20.25" customHeight="1">
      <c r="A38" s="46" t="str">
        <f t="shared" si="2"/>
        <v>Tue</v>
      </c>
      <c r="B38" s="47">
        <f t="shared" si="3"/>
        <v>25</v>
      </c>
      <c r="C38" s="48">
        <v>2</v>
      </c>
      <c r="D38" s="49">
        <v>87.23021582733813</v>
      </c>
      <c r="E38" s="50">
        <f t="shared" si="0"/>
        <v>13.452136363636365</v>
      </c>
      <c r="F38" s="50">
        <f t="shared" si="1"/>
        <v>0.8064829954218444</v>
      </c>
      <c r="G38" s="37"/>
      <c r="H38" s="113"/>
      <c r="I38" s="113"/>
      <c r="J38" s="113"/>
      <c r="K38" s="113"/>
      <c r="L38" s="113"/>
      <c r="M38" s="113"/>
      <c r="N38" s="5"/>
    </row>
    <row r="39" spans="1:14" ht="20.25" customHeight="1">
      <c r="A39" s="46" t="str">
        <f t="shared" si="2"/>
        <v>Wed</v>
      </c>
      <c r="B39" s="47">
        <f t="shared" si="3"/>
        <v>26</v>
      </c>
      <c r="C39" s="48">
        <v>0.88</v>
      </c>
      <c r="D39" s="49">
        <v>45</v>
      </c>
      <c r="E39" s="50">
        <f t="shared" si="0"/>
        <v>6.939638181818181</v>
      </c>
      <c r="F39" s="50">
        <f t="shared" si="1"/>
        <v>0.9455578512396694</v>
      </c>
      <c r="G39" s="37"/>
      <c r="H39" s="61" t="s">
        <v>43</v>
      </c>
      <c r="I39" s="37"/>
      <c r="J39" s="37"/>
      <c r="K39" s="37"/>
      <c r="L39" s="37"/>
      <c r="M39" s="62"/>
      <c r="N39" s="5"/>
    </row>
    <row r="40" spans="1:14" ht="20.25" customHeight="1">
      <c r="A40" s="46" t="str">
        <f t="shared" si="2"/>
        <v>Thu</v>
      </c>
      <c r="B40" s="47">
        <f t="shared" si="3"/>
        <v>27</v>
      </c>
      <c r="C40" s="48">
        <v>1.5</v>
      </c>
      <c r="D40" s="49">
        <v>87.23021582733813</v>
      </c>
      <c r="E40" s="50">
        <f t="shared" si="0"/>
        <v>13.452136363636365</v>
      </c>
      <c r="F40" s="50">
        <f t="shared" si="1"/>
        <v>1.0753106605624592</v>
      </c>
      <c r="G40" s="37"/>
      <c r="H40" s="63" t="s">
        <v>53</v>
      </c>
      <c r="I40" s="37"/>
      <c r="J40" s="37"/>
      <c r="K40" s="37"/>
      <c r="L40" s="37"/>
      <c r="M40" s="37"/>
      <c r="N40" s="5"/>
    </row>
    <row r="41" spans="1:14" ht="20.25" customHeight="1">
      <c r="A41" s="46" t="str">
        <f t="shared" si="2"/>
        <v>Fri</v>
      </c>
      <c r="B41" s="47">
        <f t="shared" si="3"/>
        <v>28</v>
      </c>
      <c r="C41" s="43">
        <v>1.03</v>
      </c>
      <c r="D41" s="49">
        <v>52.91966426858512</v>
      </c>
      <c r="E41" s="50">
        <f t="shared" si="0"/>
        <v>8.160962727272725</v>
      </c>
      <c r="F41" s="50">
        <f t="shared" si="1"/>
        <v>0.9500317486522696</v>
      </c>
      <c r="G41" s="37"/>
      <c r="H41" s="37" t="s">
        <v>95</v>
      </c>
      <c r="I41" s="37"/>
      <c r="J41" s="37"/>
      <c r="K41" s="37"/>
      <c r="L41" s="37"/>
      <c r="M41" s="62"/>
      <c r="N41" s="5"/>
    </row>
    <row r="42" spans="1:14" ht="20.25" customHeight="1">
      <c r="A42" s="46" t="str">
        <f t="shared" si="2"/>
        <v>Sat</v>
      </c>
      <c r="B42" s="47">
        <f t="shared" si="3"/>
        <v>29</v>
      </c>
      <c r="C42" s="48">
        <v>0.808</v>
      </c>
      <c r="D42" s="49">
        <v>32.565947242206235</v>
      </c>
      <c r="E42" s="50">
        <f t="shared" si="0"/>
        <v>5.022130909090909</v>
      </c>
      <c r="F42" s="50">
        <f t="shared" si="1"/>
        <v>0.7452648142512092</v>
      </c>
      <c r="G42" s="37"/>
      <c r="H42" s="64" t="s">
        <v>18</v>
      </c>
      <c r="I42" s="119"/>
      <c r="J42" s="119"/>
      <c r="K42" s="64" t="s">
        <v>19</v>
      </c>
      <c r="L42" s="119"/>
      <c r="M42" s="119"/>
      <c r="N42" s="5"/>
    </row>
    <row r="43" spans="1:14" ht="20.25" customHeight="1">
      <c r="A43" s="46" t="str">
        <f t="shared" si="2"/>
        <v>Sun</v>
      </c>
      <c r="B43" s="47">
        <f t="shared" si="3"/>
        <v>30</v>
      </c>
      <c r="C43" s="48">
        <v>0.586</v>
      </c>
      <c r="D43" s="49">
        <v>28.495203836930454</v>
      </c>
      <c r="E43" s="50">
        <f t="shared" si="0"/>
        <v>4.394364545454544</v>
      </c>
      <c r="F43" s="50">
        <f t="shared" si="1"/>
        <v>0.8991505523474486</v>
      </c>
      <c r="G43" s="37"/>
      <c r="H43" s="65"/>
      <c r="I43" s="119"/>
      <c r="J43" s="119"/>
      <c r="K43" s="66"/>
      <c r="L43" s="119"/>
      <c r="M43" s="119"/>
      <c r="N43" s="5"/>
    </row>
    <row r="44" spans="1:14" ht="20.25" customHeight="1" thickBot="1">
      <c r="A44" s="67" t="str">
        <f t="shared" si="2"/>
        <v>Mon</v>
      </c>
      <c r="B44" s="68">
        <f t="shared" si="3"/>
        <v>31</v>
      </c>
      <c r="C44" s="69"/>
      <c r="D44" s="69"/>
      <c r="E44" s="70">
        <f t="shared" si="0"/>
      </c>
      <c r="F44" s="70">
        <f t="shared" si="1"/>
      </c>
      <c r="G44" s="37"/>
      <c r="H44" s="71"/>
      <c r="I44" s="119"/>
      <c r="J44" s="119"/>
      <c r="K44" s="72"/>
      <c r="L44" s="119"/>
      <c r="M44" s="119"/>
      <c r="N44" s="5"/>
    </row>
    <row r="45" spans="1:14" ht="20.25" customHeight="1">
      <c r="A45" s="120" t="s">
        <v>39</v>
      </c>
      <c r="B45" s="121"/>
      <c r="C45" s="73">
        <f>IF(SUM(C14:C44)=0,"",SUM(C14:C44))</f>
        <v>37.616</v>
      </c>
      <c r="D45" s="73">
        <f>IF(SUM(D14:D44)=0,"",SUM(D14:D44))</f>
        <v>1760.2937649880091</v>
      </c>
      <c r="E45" s="73">
        <f>IF(SUM(E14:E44)=0,"",SUM(E14:E44))</f>
        <v>271.4622627272727</v>
      </c>
      <c r="F45" s="74" t="s">
        <v>77</v>
      </c>
      <c r="G45" s="37"/>
      <c r="H45" s="75" t="s">
        <v>20</v>
      </c>
      <c r="I45" s="37"/>
      <c r="J45" s="37"/>
      <c r="K45" s="37"/>
      <c r="L45" s="37"/>
      <c r="M45" s="37"/>
      <c r="N45" s="5"/>
    </row>
    <row r="46" spans="1:14" ht="20.25" customHeight="1">
      <c r="A46" s="117" t="s">
        <v>15</v>
      </c>
      <c r="B46" s="118"/>
      <c r="C46" s="76" t="s">
        <v>77</v>
      </c>
      <c r="D46" s="77" t="s">
        <v>77</v>
      </c>
      <c r="E46" s="77" t="s">
        <v>77</v>
      </c>
      <c r="F46" s="50">
        <f>IF(SUM(F14:F44)=0,"",(MIN(F14:F44)))</f>
        <v>0.5555771746239372</v>
      </c>
      <c r="G46" s="37"/>
      <c r="H46" s="78"/>
      <c r="I46" s="51"/>
      <c r="J46" s="37"/>
      <c r="K46" s="37"/>
      <c r="L46" s="58"/>
      <c r="M46" s="79"/>
      <c r="N46" s="5"/>
    </row>
    <row r="47" spans="1:14" ht="20.25" customHeight="1">
      <c r="A47" s="110" t="s">
        <v>16</v>
      </c>
      <c r="B47" s="111"/>
      <c r="C47" s="80" t="s">
        <v>77</v>
      </c>
      <c r="D47" s="81" t="s">
        <v>77</v>
      </c>
      <c r="E47" s="81" t="s">
        <v>77</v>
      </c>
      <c r="F47" s="45">
        <f>IF(SUM(F14:F44)=0,"",(MAX(F14:F44)))</f>
        <v>1.1560507101610051</v>
      </c>
      <c r="G47" s="37"/>
      <c r="H47" s="52" t="s">
        <v>105</v>
      </c>
      <c r="I47" s="82"/>
      <c r="J47" s="82"/>
      <c r="K47" s="82"/>
      <c r="L47" s="82"/>
      <c r="M47" s="51"/>
      <c r="N47" s="5"/>
    </row>
    <row r="48" spans="1:14" ht="20.25" customHeight="1">
      <c r="A48" s="110" t="s">
        <v>17</v>
      </c>
      <c r="B48" s="111"/>
      <c r="C48" s="80" t="s">
        <v>77</v>
      </c>
      <c r="D48" s="81" t="s">
        <v>77</v>
      </c>
      <c r="E48" s="81" t="s">
        <v>77</v>
      </c>
      <c r="F48" s="45">
        <f>IF(SUM(F14:F44)=0,"",(AVERAGE(F14:F44)))</f>
        <v>0.8860148276393154</v>
      </c>
      <c r="G48" s="37"/>
      <c r="H48" s="61"/>
      <c r="I48" s="61" t="s">
        <v>27</v>
      </c>
      <c r="J48" s="37"/>
      <c r="K48" s="37"/>
      <c r="L48" s="78" t="s">
        <v>35</v>
      </c>
      <c r="M48" s="83" t="s">
        <v>45</v>
      </c>
      <c r="N48" s="5"/>
    </row>
    <row r="49" spans="1:14" ht="20.25" customHeight="1">
      <c r="A49" s="110" t="s">
        <v>21</v>
      </c>
      <c r="B49" s="111"/>
      <c r="C49" s="80" t="s">
        <v>77</v>
      </c>
      <c r="D49" s="81" t="s">
        <v>77</v>
      </c>
      <c r="E49" s="81" t="s">
        <v>77</v>
      </c>
      <c r="F49" s="84">
        <f>IF(SUM(F14:F44)=0,"",(COUNT(F14:F44)))</f>
        <v>29</v>
      </c>
      <c r="G49" s="85"/>
      <c r="H49" s="52" t="s">
        <v>37</v>
      </c>
      <c r="I49" s="37"/>
      <c r="J49" s="37"/>
      <c r="K49" s="37"/>
      <c r="L49" s="37"/>
      <c r="M49" s="51"/>
      <c r="N49" s="5"/>
    </row>
    <row r="50" spans="1:14" ht="20.25" customHeight="1">
      <c r="A50" s="110" t="s">
        <v>22</v>
      </c>
      <c r="B50" s="111"/>
      <c r="C50" s="80" t="s">
        <v>77</v>
      </c>
      <c r="D50" s="81" t="s">
        <v>77</v>
      </c>
      <c r="E50" s="81" t="s">
        <v>77</v>
      </c>
      <c r="F50" s="84">
        <f>IF(SUM(F14:F44)=0,"",(COUNTIF(F14:F44,"&gt;="&amp;L35)-COUNTIF(F14:F44,"&gt;"&amp;L36)))</f>
        <v>28</v>
      </c>
      <c r="G50" s="37"/>
      <c r="H50" s="78"/>
      <c r="I50" s="61" t="s">
        <v>24</v>
      </c>
      <c r="J50" s="37"/>
      <c r="K50" s="37"/>
      <c r="L50" s="78" t="s">
        <v>35</v>
      </c>
      <c r="M50" s="83" t="s">
        <v>45</v>
      </c>
      <c r="N50" s="5"/>
    </row>
    <row r="51" spans="1:14" ht="19.5" customHeight="1">
      <c r="A51" s="110" t="s">
        <v>23</v>
      </c>
      <c r="B51" s="111"/>
      <c r="C51" s="80" t="s">
        <v>77</v>
      </c>
      <c r="D51" s="81" t="s">
        <v>77</v>
      </c>
      <c r="E51" s="81" t="s">
        <v>77</v>
      </c>
      <c r="F51" s="86">
        <f>IF(SUM(F14:F44)=0,"",F50/F49)</f>
        <v>0.9655172413793104</v>
      </c>
      <c r="G51" s="85"/>
      <c r="H51" s="52" t="s">
        <v>38</v>
      </c>
      <c r="I51" s="37"/>
      <c r="J51" s="37"/>
      <c r="K51" s="37"/>
      <c r="L51" s="58"/>
      <c r="M51" s="23"/>
      <c r="N51" s="5"/>
    </row>
    <row r="52" spans="1:14" ht="20.25" customHeight="1">
      <c r="A52" s="87" t="s">
        <v>32</v>
      </c>
      <c r="B52" s="87"/>
      <c r="C52" s="87"/>
      <c r="D52" s="23"/>
      <c r="E52" s="88"/>
      <c r="F52" s="88"/>
      <c r="G52" s="23"/>
      <c r="H52" s="37"/>
      <c r="I52" s="61" t="s">
        <v>25</v>
      </c>
      <c r="J52" s="37"/>
      <c r="K52" s="37"/>
      <c r="L52" s="78" t="s">
        <v>35</v>
      </c>
      <c r="M52" s="83" t="s">
        <v>46</v>
      </c>
      <c r="N52" s="5"/>
    </row>
    <row r="53" spans="1:14" ht="16.5">
      <c r="A53" s="87" t="s">
        <v>51</v>
      </c>
      <c r="B53" s="87"/>
      <c r="C53" s="87"/>
      <c r="D53" s="23"/>
      <c r="E53" s="23"/>
      <c r="F53" s="23"/>
      <c r="G53" s="23"/>
      <c r="H53" s="37"/>
      <c r="I53" s="37"/>
      <c r="J53" s="37"/>
      <c r="K53" s="37"/>
      <c r="L53" s="58"/>
      <c r="M53" s="23"/>
      <c r="N53" s="5"/>
    </row>
    <row r="54" spans="1:14" ht="13.5">
      <c r="A54" s="23"/>
      <c r="B54" s="87"/>
      <c r="C54" s="87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5"/>
    </row>
    <row r="55" spans="1:14" ht="16.5">
      <c r="A55" s="89" t="s">
        <v>31</v>
      </c>
      <c r="B55" s="89"/>
      <c r="C55" s="87"/>
      <c r="D55" s="23"/>
      <c r="E55" s="160" t="s">
        <v>47</v>
      </c>
      <c r="F55" s="159"/>
      <c r="G55" s="159"/>
      <c r="H55" s="159"/>
      <c r="I55" s="159"/>
      <c r="J55" s="91" t="s">
        <v>0</v>
      </c>
      <c r="K55" s="116">
        <v>40576</v>
      </c>
      <c r="L55" s="116"/>
      <c r="M55" s="116"/>
      <c r="N55" s="5"/>
    </row>
    <row r="56" spans="1:14" ht="13.5">
      <c r="A56" s="23"/>
      <c r="B56" s="87"/>
      <c r="C56" s="8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5"/>
    </row>
    <row r="57" spans="1:14" ht="16.5">
      <c r="A57" s="122" t="s">
        <v>106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61"/>
      <c r="N57" s="5"/>
    </row>
    <row r="58" spans="1:14" ht="17.25" thickBo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23" t="s">
        <v>97</v>
      </c>
      <c r="N58" s="5"/>
    </row>
    <row r="59" spans="1:13" s="7" customFormat="1" ht="13.5" customHeight="1" thickTop="1">
      <c r="A59" s="18" t="s">
        <v>28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 t="s">
        <v>86</v>
      </c>
    </row>
    <row r="60" spans="1:13" s="7" customFormat="1" ht="15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 t="s">
        <v>29</v>
      </c>
    </row>
    <row r="61" spans="1:14" ht="18">
      <c r="A61" s="23"/>
      <c r="B61" s="24" t="s">
        <v>50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"/>
    </row>
    <row r="62" spans="1:14" s="8" customFormat="1" ht="21">
      <c r="A62" s="27"/>
      <c r="B62" s="28" t="s">
        <v>4</v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6"/>
    </row>
    <row r="63" spans="1:14" ht="24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5"/>
    </row>
    <row r="64" spans="1:14" ht="24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5"/>
    </row>
    <row r="65" spans="1:14" ht="18">
      <c r="A65" s="92" t="s">
        <v>96</v>
      </c>
      <c r="B65" s="87"/>
      <c r="C65" s="8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5"/>
    </row>
    <row r="66" spans="1:14" ht="13.5">
      <c r="A66" s="23"/>
      <c r="B66" s="87"/>
      <c r="C66" s="87"/>
      <c r="D66" s="23"/>
      <c r="E66" s="87"/>
      <c r="F66" s="87"/>
      <c r="G66" s="87"/>
      <c r="H66" s="23"/>
      <c r="I66" s="23"/>
      <c r="J66" s="23"/>
      <c r="K66" s="23"/>
      <c r="L66" s="23"/>
      <c r="M66" s="23"/>
      <c r="N66" s="5"/>
    </row>
    <row r="67" spans="1:14" ht="15" customHeight="1">
      <c r="A67" s="93" t="s">
        <v>30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5"/>
    </row>
    <row r="68" spans="1:14" ht="24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5"/>
    </row>
    <row r="69" spans="1:14" ht="24" customHeight="1">
      <c r="A69" s="109"/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5"/>
    </row>
    <row r="70" spans="1:14" ht="24" customHeight="1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5"/>
    </row>
    <row r="71" spans="1:14" ht="24" customHeight="1">
      <c r="A71" s="109"/>
      <c r="B71" s="109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5"/>
    </row>
    <row r="72" spans="1:14" ht="24" customHeight="1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5"/>
    </row>
    <row r="73" spans="1:14" ht="24" customHeight="1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5"/>
    </row>
    <row r="74" spans="1:14" ht="24" customHeight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5"/>
    </row>
    <row r="75" spans="1:14" ht="24" customHeight="1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5"/>
    </row>
    <row r="76" spans="1:14" ht="24" customHeight="1">
      <c r="A76" s="109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5"/>
    </row>
    <row r="77" spans="1:14" ht="24" customHeight="1">
      <c r="A77" s="109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5"/>
    </row>
    <row r="78" spans="1:14" ht="24" customHeight="1">
      <c r="A78" s="10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5"/>
    </row>
    <row r="79" spans="1:14" ht="24" customHeight="1">
      <c r="A79" s="109"/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5"/>
    </row>
    <row r="80" spans="1:14" ht="24" customHeight="1">
      <c r="A80" s="109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5"/>
    </row>
    <row r="81" spans="1:14" ht="24" customHeight="1">
      <c r="A81" s="109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5"/>
    </row>
    <row r="82" spans="1:14" ht="24" customHeight="1">
      <c r="A82" s="109"/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5"/>
    </row>
    <row r="83" spans="1:14" ht="24" customHeight="1">
      <c r="A83" s="109"/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5"/>
    </row>
    <row r="84" spans="1:14" ht="24" customHeight="1">
      <c r="A84" s="109"/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5"/>
    </row>
    <row r="85" spans="1:14" ht="24" customHeight="1">
      <c r="A85" s="109"/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  <c r="N85" s="5"/>
    </row>
    <row r="86" spans="1:14" ht="24" customHeight="1">
      <c r="A86" s="109"/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5"/>
    </row>
    <row r="87" spans="1:14" ht="24" customHeight="1">
      <c r="A87" s="109"/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5"/>
    </row>
    <row r="88" spans="1:14" ht="24" customHeight="1">
      <c r="A88" s="109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5"/>
    </row>
    <row r="89" spans="1:14" ht="24" customHeight="1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5"/>
    </row>
    <row r="90" spans="1:14" ht="24" customHeight="1">
      <c r="A90" s="109"/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5"/>
    </row>
    <row r="91" spans="1:14" ht="24" customHeight="1">
      <c r="A91" s="109"/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5"/>
    </row>
    <row r="92" spans="1:14" ht="24" customHeight="1">
      <c r="A92" s="109"/>
      <c r="B92" s="109"/>
      <c r="C92" s="109"/>
      <c r="D92" s="109"/>
      <c r="E92" s="109"/>
      <c r="F92" s="109"/>
      <c r="G92" s="109"/>
      <c r="H92" s="109"/>
      <c r="I92" s="109"/>
      <c r="J92" s="109"/>
      <c r="K92" s="109"/>
      <c r="L92" s="109"/>
      <c r="M92" s="109"/>
      <c r="N92" s="5"/>
    </row>
    <row r="93" spans="1:14" ht="24" customHeight="1">
      <c r="A93" s="109"/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5"/>
    </row>
    <row r="94" spans="1:14" ht="24" customHeight="1">
      <c r="A94" s="109"/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5"/>
    </row>
    <row r="95" spans="1:14" ht="24" customHeight="1">
      <c r="A95" s="109"/>
      <c r="B95" s="109"/>
      <c r="C95" s="109"/>
      <c r="D95" s="109"/>
      <c r="E95" s="109"/>
      <c r="F95" s="109"/>
      <c r="G95" s="109"/>
      <c r="H95" s="109"/>
      <c r="I95" s="109"/>
      <c r="J95" s="109"/>
      <c r="K95" s="109"/>
      <c r="L95" s="109"/>
      <c r="M95" s="109"/>
      <c r="N95" s="5"/>
    </row>
    <row r="96" spans="1:14" ht="24" customHeight="1">
      <c r="A96" s="109"/>
      <c r="B96" s="109"/>
      <c r="C96" s="109"/>
      <c r="D96" s="109"/>
      <c r="E96" s="109"/>
      <c r="F96" s="109"/>
      <c r="G96" s="109"/>
      <c r="H96" s="109"/>
      <c r="I96" s="109"/>
      <c r="J96" s="109"/>
      <c r="K96" s="109"/>
      <c r="L96" s="109"/>
      <c r="M96" s="109"/>
      <c r="N96" s="5"/>
    </row>
    <row r="97" spans="1:14" ht="24" customHeight="1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  <c r="N97" s="5"/>
    </row>
    <row r="98" spans="1:14" ht="24" customHeight="1">
      <c r="A98" s="109"/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L98" s="109"/>
      <c r="M98" s="109"/>
      <c r="N98" s="5"/>
    </row>
    <row r="99" spans="1:14" ht="24" customHeight="1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5"/>
    </row>
    <row r="100" spans="1:14" ht="24" customHeight="1">
      <c r="A100" s="109"/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  <c r="N100" s="5"/>
    </row>
    <row r="101" spans="1:14" ht="24" customHeight="1">
      <c r="A101" s="109"/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5"/>
    </row>
    <row r="102" spans="1:14" ht="24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5"/>
    </row>
    <row r="103" spans="1:14" ht="24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5"/>
    </row>
    <row r="104" spans="1:14" ht="16.5">
      <c r="A104" s="89" t="s">
        <v>31</v>
      </c>
      <c r="B104" s="89"/>
      <c r="C104" s="87"/>
      <c r="D104" s="23"/>
      <c r="E104" s="90"/>
      <c r="F104" s="115"/>
      <c r="G104" s="115"/>
      <c r="H104" s="115"/>
      <c r="I104" s="115"/>
      <c r="J104" s="91" t="s">
        <v>0</v>
      </c>
      <c r="K104" s="116"/>
      <c r="L104" s="116"/>
      <c r="M104" s="116"/>
      <c r="N104" s="5"/>
    </row>
    <row r="105" ht="12.75">
      <c r="G105" s="4"/>
    </row>
    <row r="106" ht="12.75">
      <c r="G106" s="4"/>
    </row>
  </sheetData>
  <sheetProtection/>
  <mergeCells count="78">
    <mergeCell ref="A57:M57"/>
    <mergeCell ref="A11:A13"/>
    <mergeCell ref="B11:B13"/>
    <mergeCell ref="C11:C13"/>
    <mergeCell ref="L7:M7"/>
    <mergeCell ref="L8:M8"/>
    <mergeCell ref="B9:C9"/>
    <mergeCell ref="D7:I7"/>
    <mergeCell ref="B7:C7"/>
    <mergeCell ref="D11:D13"/>
    <mergeCell ref="F11:F13"/>
    <mergeCell ref="I43:J43"/>
    <mergeCell ref="D8:I8"/>
    <mergeCell ref="B8:C8"/>
    <mergeCell ref="K17:L17"/>
    <mergeCell ref="L9:M9"/>
    <mergeCell ref="D9:I9"/>
    <mergeCell ref="J25:L25"/>
    <mergeCell ref="K22:L22"/>
    <mergeCell ref="K23:L23"/>
    <mergeCell ref="I44:J44"/>
    <mergeCell ref="K16:L16"/>
    <mergeCell ref="E11:E13"/>
    <mergeCell ref="K55:M55"/>
    <mergeCell ref="J26:L26"/>
    <mergeCell ref="J27:L27"/>
    <mergeCell ref="J28:L28"/>
    <mergeCell ref="L44:M44"/>
    <mergeCell ref="F104:I104"/>
    <mergeCell ref="A88:M88"/>
    <mergeCell ref="K104:M104"/>
    <mergeCell ref="A84:M84"/>
    <mergeCell ref="A85:M85"/>
    <mergeCell ref="A46:B46"/>
    <mergeCell ref="A72:M72"/>
    <mergeCell ref="A48:B48"/>
    <mergeCell ref="A50:B50"/>
    <mergeCell ref="E55:I55"/>
    <mergeCell ref="J14:L14"/>
    <mergeCell ref="A73:M73"/>
    <mergeCell ref="A74:M74"/>
    <mergeCell ref="A75:M75"/>
    <mergeCell ref="A76:M76"/>
    <mergeCell ref="A89:M89"/>
    <mergeCell ref="L42:M42"/>
    <mergeCell ref="L43:M43"/>
    <mergeCell ref="A45:B45"/>
    <mergeCell ref="I42:J42"/>
    <mergeCell ref="A70:M70"/>
    <mergeCell ref="A69:M69"/>
    <mergeCell ref="A90:M90"/>
    <mergeCell ref="A87:M87"/>
    <mergeCell ref="A92:M92"/>
    <mergeCell ref="A5:M5"/>
    <mergeCell ref="A77:M77"/>
    <mergeCell ref="A78:M78"/>
    <mergeCell ref="A79:M79"/>
    <mergeCell ref="H37:M38"/>
    <mergeCell ref="A95:M95"/>
    <mergeCell ref="A86:M86"/>
    <mergeCell ref="A80:M80"/>
    <mergeCell ref="A47:B47"/>
    <mergeCell ref="A58:L58"/>
    <mergeCell ref="A81:M81"/>
    <mergeCell ref="A82:M82"/>
    <mergeCell ref="A83:M83"/>
    <mergeCell ref="A51:B51"/>
    <mergeCell ref="A49:B49"/>
    <mergeCell ref="A96:M96"/>
    <mergeCell ref="A71:M71"/>
    <mergeCell ref="A101:M101"/>
    <mergeCell ref="A100:M100"/>
    <mergeCell ref="A91:M91"/>
    <mergeCell ref="A97:M97"/>
    <mergeCell ref="A98:M98"/>
    <mergeCell ref="A99:M99"/>
    <mergeCell ref="A93:M93"/>
    <mergeCell ref="A94:M94"/>
  </mergeCells>
  <printOptions horizontalCentered="1"/>
  <pageMargins left="0.5" right="0.5" top="0.25" bottom="0.25" header="0.25" footer="0.25"/>
  <pageSetup blackAndWhite="1" fitToHeight="2" horizontalDpi="600" verticalDpi="600" orientation="portrait" scale="70" r:id="rId3"/>
  <rowBreaks count="1" manualBreakCount="1">
    <brk id="58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6"/>
  <sheetViews>
    <sheetView showGridLines="0" view="pageBreakPreview" zoomScale="70" zoomScaleNormal="80" zoomScaleSheetLayoutView="70" zoomScalePageLayoutView="0" workbookViewId="0" topLeftCell="A1">
      <selection activeCell="A5" sqref="A5:M5"/>
    </sheetView>
  </sheetViews>
  <sheetFormatPr defaultColWidth="9.140625" defaultRowHeight="12.75"/>
  <cols>
    <col min="1" max="1" width="6.421875" style="11" customWidth="1"/>
    <col min="2" max="2" width="9.140625" style="1" customWidth="1"/>
    <col min="3" max="3" width="11.7109375" style="1" customWidth="1"/>
    <col min="4" max="5" width="10.57421875" style="1" customWidth="1"/>
    <col min="6" max="6" width="11.140625" style="1" customWidth="1"/>
    <col min="7" max="7" width="3.28125" style="1" customWidth="1"/>
    <col min="8" max="10" width="11.7109375" style="1" customWidth="1"/>
    <col min="11" max="11" width="10.140625" style="1" customWidth="1"/>
    <col min="12" max="12" width="11.57421875" style="1" customWidth="1"/>
    <col min="13" max="13" width="12.00390625" style="1" customWidth="1"/>
    <col min="14" max="14" width="2.00390625" style="1" customWidth="1"/>
    <col min="15" max="16384" width="9.140625" style="1" customWidth="1"/>
  </cols>
  <sheetData>
    <row r="1" spans="1:13" s="7" customFormat="1" ht="13.5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9" t="s">
        <v>86</v>
      </c>
    </row>
    <row r="2" spans="1:13" s="7" customFormat="1" ht="15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2" t="s">
        <v>29</v>
      </c>
    </row>
    <row r="3" spans="1:14" ht="18.75">
      <c r="A3" s="23"/>
      <c r="B3" s="24" t="s">
        <v>50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"/>
    </row>
    <row r="4" spans="1:14" s="8" customFormat="1" ht="21">
      <c r="A4" s="27"/>
      <c r="B4" s="28" t="s">
        <v>4</v>
      </c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6"/>
    </row>
    <row r="5" spans="1:14" ht="15" customHeight="1">
      <c r="A5" s="158" t="s">
        <v>99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3"/>
    </row>
    <row r="6" spans="1:14" ht="15" customHeight="1">
      <c r="A6" s="23"/>
      <c r="B6" s="25"/>
      <c r="C6" s="25"/>
      <c r="D6" s="31"/>
      <c r="E6" s="31"/>
      <c r="F6" s="31"/>
      <c r="G6" s="31"/>
      <c r="H6" s="31"/>
      <c r="I6" s="31"/>
      <c r="J6" s="31"/>
      <c r="K6" s="31"/>
      <c r="L6" s="31"/>
      <c r="M6" s="31"/>
      <c r="N6" s="3"/>
    </row>
    <row r="7" spans="1:14" ht="22.5" customHeight="1" thickBot="1">
      <c r="A7" s="23"/>
      <c r="B7" s="131" t="s">
        <v>1</v>
      </c>
      <c r="C7" s="131"/>
      <c r="D7" s="145"/>
      <c r="E7" s="145"/>
      <c r="F7" s="145"/>
      <c r="G7" s="145"/>
      <c r="H7" s="145"/>
      <c r="I7" s="145"/>
      <c r="J7" s="32"/>
      <c r="K7" s="33" t="s">
        <v>2</v>
      </c>
      <c r="L7" s="143"/>
      <c r="M7" s="143"/>
      <c r="N7" s="4"/>
    </row>
    <row r="8" spans="1:14" ht="22.5" customHeight="1" thickBot="1">
      <c r="A8" s="23"/>
      <c r="B8" s="131" t="s">
        <v>5</v>
      </c>
      <c r="C8" s="131"/>
      <c r="D8" s="145"/>
      <c r="E8" s="145"/>
      <c r="F8" s="145"/>
      <c r="G8" s="145"/>
      <c r="H8" s="145"/>
      <c r="I8" s="145"/>
      <c r="J8" s="33"/>
      <c r="K8" s="33" t="s">
        <v>3</v>
      </c>
      <c r="L8" s="144"/>
      <c r="M8" s="144"/>
      <c r="N8" s="4"/>
    </row>
    <row r="9" spans="1:14" ht="22.5" customHeight="1" thickBot="1">
      <c r="A9" s="23"/>
      <c r="B9" s="131" t="s">
        <v>6</v>
      </c>
      <c r="C9" s="131"/>
      <c r="D9" s="145"/>
      <c r="E9" s="145"/>
      <c r="F9" s="145"/>
      <c r="G9" s="145"/>
      <c r="H9" s="145"/>
      <c r="I9" s="145"/>
      <c r="J9" s="33"/>
      <c r="K9" s="33" t="s">
        <v>7</v>
      </c>
      <c r="L9" s="144"/>
      <c r="M9" s="144"/>
      <c r="N9" s="4"/>
    </row>
    <row r="10" spans="1:14" ht="15" customHeight="1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5"/>
    </row>
    <row r="11" spans="1:14" ht="20.25" customHeight="1">
      <c r="A11" s="139" t="s">
        <v>26</v>
      </c>
      <c r="B11" s="139" t="s">
        <v>0</v>
      </c>
      <c r="C11" s="124" t="s">
        <v>89</v>
      </c>
      <c r="D11" s="124" t="s">
        <v>63</v>
      </c>
      <c r="E11" s="124" t="s">
        <v>36</v>
      </c>
      <c r="F11" s="124" t="s">
        <v>8</v>
      </c>
      <c r="G11" s="35"/>
      <c r="H11" s="36" t="s">
        <v>41</v>
      </c>
      <c r="I11" s="37"/>
      <c r="J11" s="37"/>
      <c r="K11" s="37"/>
      <c r="L11" s="37"/>
      <c r="M11" s="37"/>
      <c r="N11" s="5"/>
    </row>
    <row r="12" spans="1:14" ht="20.25" customHeight="1">
      <c r="A12" s="140"/>
      <c r="B12" s="140"/>
      <c r="C12" s="125"/>
      <c r="D12" s="125"/>
      <c r="E12" s="125"/>
      <c r="F12" s="125"/>
      <c r="G12" s="35"/>
      <c r="H12" s="38" t="s">
        <v>90</v>
      </c>
      <c r="I12" s="37"/>
      <c r="J12" s="37"/>
      <c r="K12" s="37"/>
      <c r="L12" s="37"/>
      <c r="M12" s="37"/>
      <c r="N12" s="5"/>
    </row>
    <row r="13" spans="1:14" ht="19.5" customHeight="1" thickBot="1">
      <c r="A13" s="141"/>
      <c r="B13" s="141"/>
      <c r="C13" s="126"/>
      <c r="D13" s="126"/>
      <c r="E13" s="126"/>
      <c r="F13" s="126"/>
      <c r="G13" s="37"/>
      <c r="H13" s="94"/>
      <c r="I13" s="40" t="s">
        <v>9</v>
      </c>
      <c r="J13" s="37"/>
      <c r="K13" s="37"/>
      <c r="L13" s="37"/>
      <c r="M13" s="37"/>
      <c r="N13" s="5"/>
    </row>
    <row r="14" spans="1:14" ht="19.5" customHeight="1">
      <c r="A14" s="41">
        <f>IF(ISBLANK($L$8),"",TEXT(L8,"ddd"))</f>
      </c>
      <c r="B14" s="42">
        <v>1</v>
      </c>
      <c r="C14" s="95"/>
      <c r="D14" s="95"/>
      <c r="E14" s="45">
        <f>IF(D14="","",+D14*8.34*$L$18/100*100/$K$16*$K$17)</f>
      </c>
      <c r="F14" s="45">
        <f>IF(E14="","",+E14/(C14*8.34))</f>
      </c>
      <c r="G14" s="37"/>
      <c r="H14" s="94"/>
      <c r="I14" s="40" t="s">
        <v>10</v>
      </c>
      <c r="J14" s="150"/>
      <c r="K14" s="150"/>
      <c r="L14" s="150"/>
      <c r="M14" s="37"/>
      <c r="N14" s="5"/>
    </row>
    <row r="15" spans="1:14" ht="20.25" customHeight="1">
      <c r="A15" s="46">
        <f aca="true" t="shared" si="0" ref="A15:A44">IF(ISBLANK($L$8),"",TEXT($L$8+B14,"ddd"))</f>
      </c>
      <c r="B15" s="47">
        <v>2</v>
      </c>
      <c r="C15" s="96"/>
      <c r="D15" s="96"/>
      <c r="E15" s="50">
        <f>IF(D15="","",+D15*8.34*$L$18/100*100/$K$16*$K$17)</f>
      </c>
      <c r="F15" s="50">
        <f aca="true" t="shared" si="1" ref="F15:F44">IF(E15="","",+E15/(C15*8.34))</f>
      </c>
      <c r="G15" s="37"/>
      <c r="H15" s="51"/>
      <c r="I15" s="40"/>
      <c r="J15" s="37"/>
      <c r="K15" s="37"/>
      <c r="L15" s="37"/>
      <c r="M15" s="37"/>
      <c r="N15" s="5"/>
    </row>
    <row r="16" spans="1:14" ht="20.25" customHeight="1">
      <c r="A16" s="46">
        <f t="shared" si="0"/>
      </c>
      <c r="B16" s="47">
        <f aca="true" t="shared" si="2" ref="B16:B44">B15+1</f>
        <v>3</v>
      </c>
      <c r="C16" s="96"/>
      <c r="D16" s="96"/>
      <c r="E16" s="50">
        <f>IF(D16="","",+D16*8.34*$L$18/100*100/$K$16*$K$17)</f>
      </c>
      <c r="F16" s="50">
        <f t="shared" si="1"/>
      </c>
      <c r="G16" s="37"/>
      <c r="H16" s="51"/>
      <c r="I16" s="37" t="s">
        <v>11</v>
      </c>
      <c r="J16" s="37"/>
      <c r="K16" s="148"/>
      <c r="L16" s="148"/>
      <c r="M16" s="37"/>
      <c r="N16" s="5"/>
    </row>
    <row r="17" spans="1:14" ht="20.25" customHeight="1">
      <c r="A17" s="46">
        <f t="shared" si="0"/>
      </c>
      <c r="B17" s="47">
        <f t="shared" si="2"/>
        <v>4</v>
      </c>
      <c r="C17" s="96"/>
      <c r="D17" s="96"/>
      <c r="E17" s="50">
        <f aca="true" t="shared" si="3" ref="E17:E44">IF(D17="","",+D17*8.34*$L$18/100*100/$K$16*$K$17)</f>
      </c>
      <c r="F17" s="50">
        <f t="shared" si="1"/>
      </c>
      <c r="G17" s="37"/>
      <c r="H17" s="37"/>
      <c r="I17" s="37" t="s">
        <v>12</v>
      </c>
      <c r="J17" s="37"/>
      <c r="K17" s="149">
        <v>0.452</v>
      </c>
      <c r="L17" s="149"/>
      <c r="M17" s="37"/>
      <c r="N17" s="5"/>
    </row>
    <row r="18" spans="1:14" ht="20.25" customHeight="1">
      <c r="A18" s="46">
        <f t="shared" si="0"/>
      </c>
      <c r="B18" s="47">
        <f t="shared" si="2"/>
        <v>5</v>
      </c>
      <c r="C18" s="96"/>
      <c r="D18" s="96"/>
      <c r="E18" s="50">
        <f t="shared" si="3"/>
      </c>
      <c r="F18" s="50">
        <f t="shared" si="1"/>
      </c>
      <c r="G18" s="37"/>
      <c r="H18" s="37"/>
      <c r="I18" s="52" t="s">
        <v>62</v>
      </c>
      <c r="J18" s="37"/>
      <c r="K18" s="97"/>
      <c r="L18" s="98"/>
      <c r="M18" s="37"/>
      <c r="N18" s="5"/>
    </row>
    <row r="19" spans="1:14" ht="20.25" customHeight="1">
      <c r="A19" s="46">
        <f t="shared" si="0"/>
      </c>
      <c r="B19" s="47">
        <f t="shared" si="2"/>
        <v>6</v>
      </c>
      <c r="C19" s="95"/>
      <c r="D19" s="96"/>
      <c r="E19" s="50">
        <f t="shared" si="3"/>
      </c>
      <c r="F19" s="50">
        <f t="shared" si="1"/>
      </c>
      <c r="G19" s="37"/>
      <c r="H19" s="37"/>
      <c r="I19" s="37"/>
      <c r="J19" s="37"/>
      <c r="K19" s="37"/>
      <c r="L19" s="37"/>
      <c r="M19" s="37"/>
      <c r="N19" s="5"/>
    </row>
    <row r="20" spans="1:14" ht="20.25" customHeight="1">
      <c r="A20" s="46">
        <f t="shared" si="0"/>
      </c>
      <c r="B20" s="47">
        <f t="shared" si="2"/>
        <v>7</v>
      </c>
      <c r="C20" s="96"/>
      <c r="D20" s="96"/>
      <c r="E20" s="50">
        <f t="shared" si="3"/>
      </c>
      <c r="F20" s="50">
        <f t="shared" si="1"/>
      </c>
      <c r="G20" s="37"/>
      <c r="H20" s="37"/>
      <c r="I20" s="37"/>
      <c r="J20" s="37"/>
      <c r="K20" s="37"/>
      <c r="L20" s="37"/>
      <c r="M20" s="37"/>
      <c r="N20" s="5"/>
    </row>
    <row r="21" spans="1:14" ht="20.25" customHeight="1">
      <c r="A21" s="46">
        <f t="shared" si="0"/>
      </c>
      <c r="B21" s="47">
        <f t="shared" si="2"/>
        <v>8</v>
      </c>
      <c r="C21" s="96"/>
      <c r="D21" s="96"/>
      <c r="E21" s="50">
        <f t="shared" si="3"/>
      </c>
      <c r="F21" s="50">
        <f t="shared" si="1"/>
      </c>
      <c r="G21" s="37"/>
      <c r="H21" s="37" t="s">
        <v>42</v>
      </c>
      <c r="I21" s="37"/>
      <c r="J21" s="37"/>
      <c r="K21" s="37"/>
      <c r="L21" s="37"/>
      <c r="M21" s="37"/>
      <c r="N21" s="5"/>
    </row>
    <row r="22" spans="1:14" ht="20.25" customHeight="1">
      <c r="A22" s="46">
        <f t="shared" si="0"/>
      </c>
      <c r="B22" s="47">
        <f t="shared" si="2"/>
        <v>9</v>
      </c>
      <c r="C22" s="96"/>
      <c r="D22" s="96"/>
      <c r="E22" s="50">
        <f t="shared" si="3"/>
      </c>
      <c r="F22" s="50">
        <f t="shared" si="1"/>
      </c>
      <c r="G22" s="37"/>
      <c r="H22" s="38" t="s">
        <v>52</v>
      </c>
      <c r="I22" s="37"/>
      <c r="J22" s="37"/>
      <c r="K22" s="146"/>
      <c r="L22" s="146"/>
      <c r="M22" s="37"/>
      <c r="N22" s="5"/>
    </row>
    <row r="23" spans="1:14" ht="20.25" customHeight="1">
      <c r="A23" s="46">
        <f t="shared" si="0"/>
      </c>
      <c r="B23" s="47">
        <f t="shared" si="2"/>
        <v>10</v>
      </c>
      <c r="C23" s="96"/>
      <c r="D23" s="96"/>
      <c r="E23" s="50">
        <f t="shared" si="3"/>
      </c>
      <c r="F23" s="50">
        <f t="shared" si="1"/>
      </c>
      <c r="G23" s="37"/>
      <c r="H23" s="38" t="s">
        <v>13</v>
      </c>
      <c r="I23" s="37"/>
      <c r="J23" s="37"/>
      <c r="K23" s="147"/>
      <c r="L23" s="147"/>
      <c r="M23" s="37"/>
      <c r="N23" s="5"/>
    </row>
    <row r="24" spans="1:14" ht="20.25" customHeight="1">
      <c r="A24" s="46">
        <f t="shared" si="0"/>
      </c>
      <c r="B24" s="47">
        <f t="shared" si="2"/>
        <v>11</v>
      </c>
      <c r="C24" s="96"/>
      <c r="D24" s="96"/>
      <c r="E24" s="50">
        <f t="shared" si="3"/>
      </c>
      <c r="F24" s="50">
        <f t="shared" si="1"/>
      </c>
      <c r="G24" s="37"/>
      <c r="H24" s="38" t="s">
        <v>40</v>
      </c>
      <c r="I24" s="37"/>
      <c r="J24" s="37"/>
      <c r="K24" s="99"/>
      <c r="L24" s="99"/>
      <c r="M24" s="37"/>
      <c r="N24" s="5"/>
    </row>
    <row r="25" spans="1:14" ht="20.25" customHeight="1">
      <c r="A25" s="46">
        <f t="shared" si="0"/>
      </c>
      <c r="B25" s="47">
        <f t="shared" si="2"/>
        <v>12</v>
      </c>
      <c r="C25" s="96"/>
      <c r="D25" s="96"/>
      <c r="E25" s="50">
        <f t="shared" si="3"/>
      </c>
      <c r="F25" s="50">
        <f t="shared" si="1"/>
      </c>
      <c r="G25" s="37"/>
      <c r="H25" s="37"/>
      <c r="I25" s="55" t="s">
        <v>0</v>
      </c>
      <c r="J25" s="134" t="s">
        <v>14</v>
      </c>
      <c r="K25" s="135"/>
      <c r="L25" s="136"/>
      <c r="M25" s="37"/>
      <c r="N25" s="5"/>
    </row>
    <row r="26" spans="1:14" ht="20.25" customHeight="1">
      <c r="A26" s="46">
        <f t="shared" si="0"/>
      </c>
      <c r="B26" s="47">
        <f t="shared" si="2"/>
        <v>13</v>
      </c>
      <c r="C26" s="95"/>
      <c r="D26" s="96"/>
      <c r="E26" s="50">
        <f t="shared" si="3"/>
      </c>
      <c r="F26" s="50">
        <f t="shared" si="1"/>
      </c>
      <c r="G26" s="37"/>
      <c r="H26" s="37"/>
      <c r="I26" s="100"/>
      <c r="J26" s="152"/>
      <c r="K26" s="153"/>
      <c r="L26" s="154"/>
      <c r="M26" s="37"/>
      <c r="N26" s="5"/>
    </row>
    <row r="27" spans="1:14" ht="20.25" customHeight="1">
      <c r="A27" s="46">
        <f t="shared" si="0"/>
      </c>
      <c r="B27" s="47">
        <f t="shared" si="2"/>
        <v>14</v>
      </c>
      <c r="C27" s="96"/>
      <c r="D27" s="96"/>
      <c r="E27" s="50">
        <f t="shared" si="3"/>
      </c>
      <c r="F27" s="50">
        <f t="shared" si="1"/>
      </c>
      <c r="G27" s="37"/>
      <c r="H27" s="37"/>
      <c r="I27" s="100"/>
      <c r="J27" s="152"/>
      <c r="K27" s="153"/>
      <c r="L27" s="154"/>
      <c r="M27" s="37"/>
      <c r="N27" s="5"/>
    </row>
    <row r="28" spans="1:14" ht="20.25" customHeight="1">
      <c r="A28" s="46">
        <f t="shared" si="0"/>
      </c>
      <c r="B28" s="47">
        <f t="shared" si="2"/>
        <v>15</v>
      </c>
      <c r="C28" s="96"/>
      <c r="D28" s="96"/>
      <c r="E28" s="50">
        <f t="shared" si="3"/>
      </c>
      <c r="F28" s="50">
        <f t="shared" si="1"/>
      </c>
      <c r="G28" s="37"/>
      <c r="H28" s="37"/>
      <c r="I28" s="100"/>
      <c r="J28" s="152"/>
      <c r="K28" s="153"/>
      <c r="L28" s="154"/>
      <c r="M28" s="37"/>
      <c r="N28" s="5"/>
    </row>
    <row r="29" spans="1:14" ht="20.25" customHeight="1">
      <c r="A29" s="46">
        <f t="shared" si="0"/>
      </c>
      <c r="B29" s="47">
        <f t="shared" si="2"/>
        <v>16</v>
      </c>
      <c r="C29" s="95"/>
      <c r="D29" s="96"/>
      <c r="E29" s="50">
        <f t="shared" si="3"/>
      </c>
      <c r="F29" s="50">
        <f t="shared" si="1"/>
      </c>
      <c r="G29" s="37"/>
      <c r="H29" s="37"/>
      <c r="I29" s="37"/>
      <c r="J29" s="37"/>
      <c r="K29" s="37"/>
      <c r="L29" s="37"/>
      <c r="M29" s="37"/>
      <c r="N29" s="5"/>
    </row>
    <row r="30" spans="1:14" ht="20.25" customHeight="1">
      <c r="A30" s="46">
        <f t="shared" si="0"/>
      </c>
      <c r="B30" s="47">
        <f t="shared" si="2"/>
        <v>17</v>
      </c>
      <c r="C30" s="96"/>
      <c r="D30" s="96"/>
      <c r="E30" s="50">
        <f t="shared" si="3"/>
      </c>
      <c r="F30" s="50">
        <f t="shared" si="1"/>
      </c>
      <c r="G30" s="37"/>
      <c r="H30" s="37" t="s">
        <v>91</v>
      </c>
      <c r="I30" s="37"/>
      <c r="J30" s="37"/>
      <c r="K30" s="37"/>
      <c r="L30" s="101"/>
      <c r="M30" s="37"/>
      <c r="N30" s="5"/>
    </row>
    <row r="31" spans="1:14" ht="20.25" customHeight="1">
      <c r="A31" s="46">
        <f t="shared" si="0"/>
      </c>
      <c r="B31" s="47">
        <f t="shared" si="2"/>
        <v>18</v>
      </c>
      <c r="C31" s="96"/>
      <c r="D31" s="96"/>
      <c r="E31" s="50">
        <f t="shared" si="3"/>
      </c>
      <c r="F31" s="50">
        <f t="shared" si="1"/>
      </c>
      <c r="G31" s="37"/>
      <c r="H31" s="37" t="s">
        <v>92</v>
      </c>
      <c r="I31" s="37"/>
      <c r="J31" s="37"/>
      <c r="K31" s="58" t="s">
        <v>33</v>
      </c>
      <c r="L31" s="101"/>
      <c r="M31" s="37"/>
      <c r="N31" s="5"/>
    </row>
    <row r="32" spans="1:14" ht="20.25" customHeight="1">
      <c r="A32" s="46">
        <f t="shared" si="0"/>
      </c>
      <c r="B32" s="47">
        <f t="shared" si="2"/>
        <v>19</v>
      </c>
      <c r="C32" s="96"/>
      <c r="D32" s="96"/>
      <c r="E32" s="50">
        <f t="shared" si="3"/>
      </c>
      <c r="F32" s="50">
        <f t="shared" si="1"/>
      </c>
      <c r="G32" s="37"/>
      <c r="H32" s="37" t="s">
        <v>92</v>
      </c>
      <c r="I32" s="37"/>
      <c r="J32" s="37"/>
      <c r="K32" s="58" t="s">
        <v>34</v>
      </c>
      <c r="L32" s="101"/>
      <c r="M32" s="37"/>
      <c r="N32" s="5"/>
    </row>
    <row r="33" spans="1:14" ht="20.25" customHeight="1">
      <c r="A33" s="46">
        <f t="shared" si="0"/>
      </c>
      <c r="B33" s="47">
        <f t="shared" si="2"/>
        <v>20</v>
      </c>
      <c r="C33" s="96"/>
      <c r="D33" s="96"/>
      <c r="E33" s="50">
        <f t="shared" si="3"/>
      </c>
      <c r="F33" s="50">
        <f t="shared" si="1"/>
      </c>
      <c r="G33" s="37"/>
      <c r="H33" s="37" t="s">
        <v>93</v>
      </c>
      <c r="I33" s="37"/>
      <c r="J33" s="37"/>
      <c r="K33" s="37"/>
      <c r="L33" s="101"/>
      <c r="M33" s="37"/>
      <c r="N33" s="5"/>
    </row>
    <row r="34" spans="1:14" ht="20.25" customHeight="1">
      <c r="A34" s="46">
        <f t="shared" si="0"/>
      </c>
      <c r="B34" s="47">
        <f t="shared" si="2"/>
        <v>21</v>
      </c>
      <c r="C34" s="95"/>
      <c r="D34" s="96"/>
      <c r="E34" s="50">
        <f t="shared" si="3"/>
      </c>
      <c r="F34" s="50">
        <f t="shared" si="1"/>
      </c>
      <c r="G34" s="37"/>
      <c r="H34" s="37" t="s">
        <v>49</v>
      </c>
      <c r="I34" s="37"/>
      <c r="J34" s="37"/>
      <c r="K34" s="37"/>
      <c r="L34" s="102"/>
      <c r="M34" s="37"/>
      <c r="N34" s="5"/>
    </row>
    <row r="35" spans="1:14" ht="20.25" customHeight="1">
      <c r="A35" s="46">
        <f t="shared" si="0"/>
      </c>
      <c r="B35" s="47">
        <f t="shared" si="2"/>
        <v>22</v>
      </c>
      <c r="C35" s="96"/>
      <c r="D35" s="96"/>
      <c r="E35" s="50">
        <f t="shared" si="3"/>
      </c>
      <c r="F35" s="50">
        <f t="shared" si="1"/>
      </c>
      <c r="G35" s="37"/>
      <c r="H35" s="37" t="s">
        <v>94</v>
      </c>
      <c r="I35" s="37"/>
      <c r="J35" s="37"/>
      <c r="K35" s="58" t="s">
        <v>33</v>
      </c>
      <c r="L35" s="60">
        <f>IF(L31="","",+L31-L33)</f>
      </c>
      <c r="M35" s="37"/>
      <c r="N35" s="5"/>
    </row>
    <row r="36" spans="1:14" ht="20.25" customHeight="1">
      <c r="A36" s="46">
        <f t="shared" si="0"/>
      </c>
      <c r="B36" s="47">
        <f t="shared" si="2"/>
        <v>23</v>
      </c>
      <c r="C36" s="96"/>
      <c r="D36" s="96"/>
      <c r="E36" s="50">
        <f t="shared" si="3"/>
      </c>
      <c r="F36" s="50">
        <f t="shared" si="1"/>
      </c>
      <c r="G36" s="37"/>
      <c r="H36" s="37" t="s">
        <v>94</v>
      </c>
      <c r="I36" s="37"/>
      <c r="J36" s="37"/>
      <c r="K36" s="58" t="s">
        <v>34</v>
      </c>
      <c r="L36" s="60">
        <f>IF(L32="","",+L32-L33)</f>
      </c>
      <c r="M36" s="37"/>
      <c r="N36" s="5"/>
    </row>
    <row r="37" spans="1:14" ht="20.25" customHeight="1">
      <c r="A37" s="46">
        <f t="shared" si="0"/>
      </c>
      <c r="B37" s="47">
        <f t="shared" si="2"/>
        <v>24</v>
      </c>
      <c r="C37" s="96"/>
      <c r="D37" s="96"/>
      <c r="E37" s="50">
        <f t="shared" si="3"/>
      </c>
      <c r="F37" s="50">
        <f t="shared" si="1"/>
      </c>
      <c r="G37" s="37"/>
      <c r="H37" s="113" t="s">
        <v>104</v>
      </c>
      <c r="I37" s="113"/>
      <c r="J37" s="113"/>
      <c r="K37" s="113"/>
      <c r="L37" s="113"/>
      <c r="M37" s="113"/>
      <c r="N37" s="5"/>
    </row>
    <row r="38" spans="1:14" ht="20.25" customHeight="1">
      <c r="A38" s="46">
        <f t="shared" si="0"/>
      </c>
      <c r="B38" s="47">
        <f t="shared" si="2"/>
        <v>25</v>
      </c>
      <c r="C38" s="96"/>
      <c r="D38" s="96"/>
      <c r="E38" s="50">
        <f t="shared" si="3"/>
      </c>
      <c r="F38" s="50">
        <f t="shared" si="1"/>
      </c>
      <c r="G38" s="37"/>
      <c r="H38" s="113"/>
      <c r="I38" s="113"/>
      <c r="J38" s="113"/>
      <c r="K38" s="113"/>
      <c r="L38" s="113"/>
      <c r="M38" s="113"/>
      <c r="N38" s="5"/>
    </row>
    <row r="39" spans="1:14" ht="20.25" customHeight="1">
      <c r="A39" s="46">
        <f t="shared" si="0"/>
      </c>
      <c r="B39" s="47">
        <f t="shared" si="2"/>
        <v>26</v>
      </c>
      <c r="C39" s="96"/>
      <c r="D39" s="96"/>
      <c r="E39" s="50">
        <f t="shared" si="3"/>
      </c>
      <c r="F39" s="50">
        <f t="shared" si="1"/>
      </c>
      <c r="G39" s="37"/>
      <c r="H39" s="61" t="s">
        <v>43</v>
      </c>
      <c r="I39" s="37"/>
      <c r="J39" s="37"/>
      <c r="K39" s="37"/>
      <c r="L39" s="37"/>
      <c r="M39" s="62"/>
      <c r="N39" s="5"/>
    </row>
    <row r="40" spans="1:14" ht="20.25" customHeight="1">
      <c r="A40" s="46">
        <f t="shared" si="0"/>
      </c>
      <c r="B40" s="47">
        <f t="shared" si="2"/>
        <v>27</v>
      </c>
      <c r="C40" s="96"/>
      <c r="D40" s="96"/>
      <c r="E40" s="50">
        <f t="shared" si="3"/>
      </c>
      <c r="F40" s="50">
        <f t="shared" si="1"/>
      </c>
      <c r="G40" s="37"/>
      <c r="H40" s="63" t="s">
        <v>53</v>
      </c>
      <c r="I40" s="37"/>
      <c r="J40" s="37"/>
      <c r="K40" s="37"/>
      <c r="L40" s="37"/>
      <c r="M40" s="37"/>
      <c r="N40" s="5"/>
    </row>
    <row r="41" spans="1:14" ht="20.25" customHeight="1">
      <c r="A41" s="46">
        <f t="shared" si="0"/>
      </c>
      <c r="B41" s="47">
        <f t="shared" si="2"/>
        <v>28</v>
      </c>
      <c r="C41" s="95"/>
      <c r="D41" s="96"/>
      <c r="E41" s="50">
        <f t="shared" si="3"/>
      </c>
      <c r="F41" s="50">
        <f t="shared" si="1"/>
      </c>
      <c r="G41" s="37"/>
      <c r="H41" s="37" t="s">
        <v>95</v>
      </c>
      <c r="I41" s="37"/>
      <c r="J41" s="37"/>
      <c r="K41" s="37"/>
      <c r="L41" s="37"/>
      <c r="M41" s="62"/>
      <c r="N41" s="5"/>
    </row>
    <row r="42" spans="1:14" ht="20.25" customHeight="1">
      <c r="A42" s="46">
        <f t="shared" si="0"/>
      </c>
      <c r="B42" s="47">
        <f t="shared" si="2"/>
        <v>29</v>
      </c>
      <c r="C42" s="96"/>
      <c r="D42" s="96"/>
      <c r="E42" s="50">
        <f t="shared" si="3"/>
      </c>
      <c r="F42" s="50">
        <f t="shared" si="1"/>
      </c>
      <c r="G42" s="37"/>
      <c r="H42" s="64" t="s">
        <v>18</v>
      </c>
      <c r="I42" s="155"/>
      <c r="J42" s="155"/>
      <c r="K42" s="64" t="s">
        <v>19</v>
      </c>
      <c r="L42" s="155"/>
      <c r="M42" s="155"/>
      <c r="N42" s="5"/>
    </row>
    <row r="43" spans="1:14" ht="20.25" customHeight="1">
      <c r="A43" s="46">
        <f t="shared" si="0"/>
      </c>
      <c r="B43" s="47">
        <f t="shared" si="2"/>
        <v>30</v>
      </c>
      <c r="C43" s="96"/>
      <c r="D43" s="96"/>
      <c r="E43" s="50">
        <f t="shared" si="3"/>
      </c>
      <c r="F43" s="50">
        <f t="shared" si="1"/>
      </c>
      <c r="G43" s="37"/>
      <c r="H43" s="65"/>
      <c r="I43" s="155"/>
      <c r="J43" s="155"/>
      <c r="K43" s="66"/>
      <c r="L43" s="155"/>
      <c r="M43" s="155"/>
      <c r="N43" s="5"/>
    </row>
    <row r="44" spans="1:14" ht="20.25" customHeight="1" thickBot="1">
      <c r="A44" s="67">
        <f t="shared" si="0"/>
      </c>
      <c r="B44" s="68">
        <f t="shared" si="2"/>
        <v>31</v>
      </c>
      <c r="C44" s="103"/>
      <c r="D44" s="103"/>
      <c r="E44" s="70">
        <f t="shared" si="3"/>
      </c>
      <c r="F44" s="70">
        <f t="shared" si="1"/>
      </c>
      <c r="G44" s="37"/>
      <c r="H44" s="71"/>
      <c r="I44" s="155"/>
      <c r="J44" s="155"/>
      <c r="K44" s="72"/>
      <c r="L44" s="155"/>
      <c r="M44" s="155"/>
      <c r="N44" s="5"/>
    </row>
    <row r="45" spans="1:14" ht="20.25" customHeight="1">
      <c r="A45" s="120" t="s">
        <v>39</v>
      </c>
      <c r="B45" s="121"/>
      <c r="C45" s="73">
        <f>IF(SUM(C14:C44)=0,"",SUM(C14:C44))</f>
      </c>
      <c r="D45" s="73">
        <f>IF(SUM(D14:D44)=0,"",SUM(D14:D44))</f>
      </c>
      <c r="E45" s="73">
        <f>IF(SUM(E14:E44)=0,"",SUM(E14:E44))</f>
      </c>
      <c r="F45" s="74" t="s">
        <v>77</v>
      </c>
      <c r="G45" s="37"/>
      <c r="H45" s="75" t="s">
        <v>20</v>
      </c>
      <c r="I45" s="37"/>
      <c r="J45" s="37"/>
      <c r="K45" s="37"/>
      <c r="L45" s="37"/>
      <c r="M45" s="37"/>
      <c r="N45" s="5"/>
    </row>
    <row r="46" spans="1:14" ht="20.25" customHeight="1">
      <c r="A46" s="117" t="s">
        <v>15</v>
      </c>
      <c r="B46" s="118"/>
      <c r="C46" s="76" t="s">
        <v>77</v>
      </c>
      <c r="D46" s="77" t="s">
        <v>77</v>
      </c>
      <c r="E46" s="77" t="s">
        <v>77</v>
      </c>
      <c r="F46" s="50">
        <f>IF(SUM(F14:F44)=0,"",(MIN(F14:F44)))</f>
      </c>
      <c r="G46" s="37"/>
      <c r="H46" s="78"/>
      <c r="I46" s="51"/>
      <c r="J46" s="37"/>
      <c r="K46" s="37"/>
      <c r="L46" s="58"/>
      <c r="M46" s="79"/>
      <c r="N46" s="5"/>
    </row>
    <row r="47" spans="1:14" ht="20.25" customHeight="1">
      <c r="A47" s="110" t="s">
        <v>16</v>
      </c>
      <c r="B47" s="111"/>
      <c r="C47" s="80" t="s">
        <v>77</v>
      </c>
      <c r="D47" s="81" t="s">
        <v>77</v>
      </c>
      <c r="E47" s="81" t="s">
        <v>77</v>
      </c>
      <c r="F47" s="45">
        <f>IF(SUM(F14:F44)=0,"",(MAX(F14:F44)))</f>
      </c>
      <c r="G47" s="37"/>
      <c r="H47" s="52" t="s">
        <v>105</v>
      </c>
      <c r="I47" s="82"/>
      <c r="J47" s="82"/>
      <c r="K47" s="82"/>
      <c r="L47" s="82"/>
      <c r="M47" s="51"/>
      <c r="N47" s="5"/>
    </row>
    <row r="48" spans="1:14" ht="20.25" customHeight="1">
      <c r="A48" s="110" t="s">
        <v>17</v>
      </c>
      <c r="B48" s="111"/>
      <c r="C48" s="80" t="s">
        <v>77</v>
      </c>
      <c r="D48" s="81" t="s">
        <v>77</v>
      </c>
      <c r="E48" s="81" t="s">
        <v>77</v>
      </c>
      <c r="F48" s="45">
        <f>IF(SUM(F14:F44)=0,"",(AVERAGE(F14:F44)))</f>
      </c>
      <c r="G48" s="37"/>
      <c r="H48" s="61"/>
      <c r="I48" s="61" t="s">
        <v>27</v>
      </c>
      <c r="J48" s="37"/>
      <c r="K48" s="37"/>
      <c r="L48" s="78" t="s">
        <v>35</v>
      </c>
      <c r="M48" s="104"/>
      <c r="N48" s="5"/>
    </row>
    <row r="49" spans="1:14" ht="20.25" customHeight="1">
      <c r="A49" s="110" t="s">
        <v>21</v>
      </c>
      <c r="B49" s="111"/>
      <c r="C49" s="80" t="s">
        <v>77</v>
      </c>
      <c r="D49" s="81" t="s">
        <v>77</v>
      </c>
      <c r="E49" s="81" t="s">
        <v>77</v>
      </c>
      <c r="F49" s="84">
        <f>IF(SUM(F14:F44)=0,"",(COUNT(F14:F44)))</f>
      </c>
      <c r="G49" s="85"/>
      <c r="H49" s="52" t="s">
        <v>37</v>
      </c>
      <c r="I49" s="37"/>
      <c r="J49" s="37"/>
      <c r="K49" s="37"/>
      <c r="L49" s="37"/>
      <c r="M49" s="51"/>
      <c r="N49" s="5"/>
    </row>
    <row r="50" spans="1:14" ht="20.25" customHeight="1">
      <c r="A50" s="110" t="s">
        <v>22</v>
      </c>
      <c r="B50" s="111"/>
      <c r="C50" s="80" t="s">
        <v>77</v>
      </c>
      <c r="D50" s="81" t="s">
        <v>77</v>
      </c>
      <c r="E50" s="81" t="s">
        <v>77</v>
      </c>
      <c r="F50" s="84">
        <f>IF(SUM(F14:F44)=0,"",(COUNTIF(F14:F44,"&gt;="&amp;L35)-COUNTIF(F14:F44,"&gt;"&amp;L36)))</f>
      </c>
      <c r="G50" s="37"/>
      <c r="H50" s="78"/>
      <c r="I50" s="61" t="s">
        <v>24</v>
      </c>
      <c r="J50" s="37"/>
      <c r="K50" s="37"/>
      <c r="L50" s="78" t="s">
        <v>35</v>
      </c>
      <c r="M50" s="104"/>
      <c r="N50" s="5"/>
    </row>
    <row r="51" spans="1:14" ht="19.5" customHeight="1">
      <c r="A51" s="110" t="s">
        <v>23</v>
      </c>
      <c r="B51" s="111"/>
      <c r="C51" s="80" t="s">
        <v>77</v>
      </c>
      <c r="D51" s="81" t="s">
        <v>77</v>
      </c>
      <c r="E51" s="81" t="s">
        <v>77</v>
      </c>
      <c r="F51" s="86">
        <f>IF(SUM(F14:F44)=0,"",F50/F49)</f>
      </c>
      <c r="G51" s="85"/>
      <c r="H51" s="52" t="s">
        <v>38</v>
      </c>
      <c r="I51" s="37"/>
      <c r="J51" s="37"/>
      <c r="K51" s="37"/>
      <c r="L51" s="58"/>
      <c r="M51" s="23"/>
      <c r="N51" s="5"/>
    </row>
    <row r="52" spans="1:14" ht="20.25" customHeight="1">
      <c r="A52" s="87" t="s">
        <v>32</v>
      </c>
      <c r="B52" s="87"/>
      <c r="C52" s="87"/>
      <c r="D52" s="23"/>
      <c r="E52" s="88"/>
      <c r="F52" s="88"/>
      <c r="G52" s="23"/>
      <c r="H52" s="37"/>
      <c r="I52" s="61" t="s">
        <v>25</v>
      </c>
      <c r="J52" s="37"/>
      <c r="K52" s="37"/>
      <c r="L52" s="78" t="s">
        <v>35</v>
      </c>
      <c r="M52" s="104"/>
      <c r="N52" s="5"/>
    </row>
    <row r="53" spans="1:14" ht="16.5">
      <c r="A53" s="87" t="s">
        <v>51</v>
      </c>
      <c r="B53" s="87"/>
      <c r="C53" s="87"/>
      <c r="D53" s="23"/>
      <c r="E53" s="23"/>
      <c r="F53" s="23"/>
      <c r="G53" s="23"/>
      <c r="H53" s="37"/>
      <c r="I53" s="37"/>
      <c r="J53" s="37"/>
      <c r="K53" s="37"/>
      <c r="L53" s="58"/>
      <c r="M53" s="23"/>
      <c r="N53" s="5"/>
    </row>
    <row r="54" spans="1:14" ht="13.5">
      <c r="A54" s="23"/>
      <c r="B54" s="87"/>
      <c r="C54" s="87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5"/>
    </row>
    <row r="55" spans="1:14" ht="16.5">
      <c r="A55" s="89" t="s">
        <v>31</v>
      </c>
      <c r="B55" s="89"/>
      <c r="C55" s="87"/>
      <c r="D55" s="23"/>
      <c r="E55" s="90"/>
      <c r="F55" s="157"/>
      <c r="G55" s="157"/>
      <c r="H55" s="157"/>
      <c r="I55" s="157"/>
      <c r="J55" s="91" t="s">
        <v>0</v>
      </c>
      <c r="K55" s="151"/>
      <c r="L55" s="151"/>
      <c r="M55" s="151"/>
      <c r="N55" s="5"/>
    </row>
    <row r="56" spans="1:14" ht="13.5">
      <c r="A56" s="23"/>
      <c r="B56" s="87"/>
      <c r="C56" s="87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5"/>
    </row>
    <row r="57" spans="1:14" ht="16.5">
      <c r="A57" s="122" t="s">
        <v>106</v>
      </c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23"/>
      <c r="N57" s="5"/>
    </row>
    <row r="58" spans="1:14" ht="16.5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23" t="s">
        <v>97</v>
      </c>
      <c r="N58" s="5"/>
    </row>
    <row r="59" spans="1:13" s="7" customFormat="1" ht="13.5" customHeight="1">
      <c r="A59" s="18" t="s">
        <v>28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9" t="s">
        <v>86</v>
      </c>
    </row>
    <row r="60" spans="1:13" s="7" customFormat="1" ht="15.75" customHeight="1">
      <c r="A60" s="20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2" t="s">
        <v>29</v>
      </c>
    </row>
    <row r="61" spans="1:14" ht="18">
      <c r="A61" s="23"/>
      <c r="B61" s="24" t="s">
        <v>50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"/>
    </row>
    <row r="62" spans="1:14" s="8" customFormat="1" ht="21">
      <c r="A62" s="27"/>
      <c r="B62" s="28" t="s">
        <v>4</v>
      </c>
      <c r="C62" s="29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6"/>
    </row>
    <row r="63" spans="1:14" ht="24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5"/>
    </row>
    <row r="64" spans="1:14" ht="24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5"/>
    </row>
    <row r="65" spans="1:14" ht="18">
      <c r="A65" s="92" t="s">
        <v>96</v>
      </c>
      <c r="B65" s="87"/>
      <c r="C65" s="87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5"/>
    </row>
    <row r="66" spans="1:14" ht="13.5">
      <c r="A66" s="23"/>
      <c r="B66" s="87"/>
      <c r="C66" s="87"/>
      <c r="D66" s="23"/>
      <c r="E66" s="87"/>
      <c r="F66" s="87"/>
      <c r="G66" s="87"/>
      <c r="H66" s="23"/>
      <c r="I66" s="23"/>
      <c r="J66" s="23"/>
      <c r="K66" s="23"/>
      <c r="L66" s="23"/>
      <c r="M66" s="23"/>
      <c r="N66" s="5"/>
    </row>
    <row r="67" spans="1:14" ht="15" customHeight="1">
      <c r="A67" s="93" t="s">
        <v>30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5"/>
    </row>
    <row r="68" spans="1:14" ht="24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5"/>
    </row>
    <row r="69" spans="1:14" ht="24" customHeight="1">
      <c r="A69" s="156"/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5"/>
    </row>
    <row r="70" spans="1:14" ht="24" customHeight="1">
      <c r="A70" s="156"/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5"/>
    </row>
    <row r="71" spans="1:14" ht="24" customHeight="1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5"/>
    </row>
    <row r="72" spans="1:14" ht="24" customHeight="1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5"/>
    </row>
    <row r="73" spans="1:14" ht="24" customHeight="1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5"/>
    </row>
    <row r="74" spans="1:14" ht="24" customHeight="1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5"/>
    </row>
    <row r="75" spans="1:14" ht="24" customHeight="1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5"/>
    </row>
    <row r="76" spans="1:14" ht="24" customHeight="1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5"/>
    </row>
    <row r="77" spans="1:14" ht="24" customHeight="1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5"/>
    </row>
    <row r="78" spans="1:14" ht="24" customHeight="1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5"/>
    </row>
    <row r="79" spans="1:14" ht="24" customHeight="1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5"/>
    </row>
    <row r="80" spans="1:14" ht="24" customHeight="1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5"/>
    </row>
    <row r="81" spans="1:14" ht="24" customHeight="1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5"/>
    </row>
    <row r="82" spans="1:14" ht="24" customHeight="1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5"/>
    </row>
    <row r="83" spans="1:14" ht="24" customHeight="1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5"/>
    </row>
    <row r="84" spans="1:14" ht="24" customHeight="1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5"/>
    </row>
    <row r="85" spans="1:14" ht="24" customHeight="1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5"/>
    </row>
    <row r="86" spans="1:14" ht="24" customHeight="1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5"/>
    </row>
    <row r="87" spans="1:14" ht="24" customHeight="1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5"/>
    </row>
    <row r="88" spans="1:14" ht="24" customHeight="1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5"/>
    </row>
    <row r="89" spans="1:14" ht="24" customHeight="1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5"/>
    </row>
    <row r="90" spans="1:14" ht="24" customHeight="1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5"/>
    </row>
    <row r="91" spans="1:14" ht="24" customHeight="1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5"/>
    </row>
    <row r="92" spans="1:14" ht="24" customHeight="1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5"/>
    </row>
    <row r="93" spans="1:14" ht="24" customHeight="1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5"/>
    </row>
    <row r="94" spans="1:14" ht="24" customHeight="1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5"/>
    </row>
    <row r="95" spans="1:14" ht="24" customHeight="1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5"/>
    </row>
    <row r="96" spans="1:14" ht="24" customHeight="1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5"/>
    </row>
    <row r="97" spans="1:14" ht="24" customHeight="1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5"/>
    </row>
    <row r="98" spans="1:14" ht="24" customHeight="1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5"/>
    </row>
    <row r="99" spans="1:14" ht="24" customHeight="1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5"/>
    </row>
    <row r="100" spans="1:14" ht="24" customHeight="1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5"/>
    </row>
    <row r="101" spans="1:14" ht="24" customHeight="1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5"/>
    </row>
    <row r="102" spans="1:14" ht="24" customHeight="1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5"/>
    </row>
    <row r="103" spans="1:14" ht="24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5"/>
    </row>
    <row r="104" spans="1:14" ht="16.5">
      <c r="A104" s="89" t="s">
        <v>31</v>
      </c>
      <c r="B104" s="89"/>
      <c r="C104" s="87"/>
      <c r="D104" s="23"/>
      <c r="E104" s="90"/>
      <c r="F104" s="157"/>
      <c r="G104" s="157"/>
      <c r="H104" s="157"/>
      <c r="I104" s="157"/>
      <c r="J104" s="91" t="s">
        <v>0</v>
      </c>
      <c r="K104" s="151"/>
      <c r="L104" s="151"/>
      <c r="M104" s="151"/>
      <c r="N104" s="5"/>
    </row>
    <row r="105" ht="12.75">
      <c r="G105" s="4"/>
    </row>
    <row r="106" ht="12.75">
      <c r="G106" s="4"/>
    </row>
  </sheetData>
  <sheetProtection/>
  <mergeCells count="78">
    <mergeCell ref="A95:M95"/>
    <mergeCell ref="A80:M80"/>
    <mergeCell ref="A47:B47"/>
    <mergeCell ref="A92:M92"/>
    <mergeCell ref="A81:M81"/>
    <mergeCell ref="A82:M82"/>
    <mergeCell ref="A83:M83"/>
    <mergeCell ref="A88:M88"/>
    <mergeCell ref="A89:M89"/>
    <mergeCell ref="A90:M90"/>
    <mergeCell ref="A51:B51"/>
    <mergeCell ref="A101:M101"/>
    <mergeCell ref="A100:M100"/>
    <mergeCell ref="A91:M91"/>
    <mergeCell ref="A97:M97"/>
    <mergeCell ref="A98:M98"/>
    <mergeCell ref="A99:M99"/>
    <mergeCell ref="A96:M96"/>
    <mergeCell ref="A93:M93"/>
    <mergeCell ref="A73:M73"/>
    <mergeCell ref="A85:M85"/>
    <mergeCell ref="A86:M86"/>
    <mergeCell ref="A87:M87"/>
    <mergeCell ref="A5:M5"/>
    <mergeCell ref="A77:M77"/>
    <mergeCell ref="A78:M78"/>
    <mergeCell ref="A79:M79"/>
    <mergeCell ref="H37:M38"/>
    <mergeCell ref="A84:M84"/>
    <mergeCell ref="A58:L58"/>
    <mergeCell ref="A49:B49"/>
    <mergeCell ref="I42:J42"/>
    <mergeCell ref="I43:J43"/>
    <mergeCell ref="F104:I104"/>
    <mergeCell ref="K104:M104"/>
    <mergeCell ref="A69:M69"/>
    <mergeCell ref="A70:M70"/>
    <mergeCell ref="A71:M71"/>
    <mergeCell ref="A94:M94"/>
    <mergeCell ref="A72:M72"/>
    <mergeCell ref="A11:A13"/>
    <mergeCell ref="A74:M74"/>
    <mergeCell ref="A75:M75"/>
    <mergeCell ref="A76:M76"/>
    <mergeCell ref="A48:B48"/>
    <mergeCell ref="A50:B50"/>
    <mergeCell ref="I44:J44"/>
    <mergeCell ref="A57:L57"/>
    <mergeCell ref="F55:I55"/>
    <mergeCell ref="K55:M55"/>
    <mergeCell ref="J26:L26"/>
    <mergeCell ref="J27:L27"/>
    <mergeCell ref="J28:L28"/>
    <mergeCell ref="A46:B46"/>
    <mergeCell ref="L42:M42"/>
    <mergeCell ref="L43:M43"/>
    <mergeCell ref="L44:M44"/>
    <mergeCell ref="A45:B45"/>
    <mergeCell ref="D9:I9"/>
    <mergeCell ref="J25:L25"/>
    <mergeCell ref="K22:L22"/>
    <mergeCell ref="K23:L23"/>
    <mergeCell ref="D11:D13"/>
    <mergeCell ref="F11:F13"/>
    <mergeCell ref="K16:L16"/>
    <mergeCell ref="K17:L17"/>
    <mergeCell ref="E11:E13"/>
    <mergeCell ref="J14:L14"/>
    <mergeCell ref="B11:B13"/>
    <mergeCell ref="C11:C13"/>
    <mergeCell ref="L7:M7"/>
    <mergeCell ref="L8:M8"/>
    <mergeCell ref="B9:C9"/>
    <mergeCell ref="D7:I7"/>
    <mergeCell ref="B7:C7"/>
    <mergeCell ref="D8:I8"/>
    <mergeCell ref="B8:C8"/>
    <mergeCell ref="L9:M9"/>
  </mergeCells>
  <printOptions horizontalCentered="1"/>
  <pageMargins left="0.5" right="0.5" top="0.25" bottom="0.25" header="0.25" footer="0.25"/>
  <pageSetup blackAndWhite="1" fitToHeight="2" horizontalDpi="600" verticalDpi="600" orientation="portrait" scale="70" r:id="rId3"/>
  <rowBreaks count="1" manualBreakCount="1">
    <brk id="58" max="12" man="1"/>
  </rowBreaks>
  <ignoredErrors>
    <ignoredError sqref="L35:L3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New-Fl Treatment Mnthly report form-for saturators only</dc:title>
  <dc:subject/>
  <dc:creator>Dean Furukawa</dc:creator>
  <cp:keywords/>
  <dc:description/>
  <cp:lastModifiedBy>Dyane, Lynda (CDPH-DDWEM)</cp:lastModifiedBy>
  <cp:lastPrinted>2007-05-21T18:23:51Z</cp:lastPrinted>
  <dcterms:created xsi:type="dcterms:W3CDTF">2004-03-21T01:23:43Z</dcterms:created>
  <dcterms:modified xsi:type="dcterms:W3CDTF">2011-08-11T16:13:18Z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rget Audience Group">
    <vt:lpwstr/>
  </property>
  <property fmtid="{D5CDD505-2E9C-101B-9397-08002B2CF9AE}" pid="3" name="HealthPubTopics">
    <vt:lpwstr/>
  </property>
  <property fmtid="{D5CDD505-2E9C-101B-9397-08002B2CF9AE}" pid="4" name="Publication Type">
    <vt:lpwstr/>
  </property>
  <property fmtid="{D5CDD505-2E9C-101B-9397-08002B2CF9AE}" pid="5" name="PublishingContactName">
    <vt:lpwstr/>
  </property>
  <property fmtid="{D5CDD505-2E9C-101B-9397-08002B2CF9AE}" pid="6" name="ContentType">
    <vt:lpwstr>CDPH Document</vt:lpwstr>
  </property>
  <property fmtid="{D5CDD505-2E9C-101B-9397-08002B2CF9AE}" pid="7" name="Language">
    <vt:lpwstr>English</vt:lpwstr>
  </property>
  <property fmtid="{D5CDD505-2E9C-101B-9397-08002B2CF9AE}" pid="8" name="Topics">
    <vt:lpwstr/>
  </property>
  <property fmtid="{D5CDD505-2E9C-101B-9397-08002B2CF9AE}" pid="9" name="Abstract">
    <vt:lpwstr/>
  </property>
  <property fmtid="{D5CDD505-2E9C-101B-9397-08002B2CF9AE}" pid="10" name="Reading Level">
    <vt:lpwstr/>
  </property>
  <property fmtid="{D5CDD505-2E9C-101B-9397-08002B2CF9AE}" pid="11" name="Organization">
    <vt:lpwstr>322</vt:lpwstr>
  </property>
  <property fmtid="{D5CDD505-2E9C-101B-9397-08002B2CF9AE}" pid="12" name="Nav">
    <vt:lpwstr/>
  </property>
  <property fmtid="{D5CDD505-2E9C-101B-9397-08002B2CF9AE}" pid="13" name="display_urn:schemas-microsoft-com:office:office#Editor">
    <vt:lpwstr>System Account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StartDate">
    <vt:lpwstr/>
  </property>
  <property fmtid="{D5CDD505-2E9C-101B-9397-08002B2CF9AE}" pid="18" name="PublishingExpirationDate">
    <vt:lpwstr/>
  </property>
  <property fmtid="{D5CDD505-2E9C-101B-9397-08002B2CF9AE}" pid="19" name="display_urn:schemas-microsoft-com:office:office#Author">
    <vt:lpwstr>System Account</vt:lpwstr>
  </property>
  <property fmtid="{D5CDD505-2E9C-101B-9397-08002B2CF9AE}" pid="20" name="_SourceUrl">
    <vt:lpwstr/>
  </property>
  <property fmtid="{D5CDD505-2E9C-101B-9397-08002B2CF9AE}" pid="21" name="_SharedFileIndex">
    <vt:lpwstr/>
  </property>
</Properties>
</file>