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DW\Richmond\TOS RDU\MCL_Hexavalent Chromium\Pre Release\Prerulemaking Notice_Workshop\"/>
    </mc:Choice>
  </mc:AlternateContent>
  <xr:revisionPtr revIDLastSave="0" documentId="13_ncr:1_{4D17253F-5320-45C8-AE0A-8D43B567FBBE}" xr6:coauthVersionLast="46" xr6:coauthVersionMax="47" xr10:uidLastSave="{00000000-0000-0000-0000-000000000000}"/>
  <bookViews>
    <workbookView xWindow="3720" yWindow="3720" windowWidth="21600" windowHeight="11385" xr2:uid="{B6C8533B-9FA0-4E91-B67A-61F1F0DD7C47}"/>
  </bookViews>
  <sheets>
    <sheet name="Staff Report Tables" sheetId="8" r:id="rId1"/>
    <sheet name="A. Community Water Systems" sheetId="1" r:id="rId2"/>
    <sheet name="B. NTNC Water Systems" sheetId="3" r:id="rId3"/>
    <sheet name="C. TNC Water Systems" sheetId="4" r:id="rId4"/>
    <sheet name="D. Wholesalers" sheetId="6" r:id="rId5"/>
    <sheet name="E. Total Costs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4" i="8" l="1"/>
  <c r="J414" i="8"/>
  <c r="I414" i="8"/>
  <c r="H414" i="8"/>
  <c r="G414" i="8"/>
  <c r="P414" i="8" s="1"/>
  <c r="O413" i="8"/>
  <c r="J413" i="8"/>
  <c r="I413" i="8"/>
  <c r="H413" i="8"/>
  <c r="G413" i="8"/>
  <c r="O412" i="8"/>
  <c r="J412" i="8"/>
  <c r="I412" i="8"/>
  <c r="H412" i="8"/>
  <c r="G412" i="8"/>
  <c r="O411" i="8"/>
  <c r="J411" i="8"/>
  <c r="I411" i="8"/>
  <c r="H411" i="8"/>
  <c r="G411" i="8"/>
  <c r="O410" i="8"/>
  <c r="J410" i="8"/>
  <c r="I410" i="8"/>
  <c r="H410" i="8"/>
  <c r="G410" i="8"/>
  <c r="O409" i="8"/>
  <c r="J409" i="8"/>
  <c r="I409" i="8"/>
  <c r="H409" i="8"/>
  <c r="G409" i="8"/>
  <c r="O408" i="8"/>
  <c r="J408" i="8"/>
  <c r="I408" i="8"/>
  <c r="H408" i="8"/>
  <c r="G408" i="8"/>
  <c r="O407" i="8"/>
  <c r="J407" i="8"/>
  <c r="I407" i="8"/>
  <c r="H407" i="8"/>
  <c r="G407" i="8"/>
  <c r="P407" i="8" s="1"/>
  <c r="O406" i="8"/>
  <c r="J406" i="8"/>
  <c r="I406" i="8"/>
  <c r="H406" i="8"/>
  <c r="G406" i="8"/>
  <c r="P406" i="8" s="1"/>
  <c r="O405" i="8"/>
  <c r="J405" i="8"/>
  <c r="I405" i="8"/>
  <c r="H405" i="8"/>
  <c r="G405" i="8"/>
  <c r="O404" i="8"/>
  <c r="J404" i="8"/>
  <c r="I404" i="8"/>
  <c r="H404" i="8"/>
  <c r="G404" i="8"/>
  <c r="O403" i="8"/>
  <c r="J403" i="8"/>
  <c r="I403" i="8"/>
  <c r="H403" i="8"/>
  <c r="G403" i="8"/>
  <c r="O402" i="8"/>
  <c r="J402" i="8"/>
  <c r="I402" i="8"/>
  <c r="H402" i="8"/>
  <c r="G402" i="8"/>
  <c r="O401" i="8"/>
  <c r="J401" i="8"/>
  <c r="I401" i="8"/>
  <c r="H401" i="8"/>
  <c r="G401" i="8"/>
  <c r="O400" i="8"/>
  <c r="J400" i="8"/>
  <c r="I400" i="8"/>
  <c r="H400" i="8"/>
  <c r="G400" i="8"/>
  <c r="O399" i="8"/>
  <c r="J399" i="8"/>
  <c r="I399" i="8"/>
  <c r="H399" i="8"/>
  <c r="G399" i="8"/>
  <c r="P399" i="8" s="1"/>
  <c r="O398" i="8"/>
  <c r="J398" i="8"/>
  <c r="I398" i="8"/>
  <c r="H398" i="8"/>
  <c r="G398" i="8"/>
  <c r="P398" i="8" s="1"/>
  <c r="P434" i="8"/>
  <c r="K434" i="8"/>
  <c r="J434" i="8"/>
  <c r="I434" i="8"/>
  <c r="H434" i="8"/>
  <c r="P433" i="8"/>
  <c r="K433" i="8"/>
  <c r="J433" i="8"/>
  <c r="I433" i="8"/>
  <c r="H433" i="8"/>
  <c r="P432" i="8"/>
  <c r="K432" i="8"/>
  <c r="J432" i="8"/>
  <c r="I432" i="8"/>
  <c r="H432" i="8"/>
  <c r="P431" i="8"/>
  <c r="K431" i="8"/>
  <c r="J431" i="8"/>
  <c r="I431" i="8"/>
  <c r="H431" i="8"/>
  <c r="P430" i="8"/>
  <c r="K430" i="8"/>
  <c r="J430" i="8"/>
  <c r="I430" i="8"/>
  <c r="H430" i="8"/>
  <c r="P429" i="8"/>
  <c r="K429" i="8"/>
  <c r="J429" i="8"/>
  <c r="I429" i="8"/>
  <c r="H429" i="8"/>
  <c r="P428" i="8"/>
  <c r="K428" i="8"/>
  <c r="J428" i="8"/>
  <c r="I428" i="8"/>
  <c r="H428" i="8"/>
  <c r="P427" i="8"/>
  <c r="K427" i="8"/>
  <c r="J427" i="8"/>
  <c r="I427" i="8"/>
  <c r="H427" i="8"/>
  <c r="P426" i="8"/>
  <c r="K426" i="8"/>
  <c r="J426" i="8"/>
  <c r="I426" i="8"/>
  <c r="H426" i="8"/>
  <c r="P425" i="8"/>
  <c r="K425" i="8"/>
  <c r="J425" i="8"/>
  <c r="I425" i="8"/>
  <c r="H425" i="8"/>
  <c r="P424" i="8"/>
  <c r="K424" i="8"/>
  <c r="J424" i="8"/>
  <c r="I424" i="8"/>
  <c r="H424" i="8"/>
  <c r="P423" i="8"/>
  <c r="K423" i="8"/>
  <c r="J423" i="8"/>
  <c r="I423" i="8"/>
  <c r="H423" i="8"/>
  <c r="P422" i="8"/>
  <c r="K422" i="8"/>
  <c r="J422" i="8"/>
  <c r="I422" i="8"/>
  <c r="H422" i="8"/>
  <c r="P421" i="8"/>
  <c r="K421" i="8"/>
  <c r="J421" i="8"/>
  <c r="I421" i="8"/>
  <c r="H421" i="8"/>
  <c r="P420" i="8"/>
  <c r="K420" i="8"/>
  <c r="J420" i="8"/>
  <c r="I420" i="8"/>
  <c r="H420" i="8"/>
  <c r="P419" i="8"/>
  <c r="K419" i="8"/>
  <c r="J419" i="8"/>
  <c r="I419" i="8"/>
  <c r="H419" i="8"/>
  <c r="Q419" i="8" s="1"/>
  <c r="P418" i="8"/>
  <c r="K418" i="8"/>
  <c r="J418" i="8"/>
  <c r="I418" i="8"/>
  <c r="H418" i="8"/>
  <c r="H365" i="8"/>
  <c r="H364" i="8"/>
  <c r="H363" i="8"/>
  <c r="H362" i="8"/>
  <c r="H361" i="8"/>
  <c r="H360" i="8"/>
  <c r="H359" i="8"/>
  <c r="H358" i="8"/>
  <c r="H357" i="8"/>
  <c r="H356" i="8"/>
  <c r="H355" i="8"/>
  <c r="H354" i="8"/>
  <c r="H353" i="8"/>
  <c r="H352" i="8"/>
  <c r="H351" i="8"/>
  <c r="H350" i="8"/>
  <c r="H349" i="8"/>
  <c r="H348" i="8"/>
  <c r="H344" i="8"/>
  <c r="H343" i="8"/>
  <c r="H342" i="8"/>
  <c r="H341" i="8"/>
  <c r="H340" i="8"/>
  <c r="H339" i="8"/>
  <c r="H338" i="8"/>
  <c r="H337" i="8"/>
  <c r="H336" i="8"/>
  <c r="H335" i="8"/>
  <c r="H334" i="8"/>
  <c r="H333" i="8"/>
  <c r="H332" i="8"/>
  <c r="H331" i="8"/>
  <c r="H330" i="8"/>
  <c r="H329" i="8"/>
  <c r="H328" i="8"/>
  <c r="G327" i="8"/>
  <c r="F327" i="8"/>
  <c r="E327" i="8"/>
  <c r="D327" i="8"/>
  <c r="C327" i="8"/>
  <c r="B327" i="8"/>
  <c r="P408" i="8" l="1"/>
  <c r="P413" i="8"/>
  <c r="Q426" i="8"/>
  <c r="P412" i="8"/>
  <c r="P405" i="8"/>
  <c r="P403" i="8"/>
  <c r="P411" i="8"/>
  <c r="P400" i="8"/>
  <c r="P404" i="8"/>
  <c r="P401" i="8"/>
  <c r="P409" i="8"/>
  <c r="P402" i="8"/>
  <c r="P410" i="8"/>
  <c r="Q433" i="8"/>
  <c r="Q429" i="8"/>
  <c r="Q430" i="8"/>
  <c r="Q421" i="8"/>
  <c r="Q425" i="8"/>
  <c r="Q418" i="8"/>
  <c r="Q422" i="8"/>
  <c r="Q431" i="8"/>
  <c r="Q434" i="8"/>
  <c r="H327" i="8"/>
  <c r="Q424" i="8"/>
  <c r="Q432" i="8"/>
  <c r="Q427" i="8"/>
  <c r="Q428" i="8"/>
  <c r="Q420" i="8"/>
  <c r="Q423" i="8"/>
  <c r="H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5" i="6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5" i="4"/>
  <c r="K6" i="6" l="1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5" i="6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5" i="4"/>
  <c r="I14" i="6"/>
  <c r="H14" i="4"/>
  <c r="H490" i="1"/>
  <c r="H490" i="3"/>
  <c r="B14" i="3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I7" i="6"/>
  <c r="I8" i="6"/>
  <c r="I9" i="6"/>
  <c r="I10" i="6"/>
  <c r="I11" i="6"/>
  <c r="I12" i="6"/>
  <c r="I13" i="6"/>
  <c r="I15" i="6"/>
  <c r="I16" i="6"/>
  <c r="I17" i="6"/>
  <c r="I18" i="6"/>
  <c r="I19" i="6"/>
  <c r="I20" i="6"/>
  <c r="I21" i="6"/>
  <c r="I6" i="6"/>
  <c r="I5" i="6"/>
  <c r="P7" i="6" l="1"/>
  <c r="P8" i="6"/>
  <c r="P9" i="6"/>
  <c r="P10" i="6"/>
  <c r="P11" i="6"/>
  <c r="P12" i="6"/>
  <c r="P13" i="6"/>
  <c r="P14" i="6"/>
  <c r="P15" i="6"/>
  <c r="P16" i="6"/>
  <c r="Q16" i="6" s="1"/>
  <c r="E16" i="7" s="1"/>
  <c r="P17" i="6"/>
  <c r="P18" i="6"/>
  <c r="P19" i="6"/>
  <c r="P20" i="6"/>
  <c r="P21" i="6"/>
  <c r="P6" i="6"/>
  <c r="P5" i="6"/>
  <c r="Q5" i="6" s="1"/>
  <c r="E5" i="7" l="1"/>
  <c r="H479" i="1"/>
  <c r="H7" i="4"/>
  <c r="H8" i="4"/>
  <c r="H9" i="4"/>
  <c r="H10" i="4"/>
  <c r="H11" i="4"/>
  <c r="H12" i="4"/>
  <c r="H13" i="4"/>
  <c r="H15" i="4"/>
  <c r="H16" i="4"/>
  <c r="H17" i="4"/>
  <c r="H18" i="4"/>
  <c r="H19" i="4"/>
  <c r="H20" i="4"/>
  <c r="H21" i="4"/>
  <c r="H6" i="4"/>
  <c r="H5" i="4"/>
  <c r="Q21" i="6" l="1"/>
  <c r="Q20" i="6"/>
  <c r="Q19" i="6"/>
  <c r="Q18" i="6"/>
  <c r="Q17" i="6"/>
  <c r="Q15" i="6"/>
  <c r="Q14" i="6"/>
  <c r="Q13" i="6"/>
  <c r="Q12" i="6"/>
  <c r="Q11" i="6"/>
  <c r="Q10" i="6"/>
  <c r="Q9" i="6"/>
  <c r="Q8" i="6"/>
  <c r="Q7" i="6"/>
  <c r="Q6" i="6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D158" i="1"/>
  <c r="G5" i="4"/>
  <c r="E6" i="7" l="1"/>
  <c r="E8" i="7"/>
  <c r="E7" i="7"/>
  <c r="E15" i="7"/>
  <c r="E10" i="7"/>
  <c r="E12" i="7"/>
  <c r="E20" i="7"/>
  <c r="E9" i="7"/>
  <c r="E13" i="7"/>
  <c r="E17" i="7"/>
  <c r="E21" i="7"/>
  <c r="E11" i="7"/>
  <c r="E18" i="7"/>
  <c r="E14" i="7"/>
  <c r="E19" i="7"/>
  <c r="O6" i="4"/>
  <c r="P6" i="4" s="1"/>
  <c r="O7" i="4"/>
  <c r="P7" i="4" s="1"/>
  <c r="O8" i="4"/>
  <c r="P8" i="4" s="1"/>
  <c r="O9" i="4"/>
  <c r="P9" i="4" s="1"/>
  <c r="O10" i="4"/>
  <c r="P10" i="4" s="1"/>
  <c r="O11" i="4"/>
  <c r="P11" i="4" s="1"/>
  <c r="O12" i="4"/>
  <c r="P12" i="4" s="1"/>
  <c r="O13" i="4"/>
  <c r="P13" i="4" s="1"/>
  <c r="O14" i="4"/>
  <c r="O15" i="4"/>
  <c r="P15" i="4" s="1"/>
  <c r="O16" i="4"/>
  <c r="P16" i="4" s="1"/>
  <c r="O17" i="4"/>
  <c r="P17" i="4" s="1"/>
  <c r="O18" i="4"/>
  <c r="P18" i="4" s="1"/>
  <c r="O19" i="4"/>
  <c r="P19" i="4" s="1"/>
  <c r="O20" i="4"/>
  <c r="P20" i="4" s="1"/>
  <c r="O21" i="4"/>
  <c r="P21" i="4" s="1"/>
  <c r="O5" i="4"/>
  <c r="P5" i="4" s="1"/>
  <c r="H495" i="3"/>
  <c r="H494" i="3"/>
  <c r="H493" i="3"/>
  <c r="H492" i="3"/>
  <c r="H491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80" i="1"/>
  <c r="G478" i="1"/>
  <c r="F478" i="1"/>
  <c r="E478" i="1"/>
  <c r="D478" i="1"/>
  <c r="C478" i="1"/>
  <c r="B478" i="1"/>
  <c r="H7" i="3"/>
  <c r="H7" i="1"/>
  <c r="D21" i="7" l="1"/>
  <c r="D17" i="7"/>
  <c r="D15" i="7"/>
  <c r="D12" i="7"/>
  <c r="D16" i="7"/>
  <c r="D13" i="7"/>
  <c r="D6" i="7"/>
  <c r="D10" i="7"/>
  <c r="D20" i="7"/>
  <c r="D11" i="7"/>
  <c r="D7" i="7"/>
  <c r="P14" i="4"/>
  <c r="D19" i="7"/>
  <c r="D8" i="7"/>
  <c r="D9" i="7"/>
  <c r="D5" i="7"/>
  <c r="D18" i="7"/>
  <c r="H478" i="1"/>
  <c r="H481" i="1"/>
  <c r="G9" i="3"/>
  <c r="F9" i="3"/>
  <c r="E9" i="3"/>
  <c r="D9" i="3"/>
  <c r="C9" i="3"/>
  <c r="B9" i="3"/>
  <c r="H8" i="3"/>
  <c r="H46" i="3" s="1"/>
  <c r="H128" i="3" s="1"/>
  <c r="H16" i="3"/>
  <c r="H98" i="3" s="1"/>
  <c r="H254" i="3"/>
  <c r="G254" i="3"/>
  <c r="F254" i="3"/>
  <c r="E254" i="3"/>
  <c r="D254" i="3"/>
  <c r="C254" i="3"/>
  <c r="B254" i="3"/>
  <c r="H253" i="3"/>
  <c r="G253" i="3"/>
  <c r="F253" i="3"/>
  <c r="E253" i="3"/>
  <c r="D253" i="3"/>
  <c r="C253" i="3"/>
  <c r="B253" i="3"/>
  <c r="H252" i="3"/>
  <c r="G252" i="3"/>
  <c r="F252" i="3"/>
  <c r="E252" i="3"/>
  <c r="D252" i="3"/>
  <c r="C252" i="3"/>
  <c r="B252" i="3"/>
  <c r="H251" i="3"/>
  <c r="G251" i="3"/>
  <c r="F251" i="3"/>
  <c r="E251" i="3"/>
  <c r="D251" i="3"/>
  <c r="C251" i="3"/>
  <c r="B251" i="3"/>
  <c r="H250" i="3"/>
  <c r="G250" i="3"/>
  <c r="F250" i="3"/>
  <c r="E250" i="3"/>
  <c r="D250" i="3"/>
  <c r="C250" i="3"/>
  <c r="B250" i="3"/>
  <c r="H249" i="3"/>
  <c r="G249" i="3"/>
  <c r="F249" i="3"/>
  <c r="E249" i="3"/>
  <c r="D249" i="3"/>
  <c r="C249" i="3"/>
  <c r="B249" i="3"/>
  <c r="H248" i="3"/>
  <c r="G248" i="3"/>
  <c r="F248" i="3"/>
  <c r="E248" i="3"/>
  <c r="D248" i="3"/>
  <c r="C248" i="3"/>
  <c r="B248" i="3"/>
  <c r="H247" i="3"/>
  <c r="G247" i="3"/>
  <c r="F247" i="3"/>
  <c r="E247" i="3"/>
  <c r="D247" i="3"/>
  <c r="C247" i="3"/>
  <c r="B247" i="3"/>
  <c r="H246" i="3"/>
  <c r="G246" i="3"/>
  <c r="F246" i="3"/>
  <c r="E246" i="3"/>
  <c r="D246" i="3"/>
  <c r="C246" i="3"/>
  <c r="B246" i="3"/>
  <c r="H245" i="3"/>
  <c r="G245" i="3"/>
  <c r="F245" i="3"/>
  <c r="E245" i="3"/>
  <c r="D245" i="3"/>
  <c r="C245" i="3"/>
  <c r="B245" i="3"/>
  <c r="H244" i="3"/>
  <c r="G244" i="3"/>
  <c r="F244" i="3"/>
  <c r="E244" i="3"/>
  <c r="D244" i="3"/>
  <c r="C244" i="3"/>
  <c r="B244" i="3"/>
  <c r="H243" i="3"/>
  <c r="G243" i="3"/>
  <c r="F243" i="3"/>
  <c r="E243" i="3"/>
  <c r="D243" i="3"/>
  <c r="C243" i="3"/>
  <c r="B243" i="3"/>
  <c r="H242" i="3"/>
  <c r="G242" i="3"/>
  <c r="F242" i="3"/>
  <c r="E242" i="3"/>
  <c r="D242" i="3"/>
  <c r="C242" i="3"/>
  <c r="B242" i="3"/>
  <c r="H241" i="3"/>
  <c r="G241" i="3"/>
  <c r="F241" i="3"/>
  <c r="E241" i="3"/>
  <c r="D241" i="3"/>
  <c r="C241" i="3"/>
  <c r="B241" i="3"/>
  <c r="H240" i="3"/>
  <c r="G240" i="3"/>
  <c r="F240" i="3"/>
  <c r="E240" i="3"/>
  <c r="D240" i="3"/>
  <c r="C240" i="3"/>
  <c r="B240" i="3"/>
  <c r="H239" i="3"/>
  <c r="G239" i="3"/>
  <c r="F239" i="3"/>
  <c r="E239" i="3"/>
  <c r="D239" i="3"/>
  <c r="C239" i="3"/>
  <c r="B239" i="3"/>
  <c r="H238" i="3"/>
  <c r="G238" i="3"/>
  <c r="F238" i="3"/>
  <c r="E238" i="3"/>
  <c r="D238" i="3"/>
  <c r="C238" i="3"/>
  <c r="B238" i="3"/>
  <c r="H214" i="3"/>
  <c r="G214" i="3"/>
  <c r="F214" i="3"/>
  <c r="E214" i="3"/>
  <c r="D214" i="3"/>
  <c r="C214" i="3"/>
  <c r="B214" i="3"/>
  <c r="H213" i="3"/>
  <c r="G213" i="3"/>
  <c r="F213" i="3"/>
  <c r="E213" i="3"/>
  <c r="D213" i="3"/>
  <c r="C213" i="3"/>
  <c r="B213" i="3"/>
  <c r="H212" i="3"/>
  <c r="G212" i="3"/>
  <c r="F212" i="3"/>
  <c r="E212" i="3"/>
  <c r="D212" i="3"/>
  <c r="C212" i="3"/>
  <c r="B212" i="3"/>
  <c r="H211" i="3"/>
  <c r="G211" i="3"/>
  <c r="F211" i="3"/>
  <c r="E211" i="3"/>
  <c r="D211" i="3"/>
  <c r="C211" i="3"/>
  <c r="B211" i="3"/>
  <c r="H210" i="3"/>
  <c r="G210" i="3"/>
  <c r="F210" i="3"/>
  <c r="E210" i="3"/>
  <c r="D210" i="3"/>
  <c r="C210" i="3"/>
  <c r="B210" i="3"/>
  <c r="H209" i="3"/>
  <c r="G209" i="3"/>
  <c r="F209" i="3"/>
  <c r="E209" i="3"/>
  <c r="D209" i="3"/>
  <c r="C209" i="3"/>
  <c r="B209" i="3"/>
  <c r="H208" i="3"/>
  <c r="G208" i="3"/>
  <c r="F208" i="3"/>
  <c r="E208" i="3"/>
  <c r="D208" i="3"/>
  <c r="C208" i="3"/>
  <c r="B208" i="3"/>
  <c r="H207" i="3"/>
  <c r="G207" i="3"/>
  <c r="F207" i="3"/>
  <c r="E207" i="3"/>
  <c r="D207" i="3"/>
  <c r="C207" i="3"/>
  <c r="B207" i="3"/>
  <c r="H206" i="3"/>
  <c r="G206" i="3"/>
  <c r="F206" i="3"/>
  <c r="E206" i="3"/>
  <c r="D206" i="3"/>
  <c r="C206" i="3"/>
  <c r="B206" i="3"/>
  <c r="H205" i="3"/>
  <c r="G205" i="3"/>
  <c r="F205" i="3"/>
  <c r="E205" i="3"/>
  <c r="D205" i="3"/>
  <c r="C205" i="3"/>
  <c r="B205" i="3"/>
  <c r="H204" i="3"/>
  <c r="G204" i="3"/>
  <c r="F204" i="3"/>
  <c r="E204" i="3"/>
  <c r="D204" i="3"/>
  <c r="C204" i="3"/>
  <c r="B204" i="3"/>
  <c r="H203" i="3"/>
  <c r="G203" i="3"/>
  <c r="F203" i="3"/>
  <c r="E203" i="3"/>
  <c r="D203" i="3"/>
  <c r="C203" i="3"/>
  <c r="B203" i="3"/>
  <c r="H202" i="3"/>
  <c r="G202" i="3"/>
  <c r="F202" i="3"/>
  <c r="E202" i="3"/>
  <c r="D202" i="3"/>
  <c r="C202" i="3"/>
  <c r="B202" i="3"/>
  <c r="H201" i="3"/>
  <c r="G201" i="3"/>
  <c r="F201" i="3"/>
  <c r="E201" i="3"/>
  <c r="D201" i="3"/>
  <c r="C201" i="3"/>
  <c r="B201" i="3"/>
  <c r="H200" i="3"/>
  <c r="G200" i="3"/>
  <c r="F200" i="3"/>
  <c r="E200" i="3"/>
  <c r="D200" i="3"/>
  <c r="C200" i="3"/>
  <c r="B200" i="3"/>
  <c r="H199" i="3"/>
  <c r="G199" i="3"/>
  <c r="F199" i="3"/>
  <c r="E199" i="3"/>
  <c r="D199" i="3"/>
  <c r="C199" i="3"/>
  <c r="B199" i="3"/>
  <c r="H198" i="3"/>
  <c r="G198" i="3"/>
  <c r="F198" i="3"/>
  <c r="E198" i="3"/>
  <c r="D198" i="3"/>
  <c r="C198" i="3"/>
  <c r="B198" i="3"/>
  <c r="H194" i="3"/>
  <c r="G194" i="3"/>
  <c r="F194" i="3"/>
  <c r="E194" i="3"/>
  <c r="D194" i="3"/>
  <c r="C194" i="3"/>
  <c r="B194" i="3"/>
  <c r="H193" i="3"/>
  <c r="G193" i="3"/>
  <c r="F193" i="3"/>
  <c r="E193" i="3"/>
  <c r="D193" i="3"/>
  <c r="C193" i="3"/>
  <c r="B193" i="3"/>
  <c r="H192" i="3"/>
  <c r="G192" i="3"/>
  <c r="F192" i="3"/>
  <c r="E192" i="3"/>
  <c r="D192" i="3"/>
  <c r="C192" i="3"/>
  <c r="B192" i="3"/>
  <c r="H191" i="3"/>
  <c r="G191" i="3"/>
  <c r="F191" i="3"/>
  <c r="E191" i="3"/>
  <c r="D191" i="3"/>
  <c r="C191" i="3"/>
  <c r="B191" i="3"/>
  <c r="H190" i="3"/>
  <c r="G190" i="3"/>
  <c r="F190" i="3"/>
  <c r="E190" i="3"/>
  <c r="D190" i="3"/>
  <c r="C190" i="3"/>
  <c r="B190" i="3"/>
  <c r="H189" i="3"/>
  <c r="G189" i="3"/>
  <c r="F189" i="3"/>
  <c r="E189" i="3"/>
  <c r="D189" i="3"/>
  <c r="C189" i="3"/>
  <c r="B189" i="3"/>
  <c r="H188" i="3"/>
  <c r="G188" i="3"/>
  <c r="F188" i="3"/>
  <c r="E188" i="3"/>
  <c r="D188" i="3"/>
  <c r="C188" i="3"/>
  <c r="B188" i="3"/>
  <c r="H187" i="3"/>
  <c r="G187" i="3"/>
  <c r="F187" i="3"/>
  <c r="E187" i="3"/>
  <c r="D187" i="3"/>
  <c r="D387" i="3" s="1"/>
  <c r="C187" i="3"/>
  <c r="B187" i="3"/>
  <c r="H186" i="3"/>
  <c r="G186" i="3"/>
  <c r="F186" i="3"/>
  <c r="E186" i="3"/>
  <c r="D186" i="3"/>
  <c r="C186" i="3"/>
  <c r="B186" i="3"/>
  <c r="H185" i="3"/>
  <c r="G185" i="3"/>
  <c r="F185" i="3"/>
  <c r="E185" i="3"/>
  <c r="D185" i="3"/>
  <c r="C185" i="3"/>
  <c r="B185" i="3"/>
  <c r="H184" i="3"/>
  <c r="G184" i="3"/>
  <c r="F184" i="3"/>
  <c r="E184" i="3"/>
  <c r="D184" i="3"/>
  <c r="C184" i="3"/>
  <c r="B184" i="3"/>
  <c r="H183" i="3"/>
  <c r="G183" i="3"/>
  <c r="F183" i="3"/>
  <c r="E183" i="3"/>
  <c r="D183" i="3"/>
  <c r="C183" i="3"/>
  <c r="B183" i="3"/>
  <c r="H182" i="3"/>
  <c r="G182" i="3"/>
  <c r="F182" i="3"/>
  <c r="E182" i="3"/>
  <c r="D182" i="3"/>
  <c r="C182" i="3"/>
  <c r="B182" i="3"/>
  <c r="H181" i="3"/>
  <c r="G181" i="3"/>
  <c r="F181" i="3"/>
  <c r="E181" i="3"/>
  <c r="D181" i="3"/>
  <c r="C181" i="3"/>
  <c r="B181" i="3"/>
  <c r="H180" i="3"/>
  <c r="G180" i="3"/>
  <c r="F180" i="3"/>
  <c r="E180" i="3"/>
  <c r="D180" i="3"/>
  <c r="C180" i="3"/>
  <c r="B180" i="3"/>
  <c r="H179" i="3"/>
  <c r="G179" i="3"/>
  <c r="F179" i="3"/>
  <c r="E179" i="3"/>
  <c r="D179" i="3"/>
  <c r="C179" i="3"/>
  <c r="B179" i="3"/>
  <c r="H178" i="3"/>
  <c r="G178" i="3"/>
  <c r="F178" i="3"/>
  <c r="E178" i="3"/>
  <c r="D178" i="3"/>
  <c r="C178" i="3"/>
  <c r="B178" i="3"/>
  <c r="H173" i="3"/>
  <c r="G173" i="3"/>
  <c r="F173" i="3"/>
  <c r="E173" i="3"/>
  <c r="D173" i="3"/>
  <c r="C173" i="3"/>
  <c r="B173" i="3"/>
  <c r="H172" i="3"/>
  <c r="G172" i="3"/>
  <c r="F172" i="3"/>
  <c r="E172" i="3"/>
  <c r="D172" i="3"/>
  <c r="C172" i="3"/>
  <c r="B172" i="3"/>
  <c r="H171" i="3"/>
  <c r="G171" i="3"/>
  <c r="F171" i="3"/>
  <c r="E171" i="3"/>
  <c r="D171" i="3"/>
  <c r="C171" i="3"/>
  <c r="B171" i="3"/>
  <c r="H170" i="3"/>
  <c r="G170" i="3"/>
  <c r="F170" i="3"/>
  <c r="E170" i="3"/>
  <c r="D170" i="3"/>
  <c r="C170" i="3"/>
  <c r="B170" i="3"/>
  <c r="H169" i="3"/>
  <c r="G169" i="3"/>
  <c r="F169" i="3"/>
  <c r="E169" i="3"/>
  <c r="D169" i="3"/>
  <c r="C169" i="3"/>
  <c r="B169" i="3"/>
  <c r="H168" i="3"/>
  <c r="G168" i="3"/>
  <c r="F168" i="3"/>
  <c r="E168" i="3"/>
  <c r="D168" i="3"/>
  <c r="C168" i="3"/>
  <c r="B168" i="3"/>
  <c r="H167" i="3"/>
  <c r="G167" i="3"/>
  <c r="F167" i="3"/>
  <c r="E167" i="3"/>
  <c r="D167" i="3"/>
  <c r="C167" i="3"/>
  <c r="B167" i="3"/>
  <c r="H166" i="3"/>
  <c r="G166" i="3"/>
  <c r="F166" i="3"/>
  <c r="E166" i="3"/>
  <c r="D166" i="3"/>
  <c r="C166" i="3"/>
  <c r="B166" i="3"/>
  <c r="H165" i="3"/>
  <c r="G165" i="3"/>
  <c r="F165" i="3"/>
  <c r="E165" i="3"/>
  <c r="D165" i="3"/>
  <c r="C165" i="3"/>
  <c r="B165" i="3"/>
  <c r="H164" i="3"/>
  <c r="G164" i="3"/>
  <c r="F164" i="3"/>
  <c r="E164" i="3"/>
  <c r="D164" i="3"/>
  <c r="C164" i="3"/>
  <c r="B164" i="3"/>
  <c r="H163" i="3"/>
  <c r="G163" i="3"/>
  <c r="F163" i="3"/>
  <c r="E163" i="3"/>
  <c r="D163" i="3"/>
  <c r="C163" i="3"/>
  <c r="B163" i="3"/>
  <c r="H162" i="3"/>
  <c r="G162" i="3"/>
  <c r="F162" i="3"/>
  <c r="E162" i="3"/>
  <c r="D162" i="3"/>
  <c r="C162" i="3"/>
  <c r="B162" i="3"/>
  <c r="H161" i="3"/>
  <c r="G161" i="3"/>
  <c r="F161" i="3"/>
  <c r="E161" i="3"/>
  <c r="D161" i="3"/>
  <c r="C161" i="3"/>
  <c r="B161" i="3"/>
  <c r="H160" i="3"/>
  <c r="G160" i="3"/>
  <c r="F160" i="3"/>
  <c r="E160" i="3"/>
  <c r="D160" i="3"/>
  <c r="C160" i="3"/>
  <c r="B160" i="3"/>
  <c r="H159" i="3"/>
  <c r="G159" i="3"/>
  <c r="F159" i="3"/>
  <c r="E159" i="3"/>
  <c r="D159" i="3"/>
  <c r="C159" i="3"/>
  <c r="B159" i="3"/>
  <c r="H158" i="3"/>
  <c r="G158" i="3"/>
  <c r="F158" i="3"/>
  <c r="E158" i="3"/>
  <c r="D158" i="3"/>
  <c r="C158" i="3"/>
  <c r="B158" i="3"/>
  <c r="H157" i="3"/>
  <c r="G157" i="3"/>
  <c r="F157" i="3"/>
  <c r="E157" i="3"/>
  <c r="D157" i="3"/>
  <c r="C157" i="3"/>
  <c r="B157" i="3"/>
  <c r="H153" i="3"/>
  <c r="G153" i="3"/>
  <c r="F153" i="3"/>
  <c r="E153" i="3"/>
  <c r="D153" i="3"/>
  <c r="C153" i="3"/>
  <c r="B153" i="3"/>
  <c r="H152" i="3"/>
  <c r="G152" i="3"/>
  <c r="F152" i="3"/>
  <c r="E152" i="3"/>
  <c r="D152" i="3"/>
  <c r="C152" i="3"/>
  <c r="B152" i="3"/>
  <c r="H151" i="3"/>
  <c r="G151" i="3"/>
  <c r="F151" i="3"/>
  <c r="E151" i="3"/>
  <c r="D151" i="3"/>
  <c r="C151" i="3"/>
  <c r="B151" i="3"/>
  <c r="H150" i="3"/>
  <c r="G150" i="3"/>
  <c r="F150" i="3"/>
  <c r="E150" i="3"/>
  <c r="D150" i="3"/>
  <c r="C150" i="3"/>
  <c r="B150" i="3"/>
  <c r="H149" i="3"/>
  <c r="G149" i="3"/>
  <c r="F149" i="3"/>
  <c r="E149" i="3"/>
  <c r="D149" i="3"/>
  <c r="C149" i="3"/>
  <c r="B149" i="3"/>
  <c r="H148" i="3"/>
  <c r="G148" i="3"/>
  <c r="F148" i="3"/>
  <c r="E148" i="3"/>
  <c r="D148" i="3"/>
  <c r="C148" i="3"/>
  <c r="B148" i="3"/>
  <c r="H147" i="3"/>
  <c r="G147" i="3"/>
  <c r="F147" i="3"/>
  <c r="E147" i="3"/>
  <c r="D147" i="3"/>
  <c r="C147" i="3"/>
  <c r="B147" i="3"/>
  <c r="H146" i="3"/>
  <c r="G146" i="3"/>
  <c r="F146" i="3"/>
  <c r="E146" i="3"/>
  <c r="D146" i="3"/>
  <c r="C146" i="3"/>
  <c r="B146" i="3"/>
  <c r="H145" i="3"/>
  <c r="G145" i="3"/>
  <c r="F145" i="3"/>
  <c r="E145" i="3"/>
  <c r="D145" i="3"/>
  <c r="C145" i="3"/>
  <c r="B145" i="3"/>
  <c r="H144" i="3"/>
  <c r="G144" i="3"/>
  <c r="F144" i="3"/>
  <c r="E144" i="3"/>
  <c r="D144" i="3"/>
  <c r="C144" i="3"/>
  <c r="B144" i="3"/>
  <c r="H143" i="3"/>
  <c r="G143" i="3"/>
  <c r="F143" i="3"/>
  <c r="E143" i="3"/>
  <c r="D143" i="3"/>
  <c r="C143" i="3"/>
  <c r="B143" i="3"/>
  <c r="H142" i="3"/>
  <c r="G142" i="3"/>
  <c r="F142" i="3"/>
  <c r="E142" i="3"/>
  <c r="D142" i="3"/>
  <c r="C142" i="3"/>
  <c r="B142" i="3"/>
  <c r="H141" i="3"/>
  <c r="G141" i="3"/>
  <c r="F141" i="3"/>
  <c r="E141" i="3"/>
  <c r="D141" i="3"/>
  <c r="C141" i="3"/>
  <c r="B141" i="3"/>
  <c r="H140" i="3"/>
  <c r="G140" i="3"/>
  <c r="F140" i="3"/>
  <c r="E140" i="3"/>
  <c r="D140" i="3"/>
  <c r="C140" i="3"/>
  <c r="B140" i="3"/>
  <c r="H139" i="3"/>
  <c r="G139" i="3"/>
  <c r="F139" i="3"/>
  <c r="E139" i="3"/>
  <c r="D139" i="3"/>
  <c r="C139" i="3"/>
  <c r="B139" i="3"/>
  <c r="H138" i="3"/>
  <c r="G138" i="3"/>
  <c r="F138" i="3"/>
  <c r="E138" i="3"/>
  <c r="D138" i="3"/>
  <c r="C138" i="3"/>
  <c r="B138" i="3"/>
  <c r="H137" i="3"/>
  <c r="G137" i="3"/>
  <c r="F137" i="3"/>
  <c r="E137" i="3"/>
  <c r="D137" i="3"/>
  <c r="C137" i="3"/>
  <c r="B137" i="3"/>
  <c r="G50" i="3"/>
  <c r="G132" i="3" s="1"/>
  <c r="F50" i="3"/>
  <c r="F132" i="3" s="1"/>
  <c r="E50" i="3"/>
  <c r="E132" i="3" s="1"/>
  <c r="D50" i="3"/>
  <c r="D132" i="3" s="1"/>
  <c r="C50" i="3"/>
  <c r="C132" i="3" s="1"/>
  <c r="B50" i="3"/>
  <c r="B132" i="3" s="1"/>
  <c r="G49" i="3"/>
  <c r="G131" i="3" s="1"/>
  <c r="F49" i="3"/>
  <c r="F131" i="3" s="1"/>
  <c r="E49" i="3"/>
  <c r="E131" i="3" s="1"/>
  <c r="D49" i="3"/>
  <c r="D131" i="3" s="1"/>
  <c r="C49" i="3"/>
  <c r="C131" i="3" s="1"/>
  <c r="B49" i="3"/>
  <c r="B131" i="3" s="1"/>
  <c r="G48" i="3"/>
  <c r="G130" i="3" s="1"/>
  <c r="F48" i="3"/>
  <c r="F130" i="3" s="1"/>
  <c r="E48" i="3"/>
  <c r="E130" i="3" s="1"/>
  <c r="D48" i="3"/>
  <c r="D130" i="3" s="1"/>
  <c r="C48" i="3"/>
  <c r="C130" i="3" s="1"/>
  <c r="B48" i="3"/>
  <c r="B130" i="3" s="1"/>
  <c r="G47" i="3"/>
  <c r="G129" i="3" s="1"/>
  <c r="F47" i="3"/>
  <c r="F129" i="3" s="1"/>
  <c r="E47" i="3"/>
  <c r="E129" i="3" s="1"/>
  <c r="D47" i="3"/>
  <c r="D129" i="3" s="1"/>
  <c r="C47" i="3"/>
  <c r="C129" i="3" s="1"/>
  <c r="B47" i="3"/>
  <c r="B129" i="3" s="1"/>
  <c r="G46" i="3"/>
  <c r="G128" i="3" s="1"/>
  <c r="F46" i="3"/>
  <c r="F128" i="3" s="1"/>
  <c r="E46" i="3"/>
  <c r="E128" i="3" s="1"/>
  <c r="D46" i="3"/>
  <c r="D128" i="3" s="1"/>
  <c r="C46" i="3"/>
  <c r="C128" i="3" s="1"/>
  <c r="B46" i="3"/>
  <c r="B128" i="3" s="1"/>
  <c r="G45" i="3"/>
  <c r="G127" i="3" s="1"/>
  <c r="F45" i="3"/>
  <c r="F127" i="3" s="1"/>
  <c r="E45" i="3"/>
  <c r="E127" i="3" s="1"/>
  <c r="D45" i="3"/>
  <c r="D127" i="3" s="1"/>
  <c r="C45" i="3"/>
  <c r="C127" i="3" s="1"/>
  <c r="B45" i="3"/>
  <c r="B127" i="3" s="1"/>
  <c r="G44" i="3"/>
  <c r="G126" i="3" s="1"/>
  <c r="F44" i="3"/>
  <c r="F126" i="3" s="1"/>
  <c r="E44" i="3"/>
  <c r="E126" i="3" s="1"/>
  <c r="D44" i="3"/>
  <c r="D126" i="3" s="1"/>
  <c r="C44" i="3"/>
  <c r="C126" i="3" s="1"/>
  <c r="B44" i="3"/>
  <c r="B126" i="3" s="1"/>
  <c r="G43" i="3"/>
  <c r="G125" i="3" s="1"/>
  <c r="F43" i="3"/>
  <c r="F125" i="3" s="1"/>
  <c r="E43" i="3"/>
  <c r="E125" i="3" s="1"/>
  <c r="D43" i="3"/>
  <c r="D125" i="3" s="1"/>
  <c r="C43" i="3"/>
  <c r="C125" i="3" s="1"/>
  <c r="B43" i="3"/>
  <c r="B125" i="3" s="1"/>
  <c r="G42" i="3"/>
  <c r="G124" i="3" s="1"/>
  <c r="F42" i="3"/>
  <c r="F124" i="3" s="1"/>
  <c r="E42" i="3"/>
  <c r="E124" i="3" s="1"/>
  <c r="D42" i="3"/>
  <c r="D124" i="3" s="1"/>
  <c r="C42" i="3"/>
  <c r="C124" i="3" s="1"/>
  <c r="B42" i="3"/>
  <c r="B124" i="3" s="1"/>
  <c r="G41" i="3"/>
  <c r="G123" i="3" s="1"/>
  <c r="F41" i="3"/>
  <c r="F123" i="3" s="1"/>
  <c r="E41" i="3"/>
  <c r="E123" i="3" s="1"/>
  <c r="D41" i="3"/>
  <c r="D123" i="3" s="1"/>
  <c r="C41" i="3"/>
  <c r="C123" i="3" s="1"/>
  <c r="B41" i="3"/>
  <c r="B123" i="3" s="1"/>
  <c r="G40" i="3"/>
  <c r="G122" i="3" s="1"/>
  <c r="F40" i="3"/>
  <c r="F122" i="3" s="1"/>
  <c r="E40" i="3"/>
  <c r="E122" i="3" s="1"/>
  <c r="D40" i="3"/>
  <c r="D122" i="3" s="1"/>
  <c r="C40" i="3"/>
  <c r="C122" i="3" s="1"/>
  <c r="B40" i="3"/>
  <c r="B122" i="3" s="1"/>
  <c r="G39" i="3"/>
  <c r="G121" i="3" s="1"/>
  <c r="F39" i="3"/>
  <c r="F121" i="3" s="1"/>
  <c r="E39" i="3"/>
  <c r="E121" i="3" s="1"/>
  <c r="D39" i="3"/>
  <c r="D121" i="3" s="1"/>
  <c r="C39" i="3"/>
  <c r="C121" i="3" s="1"/>
  <c r="B39" i="3"/>
  <c r="B121" i="3" s="1"/>
  <c r="G38" i="3"/>
  <c r="G120" i="3" s="1"/>
  <c r="F38" i="3"/>
  <c r="F120" i="3" s="1"/>
  <c r="E38" i="3"/>
  <c r="E120" i="3" s="1"/>
  <c r="D38" i="3"/>
  <c r="D120" i="3" s="1"/>
  <c r="C38" i="3"/>
  <c r="C120" i="3" s="1"/>
  <c r="B38" i="3"/>
  <c r="B120" i="3" s="1"/>
  <c r="G37" i="3"/>
  <c r="G119" i="3" s="1"/>
  <c r="F37" i="3"/>
  <c r="F119" i="3" s="1"/>
  <c r="E37" i="3"/>
  <c r="E119" i="3" s="1"/>
  <c r="D37" i="3"/>
  <c r="D119" i="3" s="1"/>
  <c r="C37" i="3"/>
  <c r="C119" i="3" s="1"/>
  <c r="B37" i="3"/>
  <c r="B119" i="3" s="1"/>
  <c r="G36" i="3"/>
  <c r="G118" i="3" s="1"/>
  <c r="F36" i="3"/>
  <c r="F118" i="3" s="1"/>
  <c r="E36" i="3"/>
  <c r="E118" i="3" s="1"/>
  <c r="D36" i="3"/>
  <c r="D118" i="3" s="1"/>
  <c r="C36" i="3"/>
  <c r="C118" i="3" s="1"/>
  <c r="B36" i="3"/>
  <c r="B118" i="3" s="1"/>
  <c r="G35" i="3"/>
  <c r="G117" i="3" s="1"/>
  <c r="F35" i="3"/>
  <c r="F117" i="3" s="1"/>
  <c r="E35" i="3"/>
  <c r="E117" i="3" s="1"/>
  <c r="D35" i="3"/>
  <c r="D117" i="3" s="1"/>
  <c r="C35" i="3"/>
  <c r="C117" i="3" s="1"/>
  <c r="B35" i="3"/>
  <c r="B117" i="3" s="1"/>
  <c r="G34" i="3"/>
  <c r="G116" i="3" s="1"/>
  <c r="F34" i="3"/>
  <c r="F116" i="3" s="1"/>
  <c r="E34" i="3"/>
  <c r="E116" i="3" s="1"/>
  <c r="D34" i="3"/>
  <c r="D116" i="3" s="1"/>
  <c r="C34" i="3"/>
  <c r="C116" i="3" s="1"/>
  <c r="B34" i="3"/>
  <c r="B116" i="3" s="1"/>
  <c r="G30" i="3"/>
  <c r="G112" i="3" s="1"/>
  <c r="F30" i="3"/>
  <c r="F112" i="3" s="1"/>
  <c r="E30" i="3"/>
  <c r="E112" i="3" s="1"/>
  <c r="D30" i="3"/>
  <c r="D112" i="3" s="1"/>
  <c r="C30" i="3"/>
  <c r="C112" i="3" s="1"/>
  <c r="B30" i="3"/>
  <c r="B112" i="3" s="1"/>
  <c r="G29" i="3"/>
  <c r="G111" i="3" s="1"/>
  <c r="F29" i="3"/>
  <c r="F111" i="3" s="1"/>
  <c r="E29" i="3"/>
  <c r="E111" i="3" s="1"/>
  <c r="D29" i="3"/>
  <c r="D111" i="3" s="1"/>
  <c r="C29" i="3"/>
  <c r="C111" i="3" s="1"/>
  <c r="B29" i="3"/>
  <c r="B111" i="3" s="1"/>
  <c r="H28" i="3"/>
  <c r="H110" i="3" s="1"/>
  <c r="G28" i="3"/>
  <c r="G110" i="3" s="1"/>
  <c r="F28" i="3"/>
  <c r="F110" i="3" s="1"/>
  <c r="E28" i="3"/>
  <c r="E110" i="3" s="1"/>
  <c r="D28" i="3"/>
  <c r="D110" i="3" s="1"/>
  <c r="C28" i="3"/>
  <c r="C110" i="3" s="1"/>
  <c r="B28" i="3"/>
  <c r="B110" i="3" s="1"/>
  <c r="G27" i="3"/>
  <c r="G109" i="3" s="1"/>
  <c r="F27" i="3"/>
  <c r="F109" i="3" s="1"/>
  <c r="E27" i="3"/>
  <c r="E109" i="3" s="1"/>
  <c r="D27" i="3"/>
  <c r="D109" i="3" s="1"/>
  <c r="C27" i="3"/>
  <c r="C109" i="3" s="1"/>
  <c r="B27" i="3"/>
  <c r="B109" i="3" s="1"/>
  <c r="G26" i="3"/>
  <c r="G108" i="3" s="1"/>
  <c r="F26" i="3"/>
  <c r="F108" i="3" s="1"/>
  <c r="E26" i="3"/>
  <c r="E108" i="3" s="1"/>
  <c r="D26" i="3"/>
  <c r="D108" i="3" s="1"/>
  <c r="C26" i="3"/>
  <c r="C108" i="3" s="1"/>
  <c r="B26" i="3"/>
  <c r="B108" i="3" s="1"/>
  <c r="G25" i="3"/>
  <c r="G107" i="3" s="1"/>
  <c r="F25" i="3"/>
  <c r="F107" i="3" s="1"/>
  <c r="E25" i="3"/>
  <c r="E107" i="3" s="1"/>
  <c r="D25" i="3"/>
  <c r="D107" i="3" s="1"/>
  <c r="C25" i="3"/>
  <c r="C107" i="3" s="1"/>
  <c r="B25" i="3"/>
  <c r="B107" i="3" s="1"/>
  <c r="G24" i="3"/>
  <c r="G106" i="3" s="1"/>
  <c r="F24" i="3"/>
  <c r="F106" i="3" s="1"/>
  <c r="E24" i="3"/>
  <c r="E106" i="3" s="1"/>
  <c r="D24" i="3"/>
  <c r="D106" i="3" s="1"/>
  <c r="C24" i="3"/>
  <c r="C106" i="3" s="1"/>
  <c r="B24" i="3"/>
  <c r="B106" i="3" s="1"/>
  <c r="G23" i="3"/>
  <c r="G105" i="3" s="1"/>
  <c r="F23" i="3"/>
  <c r="F105" i="3" s="1"/>
  <c r="E23" i="3"/>
  <c r="E105" i="3" s="1"/>
  <c r="D23" i="3"/>
  <c r="D105" i="3" s="1"/>
  <c r="C23" i="3"/>
  <c r="C105" i="3" s="1"/>
  <c r="B23" i="3"/>
  <c r="B105" i="3" s="1"/>
  <c r="G22" i="3"/>
  <c r="G104" i="3" s="1"/>
  <c r="F22" i="3"/>
  <c r="F104" i="3" s="1"/>
  <c r="E22" i="3"/>
  <c r="E104" i="3" s="1"/>
  <c r="D22" i="3"/>
  <c r="D104" i="3" s="1"/>
  <c r="C22" i="3"/>
  <c r="C104" i="3" s="1"/>
  <c r="B22" i="3"/>
  <c r="B104" i="3" s="1"/>
  <c r="G21" i="3"/>
  <c r="G103" i="3" s="1"/>
  <c r="F21" i="3"/>
  <c r="F103" i="3" s="1"/>
  <c r="E21" i="3"/>
  <c r="E103" i="3" s="1"/>
  <c r="D21" i="3"/>
  <c r="D103" i="3" s="1"/>
  <c r="C21" i="3"/>
  <c r="C103" i="3" s="1"/>
  <c r="B21" i="3"/>
  <c r="B103" i="3" s="1"/>
  <c r="G20" i="3"/>
  <c r="G102" i="3" s="1"/>
  <c r="F20" i="3"/>
  <c r="F102" i="3" s="1"/>
  <c r="E20" i="3"/>
  <c r="E102" i="3" s="1"/>
  <c r="D20" i="3"/>
  <c r="D102" i="3" s="1"/>
  <c r="C20" i="3"/>
  <c r="C102" i="3" s="1"/>
  <c r="B20" i="3"/>
  <c r="B102" i="3" s="1"/>
  <c r="G19" i="3"/>
  <c r="G101" i="3" s="1"/>
  <c r="F19" i="3"/>
  <c r="F101" i="3" s="1"/>
  <c r="E19" i="3"/>
  <c r="E101" i="3" s="1"/>
  <c r="D19" i="3"/>
  <c r="D101" i="3" s="1"/>
  <c r="C19" i="3"/>
  <c r="C101" i="3" s="1"/>
  <c r="B19" i="3"/>
  <c r="B101" i="3" s="1"/>
  <c r="G18" i="3"/>
  <c r="G100" i="3" s="1"/>
  <c r="F18" i="3"/>
  <c r="F100" i="3" s="1"/>
  <c r="E18" i="3"/>
  <c r="E100" i="3" s="1"/>
  <c r="D18" i="3"/>
  <c r="D100" i="3" s="1"/>
  <c r="C18" i="3"/>
  <c r="C100" i="3" s="1"/>
  <c r="B18" i="3"/>
  <c r="B100" i="3" s="1"/>
  <c r="G17" i="3"/>
  <c r="G99" i="3" s="1"/>
  <c r="F17" i="3"/>
  <c r="F99" i="3" s="1"/>
  <c r="E17" i="3"/>
  <c r="E99" i="3" s="1"/>
  <c r="D17" i="3"/>
  <c r="D99" i="3" s="1"/>
  <c r="C17" i="3"/>
  <c r="C99" i="3" s="1"/>
  <c r="B17" i="3"/>
  <c r="B99" i="3" s="1"/>
  <c r="G16" i="3"/>
  <c r="G98" i="3" s="1"/>
  <c r="F16" i="3"/>
  <c r="F98" i="3" s="1"/>
  <c r="E16" i="3"/>
  <c r="E98" i="3" s="1"/>
  <c r="D16" i="3"/>
  <c r="D98" i="3" s="1"/>
  <c r="C16" i="3"/>
  <c r="C98" i="3" s="1"/>
  <c r="B16" i="3"/>
  <c r="B98" i="3" s="1"/>
  <c r="G15" i="3"/>
  <c r="G97" i="3" s="1"/>
  <c r="F15" i="3"/>
  <c r="F97" i="3" s="1"/>
  <c r="E15" i="3"/>
  <c r="E97" i="3" s="1"/>
  <c r="D15" i="3"/>
  <c r="D97" i="3" s="1"/>
  <c r="C15" i="3"/>
  <c r="C97" i="3" s="1"/>
  <c r="B15" i="3"/>
  <c r="B97" i="3" s="1"/>
  <c r="G14" i="3"/>
  <c r="G96" i="3" s="1"/>
  <c r="F14" i="3"/>
  <c r="F96" i="3" s="1"/>
  <c r="E14" i="3"/>
  <c r="E96" i="3" s="1"/>
  <c r="D14" i="3"/>
  <c r="D96" i="3" s="1"/>
  <c r="C14" i="3"/>
  <c r="C96" i="3" s="1"/>
  <c r="B96" i="3"/>
  <c r="B158" i="1"/>
  <c r="C158" i="1"/>
  <c r="E158" i="1"/>
  <c r="F158" i="1"/>
  <c r="G158" i="1"/>
  <c r="H158" i="1"/>
  <c r="B159" i="1"/>
  <c r="C159" i="1"/>
  <c r="D159" i="1"/>
  <c r="E159" i="1"/>
  <c r="F159" i="1"/>
  <c r="G159" i="1"/>
  <c r="H159" i="1"/>
  <c r="B160" i="1"/>
  <c r="C160" i="1"/>
  <c r="D160" i="1"/>
  <c r="E160" i="1"/>
  <c r="F160" i="1"/>
  <c r="G160" i="1"/>
  <c r="H160" i="1"/>
  <c r="B161" i="1"/>
  <c r="C161" i="1"/>
  <c r="D161" i="1"/>
  <c r="E161" i="1"/>
  <c r="F161" i="1"/>
  <c r="G161" i="1"/>
  <c r="H161" i="1"/>
  <c r="B162" i="1"/>
  <c r="C162" i="1"/>
  <c r="D162" i="1"/>
  <c r="E162" i="1"/>
  <c r="F162" i="1"/>
  <c r="G162" i="1"/>
  <c r="H162" i="1"/>
  <c r="B163" i="1"/>
  <c r="C163" i="1"/>
  <c r="D163" i="1"/>
  <c r="E163" i="1"/>
  <c r="F163" i="1"/>
  <c r="G163" i="1"/>
  <c r="H163" i="1"/>
  <c r="B164" i="1"/>
  <c r="C164" i="1"/>
  <c r="D164" i="1"/>
  <c r="E164" i="1"/>
  <c r="F164" i="1"/>
  <c r="G164" i="1"/>
  <c r="H164" i="1"/>
  <c r="B165" i="1"/>
  <c r="C165" i="1"/>
  <c r="D165" i="1"/>
  <c r="E165" i="1"/>
  <c r="F165" i="1"/>
  <c r="G165" i="1"/>
  <c r="H165" i="1"/>
  <c r="B166" i="1"/>
  <c r="C166" i="1"/>
  <c r="D166" i="1"/>
  <c r="E166" i="1"/>
  <c r="F166" i="1"/>
  <c r="G166" i="1"/>
  <c r="H166" i="1"/>
  <c r="B167" i="1"/>
  <c r="C167" i="1"/>
  <c r="D167" i="1"/>
  <c r="E167" i="1"/>
  <c r="F167" i="1"/>
  <c r="G167" i="1"/>
  <c r="H167" i="1"/>
  <c r="B168" i="1"/>
  <c r="C168" i="1"/>
  <c r="D168" i="1"/>
  <c r="E168" i="1"/>
  <c r="F168" i="1"/>
  <c r="G168" i="1"/>
  <c r="H168" i="1"/>
  <c r="B169" i="1"/>
  <c r="C169" i="1"/>
  <c r="D169" i="1"/>
  <c r="E169" i="1"/>
  <c r="F169" i="1"/>
  <c r="G169" i="1"/>
  <c r="H169" i="1"/>
  <c r="B170" i="1"/>
  <c r="C170" i="1"/>
  <c r="D170" i="1"/>
  <c r="E170" i="1"/>
  <c r="F170" i="1"/>
  <c r="G170" i="1"/>
  <c r="H170" i="1"/>
  <c r="B171" i="1"/>
  <c r="C171" i="1"/>
  <c r="D171" i="1"/>
  <c r="E171" i="1"/>
  <c r="F171" i="1"/>
  <c r="G171" i="1"/>
  <c r="H171" i="1"/>
  <c r="B172" i="1"/>
  <c r="C172" i="1"/>
  <c r="D172" i="1"/>
  <c r="E172" i="1"/>
  <c r="F172" i="1"/>
  <c r="G172" i="1"/>
  <c r="H172" i="1"/>
  <c r="B173" i="1"/>
  <c r="C173" i="1"/>
  <c r="D173" i="1"/>
  <c r="E173" i="1"/>
  <c r="F173" i="1"/>
  <c r="G173" i="1"/>
  <c r="H173" i="1"/>
  <c r="C157" i="1"/>
  <c r="D157" i="1"/>
  <c r="E157" i="1"/>
  <c r="F157" i="1"/>
  <c r="G157" i="1"/>
  <c r="H157" i="1"/>
  <c r="B157" i="1"/>
  <c r="B138" i="1"/>
  <c r="C138" i="1"/>
  <c r="D138" i="1"/>
  <c r="E138" i="1"/>
  <c r="F138" i="1"/>
  <c r="G138" i="1"/>
  <c r="H138" i="1"/>
  <c r="B139" i="1"/>
  <c r="C139" i="1"/>
  <c r="D139" i="1"/>
  <c r="E139" i="1"/>
  <c r="F139" i="1"/>
  <c r="G139" i="1"/>
  <c r="H139" i="1"/>
  <c r="B140" i="1"/>
  <c r="C140" i="1"/>
  <c r="D140" i="1"/>
  <c r="E140" i="1"/>
  <c r="F140" i="1"/>
  <c r="G140" i="1"/>
  <c r="H140" i="1"/>
  <c r="B141" i="1"/>
  <c r="C141" i="1"/>
  <c r="D141" i="1"/>
  <c r="E141" i="1"/>
  <c r="F141" i="1"/>
  <c r="G141" i="1"/>
  <c r="H141" i="1"/>
  <c r="B142" i="1"/>
  <c r="C142" i="1"/>
  <c r="D142" i="1"/>
  <c r="E142" i="1"/>
  <c r="F142" i="1"/>
  <c r="G142" i="1"/>
  <c r="H142" i="1"/>
  <c r="B143" i="1"/>
  <c r="C143" i="1"/>
  <c r="D143" i="1"/>
  <c r="E143" i="1"/>
  <c r="F143" i="1"/>
  <c r="G143" i="1"/>
  <c r="H143" i="1"/>
  <c r="B144" i="1"/>
  <c r="C144" i="1"/>
  <c r="D144" i="1"/>
  <c r="E144" i="1"/>
  <c r="F144" i="1"/>
  <c r="G144" i="1"/>
  <c r="H144" i="1"/>
  <c r="B145" i="1"/>
  <c r="C145" i="1"/>
  <c r="D145" i="1"/>
  <c r="E145" i="1"/>
  <c r="F145" i="1"/>
  <c r="G145" i="1"/>
  <c r="H145" i="1"/>
  <c r="B146" i="1"/>
  <c r="C146" i="1"/>
  <c r="D146" i="1"/>
  <c r="E146" i="1"/>
  <c r="F146" i="1"/>
  <c r="G146" i="1"/>
  <c r="H146" i="1"/>
  <c r="B147" i="1"/>
  <c r="C147" i="1"/>
  <c r="D147" i="1"/>
  <c r="E147" i="1"/>
  <c r="F147" i="1"/>
  <c r="G147" i="1"/>
  <c r="H147" i="1"/>
  <c r="B148" i="1"/>
  <c r="C148" i="1"/>
  <c r="D148" i="1"/>
  <c r="E148" i="1"/>
  <c r="F148" i="1"/>
  <c r="G148" i="1"/>
  <c r="H148" i="1"/>
  <c r="B149" i="1"/>
  <c r="C149" i="1"/>
  <c r="D149" i="1"/>
  <c r="E149" i="1"/>
  <c r="F149" i="1"/>
  <c r="G149" i="1"/>
  <c r="H149" i="1"/>
  <c r="B150" i="1"/>
  <c r="C150" i="1"/>
  <c r="D150" i="1"/>
  <c r="E150" i="1"/>
  <c r="F150" i="1"/>
  <c r="G150" i="1"/>
  <c r="H150" i="1"/>
  <c r="B151" i="1"/>
  <c r="C151" i="1"/>
  <c r="D151" i="1"/>
  <c r="E151" i="1"/>
  <c r="F151" i="1"/>
  <c r="G151" i="1"/>
  <c r="H151" i="1"/>
  <c r="B152" i="1"/>
  <c r="C152" i="1"/>
  <c r="D152" i="1"/>
  <c r="E152" i="1"/>
  <c r="F152" i="1"/>
  <c r="G152" i="1"/>
  <c r="H152" i="1"/>
  <c r="B153" i="1"/>
  <c r="C153" i="1"/>
  <c r="D153" i="1"/>
  <c r="E153" i="1"/>
  <c r="F153" i="1"/>
  <c r="G153" i="1"/>
  <c r="H153" i="1"/>
  <c r="C137" i="1"/>
  <c r="D137" i="1"/>
  <c r="E137" i="1"/>
  <c r="F137" i="1"/>
  <c r="G137" i="1"/>
  <c r="H137" i="1"/>
  <c r="B137" i="1"/>
  <c r="H186" i="1"/>
  <c r="H184" i="1"/>
  <c r="B199" i="1"/>
  <c r="C199" i="1"/>
  <c r="D199" i="1"/>
  <c r="E199" i="1"/>
  <c r="F199" i="1"/>
  <c r="G199" i="1"/>
  <c r="H199" i="1"/>
  <c r="B200" i="1"/>
  <c r="C200" i="1"/>
  <c r="D200" i="1"/>
  <c r="E200" i="1"/>
  <c r="F200" i="1"/>
  <c r="G200" i="1"/>
  <c r="H200" i="1"/>
  <c r="B201" i="1"/>
  <c r="C201" i="1"/>
  <c r="D201" i="1"/>
  <c r="E201" i="1"/>
  <c r="F201" i="1"/>
  <c r="G201" i="1"/>
  <c r="H201" i="1"/>
  <c r="B202" i="1"/>
  <c r="C202" i="1"/>
  <c r="D202" i="1"/>
  <c r="E202" i="1"/>
  <c r="F202" i="1"/>
  <c r="G202" i="1"/>
  <c r="H202" i="1"/>
  <c r="B203" i="1"/>
  <c r="C203" i="1"/>
  <c r="D203" i="1"/>
  <c r="E203" i="1"/>
  <c r="F203" i="1"/>
  <c r="G203" i="1"/>
  <c r="H203" i="1"/>
  <c r="B204" i="1"/>
  <c r="C204" i="1"/>
  <c r="D204" i="1"/>
  <c r="E204" i="1"/>
  <c r="F204" i="1"/>
  <c r="G204" i="1"/>
  <c r="H204" i="1"/>
  <c r="B205" i="1"/>
  <c r="C205" i="1"/>
  <c r="D205" i="1"/>
  <c r="E205" i="1"/>
  <c r="F205" i="1"/>
  <c r="G205" i="1"/>
  <c r="H205" i="1"/>
  <c r="B206" i="1"/>
  <c r="C206" i="1"/>
  <c r="D206" i="1"/>
  <c r="E206" i="1"/>
  <c r="F206" i="1"/>
  <c r="G206" i="1"/>
  <c r="H206" i="1"/>
  <c r="B207" i="1"/>
  <c r="C207" i="1"/>
  <c r="D207" i="1"/>
  <c r="E207" i="1"/>
  <c r="F207" i="1"/>
  <c r="G207" i="1"/>
  <c r="H207" i="1"/>
  <c r="B208" i="1"/>
  <c r="C208" i="1"/>
  <c r="D208" i="1"/>
  <c r="E208" i="1"/>
  <c r="F208" i="1"/>
  <c r="G208" i="1"/>
  <c r="H208" i="1"/>
  <c r="B209" i="1"/>
  <c r="C209" i="1"/>
  <c r="D209" i="1"/>
  <c r="E209" i="1"/>
  <c r="F209" i="1"/>
  <c r="G209" i="1"/>
  <c r="H209" i="1"/>
  <c r="B210" i="1"/>
  <c r="C210" i="1"/>
  <c r="D210" i="1"/>
  <c r="E210" i="1"/>
  <c r="F210" i="1"/>
  <c r="G210" i="1"/>
  <c r="H210" i="1"/>
  <c r="B211" i="1"/>
  <c r="C211" i="1"/>
  <c r="D211" i="1"/>
  <c r="E211" i="1"/>
  <c r="F211" i="1"/>
  <c r="G211" i="1"/>
  <c r="H211" i="1"/>
  <c r="B212" i="1"/>
  <c r="C212" i="1"/>
  <c r="D212" i="1"/>
  <c r="E212" i="1"/>
  <c r="F212" i="1"/>
  <c r="G212" i="1"/>
  <c r="H212" i="1"/>
  <c r="B213" i="1"/>
  <c r="C213" i="1"/>
  <c r="D213" i="1"/>
  <c r="E213" i="1"/>
  <c r="F213" i="1"/>
  <c r="G213" i="1"/>
  <c r="H213" i="1"/>
  <c r="B214" i="1"/>
  <c r="C214" i="1"/>
  <c r="D214" i="1"/>
  <c r="E214" i="1"/>
  <c r="F214" i="1"/>
  <c r="G214" i="1"/>
  <c r="H214" i="1"/>
  <c r="C198" i="1"/>
  <c r="D198" i="1"/>
  <c r="E198" i="1"/>
  <c r="F198" i="1"/>
  <c r="G198" i="1"/>
  <c r="H198" i="1"/>
  <c r="B198" i="1"/>
  <c r="G186" i="1"/>
  <c r="B179" i="1"/>
  <c r="C179" i="1"/>
  <c r="D179" i="1"/>
  <c r="E179" i="1"/>
  <c r="F179" i="1"/>
  <c r="G179" i="1"/>
  <c r="H179" i="1"/>
  <c r="B180" i="1"/>
  <c r="C180" i="1"/>
  <c r="D180" i="1"/>
  <c r="E180" i="1"/>
  <c r="F180" i="1"/>
  <c r="G180" i="1"/>
  <c r="H180" i="1"/>
  <c r="B181" i="1"/>
  <c r="C181" i="1"/>
  <c r="D181" i="1"/>
  <c r="E181" i="1"/>
  <c r="F181" i="1"/>
  <c r="G181" i="1"/>
  <c r="H181" i="1"/>
  <c r="B182" i="1"/>
  <c r="C182" i="1"/>
  <c r="D182" i="1"/>
  <c r="E182" i="1"/>
  <c r="F182" i="1"/>
  <c r="G182" i="1"/>
  <c r="H182" i="1"/>
  <c r="B183" i="1"/>
  <c r="C183" i="1"/>
  <c r="D183" i="1"/>
  <c r="E183" i="1"/>
  <c r="F183" i="1"/>
  <c r="G183" i="1"/>
  <c r="H183" i="1"/>
  <c r="B184" i="1"/>
  <c r="C184" i="1"/>
  <c r="D184" i="1"/>
  <c r="E184" i="1"/>
  <c r="F184" i="1"/>
  <c r="G184" i="1"/>
  <c r="B185" i="1"/>
  <c r="C185" i="1"/>
  <c r="D185" i="1"/>
  <c r="E185" i="1"/>
  <c r="F185" i="1"/>
  <c r="G185" i="1"/>
  <c r="H185" i="1"/>
  <c r="B186" i="1"/>
  <c r="C186" i="1"/>
  <c r="D186" i="1"/>
  <c r="E186" i="1"/>
  <c r="F186" i="1"/>
  <c r="B187" i="1"/>
  <c r="C187" i="1"/>
  <c r="D187" i="1"/>
  <c r="E187" i="1"/>
  <c r="F187" i="1"/>
  <c r="G187" i="1"/>
  <c r="H187" i="1"/>
  <c r="B188" i="1"/>
  <c r="C188" i="1"/>
  <c r="D188" i="1"/>
  <c r="E188" i="1"/>
  <c r="F188" i="1"/>
  <c r="G188" i="1"/>
  <c r="H188" i="1"/>
  <c r="B189" i="1"/>
  <c r="C189" i="1"/>
  <c r="D189" i="1"/>
  <c r="E189" i="1"/>
  <c r="F189" i="1"/>
  <c r="G189" i="1"/>
  <c r="H189" i="1"/>
  <c r="B190" i="1"/>
  <c r="C190" i="1"/>
  <c r="D190" i="1"/>
  <c r="E190" i="1"/>
  <c r="F190" i="1"/>
  <c r="G190" i="1"/>
  <c r="H190" i="1"/>
  <c r="B191" i="1"/>
  <c r="C191" i="1"/>
  <c r="D191" i="1"/>
  <c r="E191" i="1"/>
  <c r="F191" i="1"/>
  <c r="G191" i="1"/>
  <c r="H191" i="1"/>
  <c r="B192" i="1"/>
  <c r="C192" i="1"/>
  <c r="D192" i="1"/>
  <c r="E192" i="1"/>
  <c r="F192" i="1"/>
  <c r="G192" i="1"/>
  <c r="H192" i="1"/>
  <c r="B193" i="1"/>
  <c r="C193" i="1"/>
  <c r="D193" i="1"/>
  <c r="E193" i="1"/>
  <c r="F193" i="1"/>
  <c r="G193" i="1"/>
  <c r="H193" i="1"/>
  <c r="B194" i="1"/>
  <c r="C194" i="1"/>
  <c r="D194" i="1"/>
  <c r="E194" i="1"/>
  <c r="F194" i="1"/>
  <c r="G194" i="1"/>
  <c r="H194" i="1"/>
  <c r="C178" i="1"/>
  <c r="D178" i="1"/>
  <c r="E178" i="1"/>
  <c r="F178" i="1"/>
  <c r="G178" i="1"/>
  <c r="H178" i="1"/>
  <c r="B178" i="1"/>
  <c r="B239" i="1"/>
  <c r="C239" i="1"/>
  <c r="D239" i="1"/>
  <c r="E239" i="1"/>
  <c r="F239" i="1"/>
  <c r="G239" i="1"/>
  <c r="H239" i="1"/>
  <c r="B240" i="1"/>
  <c r="C240" i="1"/>
  <c r="D240" i="1"/>
  <c r="E240" i="1"/>
  <c r="F240" i="1"/>
  <c r="G240" i="1"/>
  <c r="H240" i="1"/>
  <c r="B241" i="1"/>
  <c r="C241" i="1"/>
  <c r="D241" i="1"/>
  <c r="E241" i="1"/>
  <c r="F241" i="1"/>
  <c r="G241" i="1"/>
  <c r="H241" i="1"/>
  <c r="B242" i="1"/>
  <c r="C242" i="1"/>
  <c r="D242" i="1"/>
  <c r="E242" i="1"/>
  <c r="F242" i="1"/>
  <c r="G242" i="1"/>
  <c r="H242" i="1"/>
  <c r="B243" i="1"/>
  <c r="C243" i="1"/>
  <c r="D243" i="1"/>
  <c r="E243" i="1"/>
  <c r="F243" i="1"/>
  <c r="G243" i="1"/>
  <c r="H243" i="1"/>
  <c r="B244" i="1"/>
  <c r="C244" i="1"/>
  <c r="D244" i="1"/>
  <c r="E244" i="1"/>
  <c r="F244" i="1"/>
  <c r="G244" i="1"/>
  <c r="H244" i="1"/>
  <c r="B245" i="1"/>
  <c r="C245" i="1"/>
  <c r="D245" i="1"/>
  <c r="E245" i="1"/>
  <c r="F245" i="1"/>
  <c r="G245" i="1"/>
  <c r="H245" i="1"/>
  <c r="B246" i="1"/>
  <c r="C246" i="1"/>
  <c r="D246" i="1"/>
  <c r="E246" i="1"/>
  <c r="F246" i="1"/>
  <c r="G246" i="1"/>
  <c r="H246" i="1"/>
  <c r="B247" i="1"/>
  <c r="C247" i="1"/>
  <c r="D247" i="1"/>
  <c r="E247" i="1"/>
  <c r="F247" i="1"/>
  <c r="G247" i="1"/>
  <c r="H247" i="1"/>
  <c r="B248" i="1"/>
  <c r="C248" i="1"/>
  <c r="D248" i="1"/>
  <c r="E248" i="1"/>
  <c r="F248" i="1"/>
  <c r="G248" i="1"/>
  <c r="H248" i="1"/>
  <c r="B249" i="1"/>
  <c r="C249" i="1"/>
  <c r="D249" i="1"/>
  <c r="E249" i="1"/>
  <c r="F249" i="1"/>
  <c r="G249" i="1"/>
  <c r="H249" i="1"/>
  <c r="B250" i="1"/>
  <c r="C250" i="1"/>
  <c r="D250" i="1"/>
  <c r="E250" i="1"/>
  <c r="F250" i="1"/>
  <c r="G250" i="1"/>
  <c r="H250" i="1"/>
  <c r="B251" i="1"/>
  <c r="C251" i="1"/>
  <c r="D251" i="1"/>
  <c r="E251" i="1"/>
  <c r="F251" i="1"/>
  <c r="G251" i="1"/>
  <c r="H251" i="1"/>
  <c r="B252" i="1"/>
  <c r="C252" i="1"/>
  <c r="D252" i="1"/>
  <c r="E252" i="1"/>
  <c r="F252" i="1"/>
  <c r="G252" i="1"/>
  <c r="H252" i="1"/>
  <c r="B253" i="1"/>
  <c r="C253" i="1"/>
  <c r="D253" i="1"/>
  <c r="E253" i="1"/>
  <c r="F253" i="1"/>
  <c r="G253" i="1"/>
  <c r="H253" i="1"/>
  <c r="B254" i="1"/>
  <c r="C254" i="1"/>
  <c r="D254" i="1"/>
  <c r="E254" i="1"/>
  <c r="F254" i="1"/>
  <c r="G254" i="1"/>
  <c r="H254" i="1"/>
  <c r="C238" i="1"/>
  <c r="D238" i="1"/>
  <c r="E238" i="1"/>
  <c r="F238" i="1"/>
  <c r="G238" i="1"/>
  <c r="H238" i="1"/>
  <c r="B238" i="1"/>
  <c r="D14" i="7" l="1"/>
  <c r="C334" i="3"/>
  <c r="C354" i="3" s="1"/>
  <c r="H320" i="3"/>
  <c r="H340" i="3" s="1"/>
  <c r="E425" i="3"/>
  <c r="B430" i="3"/>
  <c r="F334" i="3"/>
  <c r="F354" i="3" s="1"/>
  <c r="B283" i="3"/>
  <c r="D288" i="3"/>
  <c r="E293" i="3"/>
  <c r="G419" i="3"/>
  <c r="D424" i="3"/>
  <c r="H428" i="3"/>
  <c r="E433" i="3"/>
  <c r="D320" i="3"/>
  <c r="D340" i="3" s="1"/>
  <c r="H324" i="3"/>
  <c r="H344" i="3" s="1"/>
  <c r="E329" i="3"/>
  <c r="E349" i="3" s="1"/>
  <c r="C378" i="3"/>
  <c r="F283" i="3"/>
  <c r="F318" i="3"/>
  <c r="F338" i="3" s="1"/>
  <c r="C323" i="3"/>
  <c r="C343" i="3" s="1"/>
  <c r="C294" i="3"/>
  <c r="B418" i="3"/>
  <c r="F422" i="3"/>
  <c r="C427" i="3"/>
  <c r="G431" i="3"/>
  <c r="E321" i="3"/>
  <c r="E341" i="3" s="1"/>
  <c r="B326" i="3"/>
  <c r="B346" i="3" s="1"/>
  <c r="F330" i="3"/>
  <c r="F350" i="3" s="1"/>
  <c r="F322" i="3"/>
  <c r="F342" i="3" s="1"/>
  <c r="H420" i="3"/>
  <c r="F418" i="3"/>
  <c r="C423" i="3"/>
  <c r="G427" i="3"/>
  <c r="D432" i="3"/>
  <c r="E284" i="3"/>
  <c r="B422" i="3"/>
  <c r="F426" i="3"/>
  <c r="C431" i="3"/>
  <c r="E325" i="3"/>
  <c r="E345" i="3" s="1"/>
  <c r="H458" i="3"/>
  <c r="C327" i="3"/>
  <c r="C347" i="3" s="1"/>
  <c r="G327" i="3"/>
  <c r="G347" i="3" s="1"/>
  <c r="D278" i="3"/>
  <c r="E290" i="3"/>
  <c r="B330" i="3"/>
  <c r="B350" i="3" s="1"/>
  <c r="G331" i="3"/>
  <c r="G351" i="3" s="1"/>
  <c r="D332" i="3"/>
  <c r="D352" i="3" s="1"/>
  <c r="G285" i="3"/>
  <c r="D394" i="3"/>
  <c r="B318" i="3"/>
  <c r="B338" i="3" s="1"/>
  <c r="D420" i="3"/>
  <c r="H424" i="3"/>
  <c r="E429" i="3"/>
  <c r="E286" i="3"/>
  <c r="C319" i="3"/>
  <c r="C339" i="3" s="1"/>
  <c r="G323" i="3"/>
  <c r="G343" i="3" s="1"/>
  <c r="D328" i="3"/>
  <c r="D348" i="3" s="1"/>
  <c r="H332" i="3"/>
  <c r="H352" i="3" s="1"/>
  <c r="C281" i="3"/>
  <c r="C458" i="3"/>
  <c r="C418" i="3"/>
  <c r="C318" i="3"/>
  <c r="C338" i="3" s="1"/>
  <c r="G458" i="3"/>
  <c r="G418" i="3"/>
  <c r="G378" i="3"/>
  <c r="G318" i="3"/>
  <c r="G338" i="3" s="1"/>
  <c r="D459" i="3"/>
  <c r="D419" i="3"/>
  <c r="D379" i="3"/>
  <c r="D319" i="3"/>
  <c r="D339" i="3" s="1"/>
  <c r="H459" i="3"/>
  <c r="H419" i="3"/>
  <c r="H379" i="3"/>
  <c r="H319" i="3"/>
  <c r="H339" i="3" s="1"/>
  <c r="E460" i="3"/>
  <c r="E420" i="3"/>
  <c r="E320" i="3"/>
  <c r="E340" i="3" s="1"/>
  <c r="B461" i="3"/>
  <c r="B421" i="3"/>
  <c r="B381" i="3"/>
  <c r="B321" i="3"/>
  <c r="B341" i="3" s="1"/>
  <c r="F461" i="3"/>
  <c r="F421" i="3"/>
  <c r="F381" i="3"/>
  <c r="F321" i="3"/>
  <c r="F341" i="3" s="1"/>
  <c r="C462" i="3"/>
  <c r="C422" i="3"/>
  <c r="C382" i="3"/>
  <c r="C322" i="3"/>
  <c r="C342" i="3" s="1"/>
  <c r="G462" i="3"/>
  <c r="G422" i="3"/>
  <c r="G382" i="3"/>
  <c r="G322" i="3"/>
  <c r="G342" i="3" s="1"/>
  <c r="D463" i="3"/>
  <c r="D423" i="3"/>
  <c r="D383" i="3"/>
  <c r="D323" i="3"/>
  <c r="D343" i="3" s="1"/>
  <c r="H463" i="3"/>
  <c r="H423" i="3"/>
  <c r="H383" i="3"/>
  <c r="H323" i="3"/>
  <c r="H343" i="3" s="1"/>
  <c r="E464" i="3"/>
  <c r="E424" i="3"/>
  <c r="E384" i="3"/>
  <c r="E324" i="3"/>
  <c r="E344" i="3" s="1"/>
  <c r="B465" i="3"/>
  <c r="B425" i="3"/>
  <c r="B385" i="3"/>
  <c r="B325" i="3"/>
  <c r="B345" i="3" s="1"/>
  <c r="F465" i="3"/>
  <c r="F425" i="3"/>
  <c r="F385" i="3"/>
  <c r="F325" i="3"/>
  <c r="F345" i="3" s="1"/>
  <c r="C466" i="3"/>
  <c r="C426" i="3"/>
  <c r="C386" i="3"/>
  <c r="C326" i="3"/>
  <c r="C346" i="3" s="1"/>
  <c r="G466" i="3"/>
  <c r="G426" i="3"/>
  <c r="G386" i="3"/>
  <c r="G326" i="3"/>
  <c r="G346" i="3" s="1"/>
  <c r="D467" i="3"/>
  <c r="D427" i="3"/>
  <c r="D327" i="3"/>
  <c r="D347" i="3" s="1"/>
  <c r="H467" i="3"/>
  <c r="H427" i="3"/>
  <c r="H387" i="3"/>
  <c r="H327" i="3"/>
  <c r="H347" i="3" s="1"/>
  <c r="E468" i="3"/>
  <c r="E428" i="3"/>
  <c r="E388" i="3"/>
  <c r="E328" i="3"/>
  <c r="E348" i="3" s="1"/>
  <c r="B469" i="3"/>
  <c r="B429" i="3"/>
  <c r="B389" i="3"/>
  <c r="B329" i="3"/>
  <c r="B349" i="3" s="1"/>
  <c r="F469" i="3"/>
  <c r="F429" i="3"/>
  <c r="F389" i="3"/>
  <c r="F329" i="3"/>
  <c r="F349" i="3" s="1"/>
  <c r="C470" i="3"/>
  <c r="C430" i="3"/>
  <c r="C390" i="3"/>
  <c r="C330" i="3"/>
  <c r="C350" i="3" s="1"/>
  <c r="G470" i="3"/>
  <c r="G430" i="3"/>
  <c r="G390" i="3"/>
  <c r="G330" i="3"/>
  <c r="G350" i="3" s="1"/>
  <c r="D471" i="3"/>
  <c r="D431" i="3"/>
  <c r="D391" i="3"/>
  <c r="D331" i="3"/>
  <c r="D351" i="3" s="1"/>
  <c r="H471" i="3"/>
  <c r="H431" i="3"/>
  <c r="H391" i="3"/>
  <c r="H331" i="3"/>
  <c r="H351" i="3" s="1"/>
  <c r="E472" i="3"/>
  <c r="E432" i="3"/>
  <c r="E392" i="3"/>
  <c r="E332" i="3"/>
  <c r="E352" i="3" s="1"/>
  <c r="B473" i="3"/>
  <c r="B433" i="3"/>
  <c r="B393" i="3"/>
  <c r="B333" i="3"/>
  <c r="B353" i="3" s="1"/>
  <c r="F473" i="3"/>
  <c r="F433" i="3"/>
  <c r="F393" i="3"/>
  <c r="F333" i="3"/>
  <c r="F353" i="3" s="1"/>
  <c r="C474" i="3"/>
  <c r="C394" i="3"/>
  <c r="C434" i="3"/>
  <c r="E380" i="3"/>
  <c r="G319" i="3"/>
  <c r="G339" i="3" s="1"/>
  <c r="B322" i="3"/>
  <c r="B342" i="3" s="1"/>
  <c r="D324" i="3"/>
  <c r="D344" i="3" s="1"/>
  <c r="F326" i="3"/>
  <c r="F346" i="3" s="1"/>
  <c r="H328" i="3"/>
  <c r="H348" i="3" s="1"/>
  <c r="C331" i="3"/>
  <c r="C351" i="3" s="1"/>
  <c r="E333" i="3"/>
  <c r="E353" i="3" s="1"/>
  <c r="D458" i="3"/>
  <c r="D418" i="3"/>
  <c r="D378" i="3"/>
  <c r="H418" i="3"/>
  <c r="H378" i="3"/>
  <c r="E459" i="3"/>
  <c r="E419" i="3"/>
  <c r="E379" i="3"/>
  <c r="B460" i="3"/>
  <c r="B420" i="3"/>
  <c r="B380" i="3"/>
  <c r="F460" i="3"/>
  <c r="F420" i="3"/>
  <c r="F380" i="3"/>
  <c r="C461" i="3"/>
  <c r="C421" i="3"/>
  <c r="C381" i="3"/>
  <c r="G461" i="3"/>
  <c r="G421" i="3"/>
  <c r="G381" i="3"/>
  <c r="D462" i="3"/>
  <c r="D422" i="3"/>
  <c r="D382" i="3"/>
  <c r="H462" i="3"/>
  <c r="H422" i="3"/>
  <c r="H382" i="3"/>
  <c r="E463" i="3"/>
  <c r="E423" i="3"/>
  <c r="E383" i="3"/>
  <c r="B464" i="3"/>
  <c r="B424" i="3"/>
  <c r="B384" i="3"/>
  <c r="F464" i="3"/>
  <c r="F424" i="3"/>
  <c r="F384" i="3"/>
  <c r="C465" i="3"/>
  <c r="C425" i="3"/>
  <c r="C385" i="3"/>
  <c r="G465" i="3"/>
  <c r="G425" i="3"/>
  <c r="G385" i="3"/>
  <c r="D466" i="3"/>
  <c r="D426" i="3"/>
  <c r="D386" i="3"/>
  <c r="H466" i="3"/>
  <c r="H426" i="3"/>
  <c r="H386" i="3"/>
  <c r="E467" i="3"/>
  <c r="E427" i="3"/>
  <c r="E387" i="3"/>
  <c r="B468" i="3"/>
  <c r="B428" i="3"/>
  <c r="B388" i="3"/>
  <c r="F468" i="3"/>
  <c r="F428" i="3"/>
  <c r="F388" i="3"/>
  <c r="C469" i="3"/>
  <c r="C429" i="3"/>
  <c r="C389" i="3"/>
  <c r="G469" i="3"/>
  <c r="G429" i="3"/>
  <c r="G389" i="3"/>
  <c r="D470" i="3"/>
  <c r="D430" i="3"/>
  <c r="D390" i="3"/>
  <c r="H470" i="3"/>
  <c r="H430" i="3"/>
  <c r="H390" i="3"/>
  <c r="E471" i="3"/>
  <c r="E431" i="3"/>
  <c r="E391" i="3"/>
  <c r="B472" i="3"/>
  <c r="B432" i="3"/>
  <c r="B392" i="3"/>
  <c r="F472" i="3"/>
  <c r="F432" i="3"/>
  <c r="F392" i="3"/>
  <c r="C473" i="3"/>
  <c r="C433" i="3"/>
  <c r="C393" i="3"/>
  <c r="D474" i="3"/>
  <c r="D434" i="3"/>
  <c r="H474" i="3"/>
  <c r="H394" i="3"/>
  <c r="D334" i="3"/>
  <c r="D354" i="3" s="1"/>
  <c r="E282" i="3"/>
  <c r="G283" i="3"/>
  <c r="C285" i="3"/>
  <c r="C287" i="3"/>
  <c r="D294" i="3"/>
  <c r="F290" i="3"/>
  <c r="D283" i="3"/>
  <c r="B284" i="3"/>
  <c r="F284" i="3"/>
  <c r="D289" i="3"/>
  <c r="B290" i="3"/>
  <c r="C293" i="3"/>
  <c r="G293" i="3"/>
  <c r="E294" i="3"/>
  <c r="C284" i="3"/>
  <c r="E285" i="3"/>
  <c r="C286" i="3"/>
  <c r="G290" i="3"/>
  <c r="E458" i="3"/>
  <c r="E418" i="3"/>
  <c r="E378" i="3"/>
  <c r="B459" i="3"/>
  <c r="B419" i="3"/>
  <c r="B379" i="3"/>
  <c r="F459" i="3"/>
  <c r="F419" i="3"/>
  <c r="F379" i="3"/>
  <c r="C460" i="3"/>
  <c r="C420" i="3"/>
  <c r="C380" i="3"/>
  <c r="G460" i="3"/>
  <c r="G420" i="3"/>
  <c r="G380" i="3"/>
  <c r="D461" i="3"/>
  <c r="D421" i="3"/>
  <c r="D381" i="3"/>
  <c r="H461" i="3"/>
  <c r="H421" i="3"/>
  <c r="H381" i="3"/>
  <c r="E462" i="3"/>
  <c r="E422" i="3"/>
  <c r="E382" i="3"/>
  <c r="B463" i="3"/>
  <c r="B423" i="3"/>
  <c r="B383" i="3"/>
  <c r="F463" i="3"/>
  <c r="F423" i="3"/>
  <c r="F383" i="3"/>
  <c r="C464" i="3"/>
  <c r="C424" i="3"/>
  <c r="C384" i="3"/>
  <c r="G464" i="3"/>
  <c r="G424" i="3"/>
  <c r="G384" i="3"/>
  <c r="D465" i="3"/>
  <c r="D425" i="3"/>
  <c r="D385" i="3"/>
  <c r="H465" i="3"/>
  <c r="H425" i="3"/>
  <c r="H385" i="3"/>
  <c r="E466" i="3"/>
  <c r="E426" i="3"/>
  <c r="E386" i="3"/>
  <c r="B467" i="3"/>
  <c r="B427" i="3"/>
  <c r="B387" i="3"/>
  <c r="F467" i="3"/>
  <c r="F427" i="3"/>
  <c r="F387" i="3"/>
  <c r="C468" i="3"/>
  <c r="C428" i="3"/>
  <c r="C388" i="3"/>
  <c r="G468" i="3"/>
  <c r="G428" i="3"/>
  <c r="G388" i="3"/>
  <c r="D469" i="3"/>
  <c r="D429" i="3"/>
  <c r="D389" i="3"/>
  <c r="H469" i="3"/>
  <c r="H429" i="3"/>
  <c r="H389" i="3"/>
  <c r="E470" i="3"/>
  <c r="E430" i="3"/>
  <c r="E390" i="3"/>
  <c r="B471" i="3"/>
  <c r="B431" i="3"/>
  <c r="B391" i="3"/>
  <c r="F471" i="3"/>
  <c r="F431" i="3"/>
  <c r="F391" i="3"/>
  <c r="C472" i="3"/>
  <c r="C432" i="3"/>
  <c r="C392" i="3"/>
  <c r="G472" i="3"/>
  <c r="G432" i="3"/>
  <c r="G392" i="3"/>
  <c r="D473" i="3"/>
  <c r="D433" i="3"/>
  <c r="D393" i="3"/>
  <c r="H473" i="3"/>
  <c r="H433" i="3"/>
  <c r="H393" i="3"/>
  <c r="E474" i="3"/>
  <c r="E434" i="3"/>
  <c r="E394" i="3"/>
  <c r="D318" i="3"/>
  <c r="D338" i="3" s="1"/>
  <c r="H318" i="3"/>
  <c r="H338" i="3" s="1"/>
  <c r="E319" i="3"/>
  <c r="E339" i="3" s="1"/>
  <c r="B320" i="3"/>
  <c r="B340" i="3" s="1"/>
  <c r="F320" i="3"/>
  <c r="F340" i="3" s="1"/>
  <c r="C321" i="3"/>
  <c r="C341" i="3" s="1"/>
  <c r="G321" i="3"/>
  <c r="G341" i="3" s="1"/>
  <c r="D322" i="3"/>
  <c r="D342" i="3" s="1"/>
  <c r="H322" i="3"/>
  <c r="H342" i="3" s="1"/>
  <c r="E323" i="3"/>
  <c r="E343" i="3" s="1"/>
  <c r="B324" i="3"/>
  <c r="B344" i="3" s="1"/>
  <c r="F324" i="3"/>
  <c r="F344" i="3" s="1"/>
  <c r="C325" i="3"/>
  <c r="C345" i="3" s="1"/>
  <c r="G325" i="3"/>
  <c r="G345" i="3" s="1"/>
  <c r="D326" i="3"/>
  <c r="D346" i="3" s="1"/>
  <c r="H326" i="3"/>
  <c r="H346" i="3" s="1"/>
  <c r="E327" i="3"/>
  <c r="E347" i="3" s="1"/>
  <c r="B328" i="3"/>
  <c r="B348" i="3" s="1"/>
  <c r="F328" i="3"/>
  <c r="F348" i="3" s="1"/>
  <c r="C329" i="3"/>
  <c r="C349" i="3" s="1"/>
  <c r="G329" i="3"/>
  <c r="G349" i="3" s="1"/>
  <c r="D330" i="3"/>
  <c r="D350" i="3" s="1"/>
  <c r="H330" i="3"/>
  <c r="H350" i="3" s="1"/>
  <c r="E331" i="3"/>
  <c r="E351" i="3" s="1"/>
  <c r="B332" i="3"/>
  <c r="B352" i="3" s="1"/>
  <c r="F332" i="3"/>
  <c r="F352" i="3" s="1"/>
  <c r="C333" i="3"/>
  <c r="C353" i="3" s="1"/>
  <c r="H333" i="3"/>
  <c r="H353" i="3" s="1"/>
  <c r="E334" i="3"/>
  <c r="E354" i="3" s="1"/>
  <c r="H434" i="3"/>
  <c r="C278" i="3"/>
  <c r="G282" i="3"/>
  <c r="G284" i="3"/>
  <c r="C288" i="3"/>
  <c r="G288" i="3"/>
  <c r="C290" i="3"/>
  <c r="G292" i="3"/>
  <c r="D293" i="3"/>
  <c r="D286" i="3"/>
  <c r="B291" i="3"/>
  <c r="B458" i="3"/>
  <c r="B378" i="3"/>
  <c r="F458" i="3"/>
  <c r="F378" i="3"/>
  <c r="C459" i="3"/>
  <c r="C379" i="3"/>
  <c r="G459" i="3"/>
  <c r="G379" i="3"/>
  <c r="D460" i="3"/>
  <c r="D380" i="3"/>
  <c r="H460" i="3"/>
  <c r="H380" i="3"/>
  <c r="E461" i="3"/>
  <c r="E381" i="3"/>
  <c r="B462" i="3"/>
  <c r="B382" i="3"/>
  <c r="F462" i="3"/>
  <c r="F382" i="3"/>
  <c r="C463" i="3"/>
  <c r="C383" i="3"/>
  <c r="G463" i="3"/>
  <c r="G383" i="3"/>
  <c r="D464" i="3"/>
  <c r="D384" i="3"/>
  <c r="H464" i="3"/>
  <c r="H384" i="3"/>
  <c r="E465" i="3"/>
  <c r="E385" i="3"/>
  <c r="B466" i="3"/>
  <c r="B386" i="3"/>
  <c r="F466" i="3"/>
  <c r="F386" i="3"/>
  <c r="C467" i="3"/>
  <c r="C387" i="3"/>
  <c r="G467" i="3"/>
  <c r="G387" i="3"/>
  <c r="D468" i="3"/>
  <c r="D388" i="3"/>
  <c r="H468" i="3"/>
  <c r="H388" i="3"/>
  <c r="E469" i="3"/>
  <c r="E389" i="3"/>
  <c r="B470" i="3"/>
  <c r="B390" i="3"/>
  <c r="F470" i="3"/>
  <c r="F390" i="3"/>
  <c r="C471" i="3"/>
  <c r="C391" i="3"/>
  <c r="G471" i="3"/>
  <c r="G391" i="3"/>
  <c r="D472" i="3"/>
  <c r="D392" i="3"/>
  <c r="H472" i="3"/>
  <c r="H392" i="3"/>
  <c r="E473" i="3"/>
  <c r="E393" i="3"/>
  <c r="B474" i="3"/>
  <c r="B434" i="3"/>
  <c r="B394" i="3"/>
  <c r="F474" i="3"/>
  <c r="F434" i="3"/>
  <c r="F394" i="3"/>
  <c r="E318" i="3"/>
  <c r="E338" i="3" s="1"/>
  <c r="B319" i="3"/>
  <c r="B339" i="3" s="1"/>
  <c r="F319" i="3"/>
  <c r="F339" i="3" s="1"/>
  <c r="C320" i="3"/>
  <c r="C340" i="3" s="1"/>
  <c r="G320" i="3"/>
  <c r="G340" i="3" s="1"/>
  <c r="D321" i="3"/>
  <c r="D341" i="3" s="1"/>
  <c r="H321" i="3"/>
  <c r="H341" i="3" s="1"/>
  <c r="E322" i="3"/>
  <c r="E342" i="3" s="1"/>
  <c r="B323" i="3"/>
  <c r="B343" i="3" s="1"/>
  <c r="F323" i="3"/>
  <c r="F343" i="3" s="1"/>
  <c r="C324" i="3"/>
  <c r="C344" i="3" s="1"/>
  <c r="G324" i="3"/>
  <c r="G344" i="3" s="1"/>
  <c r="D325" i="3"/>
  <c r="D345" i="3" s="1"/>
  <c r="H325" i="3"/>
  <c r="H345" i="3" s="1"/>
  <c r="E326" i="3"/>
  <c r="E346" i="3" s="1"/>
  <c r="B327" i="3"/>
  <c r="B347" i="3" s="1"/>
  <c r="F327" i="3"/>
  <c r="F347" i="3" s="1"/>
  <c r="C328" i="3"/>
  <c r="C348" i="3" s="1"/>
  <c r="G328" i="3"/>
  <c r="G348" i="3" s="1"/>
  <c r="D329" i="3"/>
  <c r="D349" i="3" s="1"/>
  <c r="H329" i="3"/>
  <c r="H349" i="3" s="1"/>
  <c r="E330" i="3"/>
  <c r="E350" i="3" s="1"/>
  <c r="B331" i="3"/>
  <c r="B351" i="3" s="1"/>
  <c r="F331" i="3"/>
  <c r="F351" i="3" s="1"/>
  <c r="C332" i="3"/>
  <c r="C352" i="3" s="1"/>
  <c r="G332" i="3"/>
  <c r="G352" i="3" s="1"/>
  <c r="D333" i="3"/>
  <c r="D353" i="3" s="1"/>
  <c r="B334" i="3"/>
  <c r="B354" i="3" s="1"/>
  <c r="H334" i="3"/>
  <c r="H354" i="3" s="1"/>
  <c r="C419" i="3"/>
  <c r="E421" i="3"/>
  <c r="G423" i="3"/>
  <c r="B426" i="3"/>
  <c r="D428" i="3"/>
  <c r="F430" i="3"/>
  <c r="H432" i="3"/>
  <c r="H482" i="1"/>
  <c r="G281" i="3"/>
  <c r="H23" i="3"/>
  <c r="H105" i="3" s="1"/>
  <c r="G278" i="3"/>
  <c r="B278" i="3"/>
  <c r="B280" i="3"/>
  <c r="C283" i="3"/>
  <c r="C280" i="3"/>
  <c r="C291" i="3"/>
  <c r="D284" i="3"/>
  <c r="D280" i="3"/>
  <c r="E288" i="3"/>
  <c r="H37" i="3"/>
  <c r="H119" i="3" s="1"/>
  <c r="E283" i="3"/>
  <c r="E278" i="3"/>
  <c r="F281" i="3"/>
  <c r="F293" i="3"/>
  <c r="F278" i="3"/>
  <c r="F294" i="3"/>
  <c r="F289" i="3"/>
  <c r="E281" i="3"/>
  <c r="D281" i="3"/>
  <c r="D290" i="3"/>
  <c r="H19" i="3"/>
  <c r="H101" i="3" s="1"/>
  <c r="H14" i="3"/>
  <c r="H96" i="3" s="1"/>
  <c r="H24" i="3"/>
  <c r="H106" i="3" s="1"/>
  <c r="H29" i="3"/>
  <c r="H111" i="3" s="1"/>
  <c r="H15" i="3"/>
  <c r="H97" i="3" s="1"/>
  <c r="H20" i="3"/>
  <c r="H102" i="3" s="1"/>
  <c r="H25" i="3"/>
  <c r="H107" i="3" s="1"/>
  <c r="B289" i="3"/>
  <c r="B285" i="3"/>
  <c r="G279" i="3"/>
  <c r="G289" i="3"/>
  <c r="G294" i="3"/>
  <c r="G291" i="3"/>
  <c r="G286" i="3"/>
  <c r="F286" i="3"/>
  <c r="F291" i="3"/>
  <c r="F282" i="3"/>
  <c r="F287" i="3"/>
  <c r="F292" i="3"/>
  <c r="E279" i="3"/>
  <c r="E289" i="3"/>
  <c r="E291" i="3"/>
  <c r="E292" i="3"/>
  <c r="E287" i="3"/>
  <c r="D291" i="3"/>
  <c r="D287" i="3"/>
  <c r="D292" i="3"/>
  <c r="D282" i="3"/>
  <c r="C292" i="3"/>
  <c r="C282" i="3"/>
  <c r="H49" i="3"/>
  <c r="H131" i="3" s="1"/>
  <c r="B282" i="3"/>
  <c r="B287" i="3"/>
  <c r="B292" i="3"/>
  <c r="H40" i="3"/>
  <c r="H122" i="3" s="1"/>
  <c r="H45" i="3"/>
  <c r="H127" i="3" s="1"/>
  <c r="H50" i="3"/>
  <c r="H132" i="3" s="1"/>
  <c r="H35" i="3"/>
  <c r="H117" i="3" s="1"/>
  <c r="B288" i="3"/>
  <c r="H36" i="3"/>
  <c r="H118" i="3" s="1"/>
  <c r="H280" i="3" s="1"/>
  <c r="B293" i="3"/>
  <c r="H41" i="3"/>
  <c r="H123" i="3" s="1"/>
  <c r="B279" i="3"/>
  <c r="G287" i="3"/>
  <c r="F288" i="3"/>
  <c r="C279" i="3"/>
  <c r="D279" i="3"/>
  <c r="C289" i="3"/>
  <c r="B294" i="3"/>
  <c r="F279" i="3"/>
  <c r="E280" i="3"/>
  <c r="D285" i="3"/>
  <c r="F280" i="3"/>
  <c r="G280" i="3"/>
  <c r="F285" i="3"/>
  <c r="H9" i="3"/>
  <c r="B281" i="3"/>
  <c r="B286" i="3"/>
  <c r="H42" i="3"/>
  <c r="H124" i="3" s="1"/>
  <c r="H30" i="3"/>
  <c r="H112" i="3" s="1"/>
  <c r="H21" i="3"/>
  <c r="H103" i="3" s="1"/>
  <c r="H47" i="3"/>
  <c r="H129" i="3" s="1"/>
  <c r="H38" i="3"/>
  <c r="H120" i="3" s="1"/>
  <c r="H17" i="3"/>
  <c r="H99" i="3" s="1"/>
  <c r="H43" i="3"/>
  <c r="H125" i="3" s="1"/>
  <c r="H34" i="3"/>
  <c r="H116" i="3" s="1"/>
  <c r="H22" i="3"/>
  <c r="H104" i="3" s="1"/>
  <c r="H48" i="3"/>
  <c r="H130" i="3" s="1"/>
  <c r="H292" i="3" s="1"/>
  <c r="H39" i="3"/>
  <c r="H121" i="3" s="1"/>
  <c r="H27" i="3"/>
  <c r="H109" i="3" s="1"/>
  <c r="H18" i="3"/>
  <c r="H100" i="3" s="1"/>
  <c r="H44" i="3"/>
  <c r="H126" i="3" s="1"/>
  <c r="H26" i="3"/>
  <c r="H108" i="3" s="1"/>
  <c r="H290" i="3" s="1"/>
  <c r="B49" i="1"/>
  <c r="B131" i="1" s="1"/>
  <c r="C49" i="1"/>
  <c r="C131" i="1" s="1"/>
  <c r="D49" i="1"/>
  <c r="D131" i="1" s="1"/>
  <c r="E49" i="1"/>
  <c r="E131" i="1" s="1"/>
  <c r="F49" i="1"/>
  <c r="F131" i="1" s="1"/>
  <c r="G49" i="1"/>
  <c r="G131" i="1" s="1"/>
  <c r="B50" i="1"/>
  <c r="B132" i="1" s="1"/>
  <c r="C50" i="1"/>
  <c r="C132" i="1" s="1"/>
  <c r="D50" i="1"/>
  <c r="D132" i="1" s="1"/>
  <c r="E50" i="1"/>
  <c r="E132" i="1" s="1"/>
  <c r="F50" i="1"/>
  <c r="F132" i="1" s="1"/>
  <c r="G50" i="1"/>
  <c r="G132" i="1" s="1"/>
  <c r="B29" i="1"/>
  <c r="B111" i="1" s="1"/>
  <c r="C29" i="1"/>
  <c r="C111" i="1" s="1"/>
  <c r="D29" i="1"/>
  <c r="D111" i="1" s="1"/>
  <c r="E29" i="1"/>
  <c r="E111" i="1" s="1"/>
  <c r="F29" i="1"/>
  <c r="F111" i="1" s="1"/>
  <c r="G29" i="1"/>
  <c r="G111" i="1" s="1"/>
  <c r="B30" i="1"/>
  <c r="B112" i="1" s="1"/>
  <c r="C30" i="1"/>
  <c r="C112" i="1" s="1"/>
  <c r="D30" i="1"/>
  <c r="D112" i="1" s="1"/>
  <c r="E30" i="1"/>
  <c r="E112" i="1" s="1"/>
  <c r="F30" i="1"/>
  <c r="F112" i="1" s="1"/>
  <c r="G30" i="1"/>
  <c r="G112" i="1" s="1"/>
  <c r="H30" i="1"/>
  <c r="H112" i="1" s="1"/>
  <c r="H21" i="1"/>
  <c r="H103" i="1" s="1"/>
  <c r="B35" i="1"/>
  <c r="B117" i="1" s="1"/>
  <c r="C35" i="1"/>
  <c r="C117" i="1" s="1"/>
  <c r="D35" i="1"/>
  <c r="D117" i="1" s="1"/>
  <c r="E35" i="1"/>
  <c r="E117" i="1" s="1"/>
  <c r="F35" i="1"/>
  <c r="F117" i="1" s="1"/>
  <c r="G35" i="1"/>
  <c r="G117" i="1" s="1"/>
  <c r="B36" i="1"/>
  <c r="B118" i="1" s="1"/>
  <c r="C36" i="1"/>
  <c r="C118" i="1" s="1"/>
  <c r="D36" i="1"/>
  <c r="D118" i="1" s="1"/>
  <c r="E36" i="1"/>
  <c r="E118" i="1" s="1"/>
  <c r="F36" i="1"/>
  <c r="F118" i="1" s="1"/>
  <c r="G36" i="1"/>
  <c r="G118" i="1" s="1"/>
  <c r="B37" i="1"/>
  <c r="B119" i="1" s="1"/>
  <c r="C37" i="1"/>
  <c r="C119" i="1" s="1"/>
  <c r="D37" i="1"/>
  <c r="D119" i="1" s="1"/>
  <c r="E37" i="1"/>
  <c r="E119" i="1" s="1"/>
  <c r="F37" i="1"/>
  <c r="F119" i="1" s="1"/>
  <c r="G37" i="1"/>
  <c r="G119" i="1" s="1"/>
  <c r="B38" i="1"/>
  <c r="B120" i="1" s="1"/>
  <c r="B382" i="1" s="1"/>
  <c r="C38" i="1"/>
  <c r="C120" i="1" s="1"/>
  <c r="D38" i="1"/>
  <c r="D120" i="1" s="1"/>
  <c r="E38" i="1"/>
  <c r="E120" i="1" s="1"/>
  <c r="E382" i="1" s="1"/>
  <c r="F38" i="1"/>
  <c r="F120" i="1" s="1"/>
  <c r="G38" i="1"/>
  <c r="G120" i="1" s="1"/>
  <c r="B39" i="1"/>
  <c r="B121" i="1" s="1"/>
  <c r="B463" i="1" s="1"/>
  <c r="C39" i="1"/>
  <c r="C121" i="1" s="1"/>
  <c r="C463" i="1" s="1"/>
  <c r="D39" i="1"/>
  <c r="D121" i="1" s="1"/>
  <c r="E39" i="1"/>
  <c r="E121" i="1" s="1"/>
  <c r="E463" i="1" s="1"/>
  <c r="F39" i="1"/>
  <c r="F121" i="1" s="1"/>
  <c r="G39" i="1"/>
  <c r="G121" i="1" s="1"/>
  <c r="B40" i="1"/>
  <c r="B122" i="1" s="1"/>
  <c r="C40" i="1"/>
  <c r="C122" i="1" s="1"/>
  <c r="D40" i="1"/>
  <c r="D122" i="1" s="1"/>
  <c r="E40" i="1"/>
  <c r="E122" i="1" s="1"/>
  <c r="F40" i="1"/>
  <c r="F122" i="1" s="1"/>
  <c r="G40" i="1"/>
  <c r="G122" i="1" s="1"/>
  <c r="B41" i="1"/>
  <c r="B123" i="1" s="1"/>
  <c r="C41" i="1"/>
  <c r="C123" i="1" s="1"/>
  <c r="D41" i="1"/>
  <c r="D123" i="1" s="1"/>
  <c r="E41" i="1"/>
  <c r="E123" i="1" s="1"/>
  <c r="F41" i="1"/>
  <c r="F123" i="1" s="1"/>
  <c r="G41" i="1"/>
  <c r="G123" i="1" s="1"/>
  <c r="B42" i="1"/>
  <c r="B124" i="1" s="1"/>
  <c r="C42" i="1"/>
  <c r="C124" i="1" s="1"/>
  <c r="D42" i="1"/>
  <c r="D124" i="1" s="1"/>
  <c r="E42" i="1"/>
  <c r="E124" i="1" s="1"/>
  <c r="F42" i="1"/>
  <c r="F124" i="1" s="1"/>
  <c r="G42" i="1"/>
  <c r="G124" i="1" s="1"/>
  <c r="B43" i="1"/>
  <c r="B125" i="1" s="1"/>
  <c r="C43" i="1"/>
  <c r="C125" i="1" s="1"/>
  <c r="D43" i="1"/>
  <c r="D125" i="1" s="1"/>
  <c r="E43" i="1"/>
  <c r="E125" i="1" s="1"/>
  <c r="F43" i="1"/>
  <c r="F125" i="1" s="1"/>
  <c r="G43" i="1"/>
  <c r="G125" i="1" s="1"/>
  <c r="B44" i="1"/>
  <c r="B126" i="1" s="1"/>
  <c r="C44" i="1"/>
  <c r="C126" i="1" s="1"/>
  <c r="D44" i="1"/>
  <c r="D126" i="1" s="1"/>
  <c r="E44" i="1"/>
  <c r="E126" i="1" s="1"/>
  <c r="E388" i="1" s="1"/>
  <c r="F44" i="1"/>
  <c r="F126" i="1" s="1"/>
  <c r="G44" i="1"/>
  <c r="G126" i="1" s="1"/>
  <c r="B45" i="1"/>
  <c r="B127" i="1" s="1"/>
  <c r="C45" i="1"/>
  <c r="C127" i="1" s="1"/>
  <c r="D45" i="1"/>
  <c r="D127" i="1" s="1"/>
  <c r="E45" i="1"/>
  <c r="E127" i="1" s="1"/>
  <c r="F45" i="1"/>
  <c r="F127" i="1" s="1"/>
  <c r="G45" i="1"/>
  <c r="G127" i="1" s="1"/>
  <c r="B46" i="1"/>
  <c r="B128" i="1" s="1"/>
  <c r="C46" i="1"/>
  <c r="C128" i="1" s="1"/>
  <c r="D46" i="1"/>
  <c r="D128" i="1" s="1"/>
  <c r="E46" i="1"/>
  <c r="E128" i="1" s="1"/>
  <c r="F46" i="1"/>
  <c r="F128" i="1" s="1"/>
  <c r="G46" i="1"/>
  <c r="G128" i="1" s="1"/>
  <c r="B47" i="1"/>
  <c r="B129" i="1" s="1"/>
  <c r="C47" i="1"/>
  <c r="C129" i="1" s="1"/>
  <c r="D47" i="1"/>
  <c r="D129" i="1" s="1"/>
  <c r="E47" i="1"/>
  <c r="E129" i="1" s="1"/>
  <c r="F47" i="1"/>
  <c r="F129" i="1" s="1"/>
  <c r="G47" i="1"/>
  <c r="G129" i="1" s="1"/>
  <c r="B48" i="1"/>
  <c r="B130" i="1" s="1"/>
  <c r="B332" i="1" s="1"/>
  <c r="C48" i="1"/>
  <c r="C130" i="1" s="1"/>
  <c r="D48" i="1"/>
  <c r="D130" i="1" s="1"/>
  <c r="E48" i="1"/>
  <c r="E130" i="1" s="1"/>
  <c r="F48" i="1"/>
  <c r="F130" i="1" s="1"/>
  <c r="F472" i="1" s="1"/>
  <c r="G48" i="1"/>
  <c r="G130" i="1" s="1"/>
  <c r="G34" i="1"/>
  <c r="G116" i="1" s="1"/>
  <c r="F34" i="1"/>
  <c r="F116" i="1" s="1"/>
  <c r="E34" i="1"/>
  <c r="E116" i="1" s="1"/>
  <c r="D34" i="1"/>
  <c r="D116" i="1" s="1"/>
  <c r="C34" i="1"/>
  <c r="C116" i="1" s="1"/>
  <c r="C378" i="1" s="1"/>
  <c r="B34" i="1"/>
  <c r="B116" i="1" s="1"/>
  <c r="B378" i="1" s="1"/>
  <c r="B15" i="1"/>
  <c r="B97" i="1" s="1"/>
  <c r="B419" i="1" s="1"/>
  <c r="C15" i="1"/>
  <c r="C97" i="1" s="1"/>
  <c r="D15" i="1"/>
  <c r="D97" i="1" s="1"/>
  <c r="E15" i="1"/>
  <c r="E97" i="1" s="1"/>
  <c r="F15" i="1"/>
  <c r="F97" i="1" s="1"/>
  <c r="G15" i="1"/>
  <c r="G97" i="1" s="1"/>
  <c r="H15" i="1"/>
  <c r="H97" i="1" s="1"/>
  <c r="B16" i="1"/>
  <c r="B98" i="1" s="1"/>
  <c r="C16" i="1"/>
  <c r="C98" i="1" s="1"/>
  <c r="D16" i="1"/>
  <c r="D98" i="1" s="1"/>
  <c r="E16" i="1"/>
  <c r="E98" i="1" s="1"/>
  <c r="F16" i="1"/>
  <c r="F98" i="1" s="1"/>
  <c r="G16" i="1"/>
  <c r="G98" i="1" s="1"/>
  <c r="B17" i="1"/>
  <c r="B99" i="1" s="1"/>
  <c r="C17" i="1"/>
  <c r="C99" i="1" s="1"/>
  <c r="D17" i="1"/>
  <c r="D99" i="1" s="1"/>
  <c r="E17" i="1"/>
  <c r="E99" i="1" s="1"/>
  <c r="F17" i="1"/>
  <c r="F99" i="1" s="1"/>
  <c r="G17" i="1"/>
  <c r="G99" i="1" s="1"/>
  <c r="B18" i="1"/>
  <c r="B100" i="1" s="1"/>
  <c r="C18" i="1"/>
  <c r="C100" i="1" s="1"/>
  <c r="D18" i="1"/>
  <c r="D100" i="1" s="1"/>
  <c r="E18" i="1"/>
  <c r="E100" i="1" s="1"/>
  <c r="F18" i="1"/>
  <c r="F100" i="1" s="1"/>
  <c r="G18" i="1"/>
  <c r="G100" i="1" s="1"/>
  <c r="B19" i="1"/>
  <c r="B101" i="1" s="1"/>
  <c r="C19" i="1"/>
  <c r="C101" i="1" s="1"/>
  <c r="D19" i="1"/>
  <c r="D101" i="1" s="1"/>
  <c r="E19" i="1"/>
  <c r="E101" i="1" s="1"/>
  <c r="F19" i="1"/>
  <c r="F101" i="1" s="1"/>
  <c r="G19" i="1"/>
  <c r="G101" i="1" s="1"/>
  <c r="H19" i="1"/>
  <c r="H101" i="1" s="1"/>
  <c r="B20" i="1"/>
  <c r="B102" i="1" s="1"/>
  <c r="C20" i="1"/>
  <c r="C102" i="1" s="1"/>
  <c r="D20" i="1"/>
  <c r="D102" i="1" s="1"/>
  <c r="E20" i="1"/>
  <c r="E102" i="1" s="1"/>
  <c r="F20" i="1"/>
  <c r="F102" i="1" s="1"/>
  <c r="G20" i="1"/>
  <c r="G102" i="1" s="1"/>
  <c r="H20" i="1"/>
  <c r="H102" i="1" s="1"/>
  <c r="B21" i="1"/>
  <c r="B103" i="1" s="1"/>
  <c r="C21" i="1"/>
  <c r="C103" i="1" s="1"/>
  <c r="D21" i="1"/>
  <c r="D103" i="1" s="1"/>
  <c r="E21" i="1"/>
  <c r="E103" i="1" s="1"/>
  <c r="F21" i="1"/>
  <c r="F103" i="1" s="1"/>
  <c r="G21" i="1"/>
  <c r="G103" i="1" s="1"/>
  <c r="B22" i="1"/>
  <c r="B104" i="1" s="1"/>
  <c r="C22" i="1"/>
  <c r="C104" i="1" s="1"/>
  <c r="D22" i="1"/>
  <c r="D104" i="1" s="1"/>
  <c r="E22" i="1"/>
  <c r="E104" i="1" s="1"/>
  <c r="F22" i="1"/>
  <c r="F104" i="1" s="1"/>
  <c r="G22" i="1"/>
  <c r="G104" i="1" s="1"/>
  <c r="B23" i="1"/>
  <c r="B105" i="1" s="1"/>
  <c r="C23" i="1"/>
  <c r="C105" i="1" s="1"/>
  <c r="D23" i="1"/>
  <c r="D105" i="1" s="1"/>
  <c r="E23" i="1"/>
  <c r="E105" i="1" s="1"/>
  <c r="F23" i="1"/>
  <c r="F105" i="1" s="1"/>
  <c r="G23" i="1"/>
  <c r="G105" i="1" s="1"/>
  <c r="B24" i="1"/>
  <c r="B106" i="1" s="1"/>
  <c r="C24" i="1"/>
  <c r="C106" i="1" s="1"/>
  <c r="D24" i="1"/>
  <c r="D106" i="1" s="1"/>
  <c r="E24" i="1"/>
  <c r="E106" i="1" s="1"/>
  <c r="F24" i="1"/>
  <c r="F106" i="1" s="1"/>
  <c r="G24" i="1"/>
  <c r="G106" i="1" s="1"/>
  <c r="H24" i="1"/>
  <c r="H106" i="1" s="1"/>
  <c r="B25" i="1"/>
  <c r="B107" i="1" s="1"/>
  <c r="C25" i="1"/>
  <c r="C107" i="1" s="1"/>
  <c r="D25" i="1"/>
  <c r="D107" i="1" s="1"/>
  <c r="E25" i="1"/>
  <c r="E107" i="1" s="1"/>
  <c r="F25" i="1"/>
  <c r="F107" i="1" s="1"/>
  <c r="G25" i="1"/>
  <c r="G107" i="1" s="1"/>
  <c r="B26" i="1"/>
  <c r="B108" i="1" s="1"/>
  <c r="C26" i="1"/>
  <c r="C108" i="1" s="1"/>
  <c r="D26" i="1"/>
  <c r="D108" i="1" s="1"/>
  <c r="E26" i="1"/>
  <c r="E108" i="1" s="1"/>
  <c r="F26" i="1"/>
  <c r="F108" i="1" s="1"/>
  <c r="G26" i="1"/>
  <c r="G108" i="1" s="1"/>
  <c r="B27" i="1"/>
  <c r="B109" i="1" s="1"/>
  <c r="C27" i="1"/>
  <c r="C109" i="1" s="1"/>
  <c r="D27" i="1"/>
  <c r="D109" i="1" s="1"/>
  <c r="E27" i="1"/>
  <c r="E109" i="1" s="1"/>
  <c r="F27" i="1"/>
  <c r="F109" i="1" s="1"/>
  <c r="G27" i="1"/>
  <c r="G109" i="1" s="1"/>
  <c r="B28" i="1"/>
  <c r="B110" i="1" s="1"/>
  <c r="C28" i="1"/>
  <c r="C110" i="1" s="1"/>
  <c r="D28" i="1"/>
  <c r="D110" i="1" s="1"/>
  <c r="E28" i="1"/>
  <c r="E110" i="1" s="1"/>
  <c r="F28" i="1"/>
  <c r="F110" i="1" s="1"/>
  <c r="G28" i="1"/>
  <c r="G110" i="1" s="1"/>
  <c r="G14" i="1"/>
  <c r="G96" i="1" s="1"/>
  <c r="F14" i="1"/>
  <c r="F96" i="1" s="1"/>
  <c r="E14" i="1"/>
  <c r="E96" i="1" s="1"/>
  <c r="D14" i="1"/>
  <c r="D96" i="1" s="1"/>
  <c r="C14" i="1"/>
  <c r="C96" i="1" s="1"/>
  <c r="B14" i="1"/>
  <c r="B96" i="1" s="1"/>
  <c r="C9" i="1"/>
  <c r="D9" i="1"/>
  <c r="E9" i="1"/>
  <c r="F9" i="1"/>
  <c r="G9" i="1"/>
  <c r="B9" i="1"/>
  <c r="H8" i="1"/>
  <c r="H42" i="1" s="1"/>
  <c r="H124" i="1" s="1"/>
  <c r="F429" i="1" l="1"/>
  <c r="E429" i="1"/>
  <c r="G384" i="1"/>
  <c r="D459" i="1"/>
  <c r="B391" i="1"/>
  <c r="C7" i="7"/>
  <c r="C17" i="7"/>
  <c r="C19" i="7"/>
  <c r="F425" i="1"/>
  <c r="B387" i="1"/>
  <c r="B472" i="1"/>
  <c r="E331" i="1"/>
  <c r="F433" i="1"/>
  <c r="D420" i="1"/>
  <c r="D433" i="1"/>
  <c r="E379" i="1"/>
  <c r="F469" i="1"/>
  <c r="D389" i="1"/>
  <c r="B464" i="1"/>
  <c r="B429" i="1"/>
  <c r="F463" i="1"/>
  <c r="E329" i="1"/>
  <c r="C464" i="1"/>
  <c r="C429" i="1"/>
  <c r="G463" i="1"/>
  <c r="D429" i="1"/>
  <c r="G468" i="1"/>
  <c r="F468" i="1"/>
  <c r="D323" i="1"/>
  <c r="E469" i="1"/>
  <c r="D468" i="1"/>
  <c r="F329" i="1"/>
  <c r="D378" i="1"/>
  <c r="C328" i="1"/>
  <c r="G322" i="1"/>
  <c r="E378" i="1"/>
  <c r="B328" i="1"/>
  <c r="F322" i="1"/>
  <c r="F378" i="1"/>
  <c r="G467" i="1"/>
  <c r="G378" i="1"/>
  <c r="F467" i="1"/>
  <c r="D322" i="1"/>
  <c r="G332" i="1"/>
  <c r="E327" i="1"/>
  <c r="C322" i="1"/>
  <c r="E332" i="1"/>
  <c r="C327" i="1"/>
  <c r="G381" i="1"/>
  <c r="G434" i="1"/>
  <c r="D327" i="1"/>
  <c r="D332" i="1"/>
  <c r="B427" i="1"/>
  <c r="F461" i="1"/>
  <c r="F474" i="1"/>
  <c r="C472" i="1"/>
  <c r="G326" i="1"/>
  <c r="E381" i="1"/>
  <c r="E434" i="1"/>
  <c r="B352" i="1"/>
  <c r="F386" i="1"/>
  <c r="D381" i="1"/>
  <c r="D434" i="1"/>
  <c r="G391" i="1"/>
  <c r="E386" i="1"/>
  <c r="C381" i="1"/>
  <c r="C434" i="1"/>
  <c r="F391" i="1"/>
  <c r="D386" i="1"/>
  <c r="B421" i="1"/>
  <c r="B434" i="1"/>
  <c r="E351" i="1"/>
  <c r="C386" i="1"/>
  <c r="G420" i="1"/>
  <c r="G433" i="1"/>
  <c r="D391" i="1"/>
  <c r="B386" i="1"/>
  <c r="F420" i="1"/>
  <c r="C391" i="1"/>
  <c r="G385" i="1"/>
  <c r="E420" i="1"/>
  <c r="E433" i="1"/>
  <c r="G390" i="1"/>
  <c r="E425" i="1"/>
  <c r="C420" i="1"/>
  <c r="C473" i="1"/>
  <c r="F390" i="1"/>
  <c r="D385" i="1"/>
  <c r="B420" i="1"/>
  <c r="B473" i="1"/>
  <c r="E390" i="1"/>
  <c r="C425" i="1"/>
  <c r="G419" i="1"/>
  <c r="D390" i="1"/>
  <c r="B425" i="1"/>
  <c r="F459" i="1"/>
  <c r="C430" i="1"/>
  <c r="G424" i="1"/>
  <c r="E459" i="1"/>
  <c r="B430" i="1"/>
  <c r="F424" i="1"/>
  <c r="D419" i="1"/>
  <c r="G429" i="1"/>
  <c r="E424" i="1"/>
  <c r="C459" i="1"/>
  <c r="D424" i="1"/>
  <c r="B459" i="1"/>
  <c r="H283" i="3"/>
  <c r="H286" i="3"/>
  <c r="E328" i="1"/>
  <c r="D319" i="1"/>
  <c r="D333" i="1"/>
  <c r="D465" i="1"/>
  <c r="F321" i="1"/>
  <c r="D329" i="1"/>
  <c r="B326" i="1"/>
  <c r="B394" i="1"/>
  <c r="E394" i="1"/>
  <c r="F470" i="1"/>
  <c r="B327" i="1"/>
  <c r="E468" i="1"/>
  <c r="D473" i="1"/>
  <c r="D425" i="1"/>
  <c r="F421" i="1"/>
  <c r="D469" i="1"/>
  <c r="B466" i="1"/>
  <c r="B334" i="1"/>
  <c r="E334" i="1"/>
  <c r="F330" i="1"/>
  <c r="G431" i="1"/>
  <c r="G334" i="1"/>
  <c r="F318" i="1"/>
  <c r="F381" i="1"/>
  <c r="B426" i="1"/>
  <c r="B474" i="1"/>
  <c r="E474" i="1"/>
  <c r="F430" i="1"/>
  <c r="G471" i="1"/>
  <c r="G324" i="1"/>
  <c r="E419" i="1"/>
  <c r="G474" i="1"/>
  <c r="F389" i="1"/>
  <c r="F458" i="1"/>
  <c r="D462" i="1"/>
  <c r="D318" i="1"/>
  <c r="B389" i="1"/>
  <c r="D394" i="1"/>
  <c r="G331" i="1"/>
  <c r="G464" i="1"/>
  <c r="E319" i="1"/>
  <c r="G394" i="1"/>
  <c r="F418" i="1"/>
  <c r="D422" i="1"/>
  <c r="D458" i="1"/>
  <c r="B329" i="1"/>
  <c r="D334" i="1"/>
  <c r="C380" i="1"/>
  <c r="E380" i="1"/>
  <c r="G470" i="1"/>
  <c r="D382" i="1"/>
  <c r="D418" i="1"/>
  <c r="B469" i="1"/>
  <c r="D474" i="1"/>
  <c r="C320" i="1"/>
  <c r="E320" i="1"/>
  <c r="G330" i="1"/>
  <c r="B423" i="1"/>
  <c r="C325" i="1"/>
  <c r="C321" i="1"/>
  <c r="E461" i="1"/>
  <c r="E326" i="1"/>
  <c r="B471" i="1"/>
  <c r="C460" i="1"/>
  <c r="E460" i="1"/>
  <c r="G430" i="1"/>
  <c r="B383" i="1"/>
  <c r="C465" i="1"/>
  <c r="C461" i="1"/>
  <c r="E321" i="1"/>
  <c r="E466" i="1"/>
  <c r="B431" i="1"/>
  <c r="F388" i="1"/>
  <c r="C466" i="1"/>
  <c r="F393" i="1"/>
  <c r="D470" i="1"/>
  <c r="B323" i="1"/>
  <c r="C385" i="1"/>
  <c r="C421" i="1"/>
  <c r="E421" i="1"/>
  <c r="E426" i="1"/>
  <c r="B331" i="1"/>
  <c r="F428" i="1"/>
  <c r="C326" i="1"/>
  <c r="F333" i="1"/>
  <c r="D330" i="1"/>
  <c r="D461" i="1"/>
  <c r="E325" i="1"/>
  <c r="F328" i="1"/>
  <c r="C426" i="1"/>
  <c r="F473" i="1"/>
  <c r="D430" i="1"/>
  <c r="D321" i="1"/>
  <c r="E465" i="1"/>
  <c r="E427" i="1"/>
  <c r="F427" i="1"/>
  <c r="G325" i="1"/>
  <c r="D423" i="1"/>
  <c r="E458" i="1"/>
  <c r="B322" i="1"/>
  <c r="D421" i="1"/>
  <c r="E385" i="1"/>
  <c r="E467" i="1"/>
  <c r="F387" i="1"/>
  <c r="G465" i="1"/>
  <c r="D383" i="1"/>
  <c r="E318" i="1"/>
  <c r="B379" i="1"/>
  <c r="B462" i="1"/>
  <c r="G329" i="1"/>
  <c r="G466" i="1"/>
  <c r="E387" i="1"/>
  <c r="F327" i="1"/>
  <c r="G425" i="1"/>
  <c r="D463" i="1"/>
  <c r="E418" i="1"/>
  <c r="B319" i="1"/>
  <c r="B422" i="1"/>
  <c r="G389" i="1"/>
  <c r="G426" i="1"/>
  <c r="G321" i="1"/>
  <c r="B330" i="1"/>
  <c r="C471" i="1"/>
  <c r="G469" i="1"/>
  <c r="G386" i="1"/>
  <c r="G461" i="1"/>
  <c r="B390" i="1"/>
  <c r="C331" i="1"/>
  <c r="B432" i="1"/>
  <c r="C432" i="1"/>
  <c r="C423" i="1"/>
  <c r="F471" i="1"/>
  <c r="F423" i="1"/>
  <c r="B458" i="1"/>
  <c r="G421" i="1"/>
  <c r="B470" i="1"/>
  <c r="C431" i="1"/>
  <c r="C392" i="1"/>
  <c r="C383" i="1"/>
  <c r="F431" i="1"/>
  <c r="F383" i="1"/>
  <c r="B418" i="1"/>
  <c r="G379" i="1"/>
  <c r="B380" i="1"/>
  <c r="B392" i="1"/>
  <c r="C332" i="1"/>
  <c r="C323" i="1"/>
  <c r="F331" i="1"/>
  <c r="F323" i="1"/>
  <c r="B278" i="1"/>
  <c r="G319" i="1"/>
  <c r="B320" i="1"/>
  <c r="F320" i="1"/>
  <c r="C458" i="1"/>
  <c r="E471" i="1"/>
  <c r="B318" i="1"/>
  <c r="G459" i="1"/>
  <c r="B460" i="1"/>
  <c r="F380" i="1"/>
  <c r="C318" i="1"/>
  <c r="E431" i="1"/>
  <c r="C393" i="1"/>
  <c r="D432" i="1"/>
  <c r="G427" i="1"/>
  <c r="E432" i="1"/>
  <c r="C427" i="1"/>
  <c r="C428" i="1"/>
  <c r="F460" i="1"/>
  <c r="C418" i="1"/>
  <c r="E391" i="1"/>
  <c r="C433" i="1"/>
  <c r="D392" i="1"/>
  <c r="G387" i="1"/>
  <c r="E392" i="1"/>
  <c r="C467" i="1"/>
  <c r="C388" i="1"/>
  <c r="B433" i="1"/>
  <c r="F419" i="1"/>
  <c r="D384" i="1"/>
  <c r="F422" i="1"/>
  <c r="F384" i="1"/>
  <c r="C333" i="1"/>
  <c r="D472" i="1"/>
  <c r="G327" i="1"/>
  <c r="E472" i="1"/>
  <c r="C387" i="1"/>
  <c r="C468" i="1"/>
  <c r="B393" i="1"/>
  <c r="F379" i="1"/>
  <c r="D324" i="1"/>
  <c r="F462" i="1"/>
  <c r="F324" i="1"/>
  <c r="F466" i="1"/>
  <c r="D466" i="1"/>
  <c r="B321" i="1"/>
  <c r="E422" i="1"/>
  <c r="B333" i="1"/>
  <c r="F319" i="1"/>
  <c r="D464" i="1"/>
  <c r="F382" i="1"/>
  <c r="F464" i="1"/>
  <c r="F426" i="1"/>
  <c r="D326" i="1"/>
  <c r="B461" i="1"/>
  <c r="E462" i="1"/>
  <c r="C424" i="1"/>
  <c r="F432" i="1"/>
  <c r="E423" i="1"/>
  <c r="D388" i="1"/>
  <c r="B428" i="1"/>
  <c r="G432" i="1"/>
  <c r="F326" i="1"/>
  <c r="D426" i="1"/>
  <c r="B381" i="1"/>
  <c r="E322" i="1"/>
  <c r="C384" i="1"/>
  <c r="F392" i="1"/>
  <c r="E383" i="1"/>
  <c r="D428" i="1"/>
  <c r="B388" i="1"/>
  <c r="G392" i="1"/>
  <c r="B325" i="1"/>
  <c r="G388" i="1"/>
  <c r="D427" i="1"/>
  <c r="C389" i="1"/>
  <c r="C324" i="1"/>
  <c r="F332" i="1"/>
  <c r="E323" i="1"/>
  <c r="D328" i="1"/>
  <c r="B468" i="1"/>
  <c r="G472" i="1"/>
  <c r="B385" i="1"/>
  <c r="G428" i="1"/>
  <c r="D467" i="1"/>
  <c r="C329" i="1"/>
  <c r="D331" i="1"/>
  <c r="G458" i="1"/>
  <c r="F325" i="1"/>
  <c r="C462" i="1"/>
  <c r="B465" i="1"/>
  <c r="G328" i="1"/>
  <c r="D387" i="1"/>
  <c r="C469" i="1"/>
  <c r="D471" i="1"/>
  <c r="G318" i="1"/>
  <c r="F465" i="1"/>
  <c r="C422" i="1"/>
  <c r="C419" i="1"/>
  <c r="B424" i="1"/>
  <c r="G383" i="1"/>
  <c r="D431" i="1"/>
  <c r="G418" i="1"/>
  <c r="F385" i="1"/>
  <c r="C382" i="1"/>
  <c r="C379" i="1"/>
  <c r="B384" i="1"/>
  <c r="G423" i="1"/>
  <c r="E330" i="1"/>
  <c r="C394" i="1"/>
  <c r="E393" i="1"/>
  <c r="E384" i="1"/>
  <c r="G393" i="1"/>
  <c r="C319" i="1"/>
  <c r="B324" i="1"/>
  <c r="G323" i="1"/>
  <c r="E470" i="1"/>
  <c r="C334" i="1"/>
  <c r="E333" i="1"/>
  <c r="E324" i="1"/>
  <c r="G333" i="1"/>
  <c r="D380" i="1"/>
  <c r="G320" i="1"/>
  <c r="C330" i="1"/>
  <c r="G422" i="1"/>
  <c r="E430" i="1"/>
  <c r="C474" i="1"/>
  <c r="E473" i="1"/>
  <c r="E464" i="1"/>
  <c r="G473" i="1"/>
  <c r="D320" i="1"/>
  <c r="G380" i="1"/>
  <c r="C470" i="1"/>
  <c r="G462" i="1"/>
  <c r="B467" i="1"/>
  <c r="E428" i="1"/>
  <c r="D379" i="1"/>
  <c r="E389" i="1"/>
  <c r="D393" i="1"/>
  <c r="D325" i="1"/>
  <c r="D460" i="1"/>
  <c r="G460" i="1"/>
  <c r="C390" i="1"/>
  <c r="G382" i="1"/>
  <c r="H281" i="3"/>
  <c r="H287" i="3"/>
  <c r="B288" i="1"/>
  <c r="H288" i="3"/>
  <c r="C291" i="1"/>
  <c r="D282" i="1"/>
  <c r="H483" i="1"/>
  <c r="G286" i="1"/>
  <c r="B282" i="1"/>
  <c r="E291" i="1"/>
  <c r="B286" i="1"/>
  <c r="B291" i="1"/>
  <c r="E280" i="1"/>
  <c r="E287" i="1"/>
  <c r="C286" i="1"/>
  <c r="D280" i="1"/>
  <c r="D287" i="1"/>
  <c r="E281" i="1"/>
  <c r="G294" i="1"/>
  <c r="F294" i="1"/>
  <c r="E292" i="1"/>
  <c r="D294" i="1"/>
  <c r="B281" i="1"/>
  <c r="G293" i="1"/>
  <c r="F293" i="1"/>
  <c r="D291" i="1"/>
  <c r="B294" i="1"/>
  <c r="E293" i="1"/>
  <c r="H279" i="3"/>
  <c r="H278" i="3"/>
  <c r="H293" i="3"/>
  <c r="H289" i="3"/>
  <c r="H284" i="3"/>
  <c r="H285" i="3"/>
  <c r="H294" i="3"/>
  <c r="G281" i="1"/>
  <c r="G280" i="1"/>
  <c r="G292" i="1"/>
  <c r="G285" i="1"/>
  <c r="F287" i="1"/>
  <c r="F285" i="1"/>
  <c r="F280" i="1"/>
  <c r="F292" i="1"/>
  <c r="C294" i="1"/>
  <c r="C292" i="1"/>
  <c r="C287" i="1"/>
  <c r="C282" i="1"/>
  <c r="H282" i="3"/>
  <c r="H291" i="3"/>
  <c r="B293" i="1"/>
  <c r="C293" i="1"/>
  <c r="E279" i="1"/>
  <c r="B280" i="1"/>
  <c r="E294" i="1"/>
  <c r="G290" i="1"/>
  <c r="E289" i="1"/>
  <c r="F279" i="1"/>
  <c r="E285" i="1"/>
  <c r="D293" i="1"/>
  <c r="D289" i="1"/>
  <c r="G284" i="1"/>
  <c r="C289" i="1"/>
  <c r="D285" i="1"/>
  <c r="B279" i="1"/>
  <c r="D288" i="1"/>
  <c r="F284" i="1"/>
  <c r="C279" i="1"/>
  <c r="C280" i="1"/>
  <c r="G279" i="1"/>
  <c r="G282" i="1"/>
  <c r="E290" i="1"/>
  <c r="D290" i="1"/>
  <c r="B290" i="1"/>
  <c r="F282" i="1"/>
  <c r="D279" i="1"/>
  <c r="B284" i="1"/>
  <c r="G288" i="1"/>
  <c r="E282" i="1"/>
  <c r="C290" i="1"/>
  <c r="F289" i="1"/>
  <c r="F283" i="1"/>
  <c r="G278" i="1"/>
  <c r="C285" i="1"/>
  <c r="B289" i="1"/>
  <c r="G283" i="1"/>
  <c r="B283" i="1"/>
  <c r="B285" i="1"/>
  <c r="F288" i="1"/>
  <c r="G287" i="1"/>
  <c r="E284" i="1"/>
  <c r="D283" i="1"/>
  <c r="D284" i="1"/>
  <c r="E283" i="1"/>
  <c r="C288" i="1"/>
  <c r="G291" i="1"/>
  <c r="F286" i="1"/>
  <c r="F281" i="1"/>
  <c r="H49" i="1"/>
  <c r="H131" i="1" s="1"/>
  <c r="G289" i="1"/>
  <c r="E288" i="1"/>
  <c r="E278" i="1"/>
  <c r="B292" i="1"/>
  <c r="C284" i="1"/>
  <c r="C278" i="1"/>
  <c r="C283" i="1"/>
  <c r="B287" i="1"/>
  <c r="F291" i="1"/>
  <c r="D286" i="1"/>
  <c r="D281" i="1"/>
  <c r="F290" i="1"/>
  <c r="D278" i="1"/>
  <c r="F278" i="1"/>
  <c r="D292" i="1"/>
  <c r="E286" i="1"/>
  <c r="C281" i="1"/>
  <c r="H50" i="1"/>
  <c r="H132" i="1" s="1"/>
  <c r="H29" i="1"/>
  <c r="H111" i="1" s="1"/>
  <c r="H14" i="1"/>
  <c r="H96" i="1" s="1"/>
  <c r="H28" i="1"/>
  <c r="H110" i="1" s="1"/>
  <c r="H23" i="1"/>
  <c r="H105" i="1" s="1"/>
  <c r="H18" i="1"/>
  <c r="H100" i="1" s="1"/>
  <c r="H27" i="1"/>
  <c r="H109" i="1" s="1"/>
  <c r="H22" i="1"/>
  <c r="H104" i="1" s="1"/>
  <c r="H326" i="1" s="1"/>
  <c r="H17" i="1"/>
  <c r="H99" i="1" s="1"/>
  <c r="H26" i="1"/>
  <c r="H108" i="1" s="1"/>
  <c r="H16" i="1"/>
  <c r="H98" i="1" s="1"/>
  <c r="H25" i="1"/>
  <c r="H107" i="1" s="1"/>
  <c r="H46" i="1"/>
  <c r="H128" i="1" s="1"/>
  <c r="H41" i="1"/>
  <c r="H123" i="1" s="1"/>
  <c r="H36" i="1"/>
  <c r="H118" i="1" s="1"/>
  <c r="H45" i="1"/>
  <c r="H127" i="1" s="1"/>
  <c r="H40" i="1"/>
  <c r="H122" i="1" s="1"/>
  <c r="H35" i="1"/>
  <c r="H117" i="1" s="1"/>
  <c r="H44" i="1"/>
  <c r="H126" i="1" s="1"/>
  <c r="H39" i="1"/>
  <c r="H121" i="1" s="1"/>
  <c r="H34" i="1"/>
  <c r="H116" i="1" s="1"/>
  <c r="H48" i="1"/>
  <c r="H130" i="1" s="1"/>
  <c r="H37" i="1"/>
  <c r="H119" i="1" s="1"/>
  <c r="H43" i="1"/>
  <c r="H125" i="1" s="1"/>
  <c r="H47" i="1"/>
  <c r="H129" i="1" s="1"/>
  <c r="H38" i="1"/>
  <c r="H120" i="1" s="1"/>
  <c r="H9" i="1"/>
  <c r="B21" i="7" l="1"/>
  <c r="F21" i="7" s="1"/>
  <c r="B10" i="7"/>
  <c r="B11" i="7"/>
  <c r="C12" i="7"/>
  <c r="C14" i="7"/>
  <c r="C16" i="7"/>
  <c r="C13" i="7"/>
  <c r="C11" i="7"/>
  <c r="C18" i="7"/>
  <c r="C21" i="7"/>
  <c r="C20" i="7"/>
  <c r="C9" i="7"/>
  <c r="C15" i="7"/>
  <c r="C5" i="7"/>
  <c r="C6" i="7"/>
  <c r="C10" i="7"/>
  <c r="C8" i="7"/>
  <c r="B19" i="7"/>
  <c r="F19" i="7" s="1"/>
  <c r="B14" i="7"/>
  <c r="C352" i="1"/>
  <c r="F353" i="1"/>
  <c r="D347" i="1"/>
  <c r="G348" i="1"/>
  <c r="C346" i="1"/>
  <c r="F350" i="1"/>
  <c r="D352" i="1"/>
  <c r="G340" i="1"/>
  <c r="E354" i="1"/>
  <c r="F347" i="1"/>
  <c r="B351" i="1"/>
  <c r="B354" i="1"/>
  <c r="C347" i="1"/>
  <c r="D350" i="1"/>
  <c r="G353" i="1"/>
  <c r="F345" i="1"/>
  <c r="E352" i="1"/>
  <c r="E344" i="1"/>
  <c r="C342" i="1"/>
  <c r="C343" i="1"/>
  <c r="D351" i="1"/>
  <c r="H466" i="1"/>
  <c r="D354" i="1"/>
  <c r="E347" i="1"/>
  <c r="C354" i="1"/>
  <c r="C349" i="1"/>
  <c r="D346" i="1"/>
  <c r="G349" i="1"/>
  <c r="B349" i="1"/>
  <c r="G352" i="1"/>
  <c r="B343" i="1"/>
  <c r="D342" i="1"/>
  <c r="B344" i="1"/>
  <c r="E338" i="1"/>
  <c r="B347" i="1"/>
  <c r="F339" i="1"/>
  <c r="E339" i="1"/>
  <c r="D348" i="1"/>
  <c r="B353" i="1"/>
  <c r="E343" i="1"/>
  <c r="G351" i="1"/>
  <c r="B346" i="1"/>
  <c r="F342" i="1"/>
  <c r="C350" i="1"/>
  <c r="G343" i="1"/>
  <c r="F352" i="1"/>
  <c r="B341" i="1"/>
  <c r="E341" i="1"/>
  <c r="D349" i="1"/>
  <c r="B348" i="1"/>
  <c r="E350" i="1"/>
  <c r="C344" i="1"/>
  <c r="F341" i="1"/>
  <c r="D345" i="1"/>
  <c r="B342" i="1"/>
  <c r="D338" i="1"/>
  <c r="G342" i="1"/>
  <c r="G354" i="1"/>
  <c r="F344" i="1"/>
  <c r="C338" i="1"/>
  <c r="C351" i="1"/>
  <c r="D353" i="1"/>
  <c r="C348" i="1"/>
  <c r="D339" i="1"/>
  <c r="B345" i="1"/>
  <c r="D344" i="1"/>
  <c r="G345" i="1"/>
  <c r="E348" i="1"/>
  <c r="F349" i="1"/>
  <c r="B339" i="1"/>
  <c r="B338" i="1"/>
  <c r="H386" i="1"/>
  <c r="B18" i="7"/>
  <c r="B15" i="7"/>
  <c r="E346" i="1"/>
  <c r="G344" i="1"/>
  <c r="D343" i="1"/>
  <c r="D341" i="1"/>
  <c r="C339" i="1"/>
  <c r="F340" i="1"/>
  <c r="B350" i="1"/>
  <c r="C341" i="1"/>
  <c r="E353" i="1"/>
  <c r="H346" i="1"/>
  <c r="D340" i="1"/>
  <c r="G347" i="1"/>
  <c r="B340" i="1"/>
  <c r="G341" i="1"/>
  <c r="C345" i="1"/>
  <c r="G346" i="1"/>
  <c r="E342" i="1"/>
  <c r="G339" i="1"/>
  <c r="B16" i="7"/>
  <c r="B8" i="7"/>
  <c r="C353" i="1"/>
  <c r="H426" i="1"/>
  <c r="F348" i="1"/>
  <c r="G350" i="1"/>
  <c r="B20" i="7"/>
  <c r="G338" i="1"/>
  <c r="F343" i="1"/>
  <c r="E345" i="1"/>
  <c r="E340" i="1"/>
  <c r="B12" i="7"/>
  <c r="F12" i="7" s="1"/>
  <c r="B17" i="7"/>
  <c r="F17" i="7" s="1"/>
  <c r="B9" i="7"/>
  <c r="B13" i="7"/>
  <c r="F13" i="7" s="1"/>
  <c r="F346" i="1"/>
  <c r="F351" i="1"/>
  <c r="C340" i="1"/>
  <c r="F338" i="1"/>
  <c r="E349" i="1"/>
  <c r="H294" i="1"/>
  <c r="H394" i="1"/>
  <c r="H434" i="1"/>
  <c r="H474" i="1"/>
  <c r="H334" i="1"/>
  <c r="H331" i="1"/>
  <c r="H391" i="1"/>
  <c r="H471" i="1"/>
  <c r="H431" i="1"/>
  <c r="H378" i="1"/>
  <c r="H418" i="1"/>
  <c r="H458" i="1"/>
  <c r="H318" i="1"/>
  <c r="H279" i="1"/>
  <c r="H379" i="1"/>
  <c r="H419" i="1"/>
  <c r="H459" i="1"/>
  <c r="H319" i="1"/>
  <c r="H283" i="1"/>
  <c r="H463" i="1"/>
  <c r="H323" i="1"/>
  <c r="H423" i="1"/>
  <c r="H383" i="1"/>
  <c r="H284" i="1"/>
  <c r="H424" i="1"/>
  <c r="H464" i="1"/>
  <c r="H384" i="1"/>
  <c r="H324" i="1"/>
  <c r="H429" i="1"/>
  <c r="H469" i="1"/>
  <c r="H389" i="1"/>
  <c r="H329" i="1"/>
  <c r="H390" i="1"/>
  <c r="H430" i="1"/>
  <c r="H330" i="1"/>
  <c r="H470" i="1"/>
  <c r="H288" i="1"/>
  <c r="H428" i="1"/>
  <c r="H468" i="1"/>
  <c r="H328" i="1"/>
  <c r="H388" i="1"/>
  <c r="H322" i="1"/>
  <c r="H382" i="1"/>
  <c r="H422" i="1"/>
  <c r="H462" i="1"/>
  <c r="H327" i="1"/>
  <c r="H467" i="1"/>
  <c r="H387" i="1"/>
  <c r="H427" i="1"/>
  <c r="H420" i="1"/>
  <c r="H460" i="1"/>
  <c r="H320" i="1"/>
  <c r="H380" i="1"/>
  <c r="H285" i="1"/>
  <c r="H385" i="1"/>
  <c r="H425" i="1"/>
  <c r="H325" i="1"/>
  <c r="H465" i="1"/>
  <c r="H381" i="1"/>
  <c r="H421" i="1"/>
  <c r="H321" i="1"/>
  <c r="H461" i="1"/>
  <c r="H472" i="1"/>
  <c r="H332" i="1"/>
  <c r="H432" i="1"/>
  <c r="H392" i="1"/>
  <c r="H433" i="1"/>
  <c r="H473" i="1"/>
  <c r="H333" i="1"/>
  <c r="H393" i="1"/>
  <c r="H287" i="1"/>
  <c r="H286" i="1"/>
  <c r="H282" i="1"/>
  <c r="H291" i="1"/>
  <c r="H484" i="1"/>
  <c r="H289" i="1"/>
  <c r="H280" i="1"/>
  <c r="H278" i="1"/>
  <c r="H293" i="1"/>
  <c r="H290" i="1"/>
  <c r="H292" i="1"/>
  <c r="H281" i="1"/>
  <c r="F10" i="7" l="1"/>
  <c r="F18" i="7"/>
  <c r="F11" i="7"/>
  <c r="F16" i="7"/>
  <c r="F9" i="7"/>
  <c r="F15" i="7"/>
  <c r="F20" i="7"/>
  <c r="F8" i="7"/>
  <c r="F14" i="7"/>
  <c r="H349" i="1"/>
  <c r="H353" i="1"/>
  <c r="H354" i="1"/>
  <c r="H350" i="1"/>
  <c r="H345" i="1"/>
  <c r="H340" i="1"/>
  <c r="H352" i="1"/>
  <c r="B5" i="7"/>
  <c r="F5" i="7" s="1"/>
  <c r="B7" i="7"/>
  <c r="F7" i="7" s="1"/>
  <c r="H347" i="1"/>
  <c r="B6" i="7"/>
  <c r="F6" i="7" s="1"/>
  <c r="H351" i="1"/>
  <c r="H341" i="1"/>
  <c r="H342" i="1"/>
  <c r="H343" i="1"/>
  <c r="H339" i="1"/>
  <c r="H344" i="1"/>
  <c r="H338" i="1"/>
  <c r="H348" i="1"/>
  <c r="H485" i="1"/>
  <c r="H486" i="1" l="1"/>
  <c r="H487" i="1" l="1"/>
  <c r="H488" i="1" l="1"/>
  <c r="H489" i="1" l="1"/>
  <c r="H491" i="1" l="1"/>
  <c r="H492" i="1" l="1"/>
  <c r="H493" i="1" l="1"/>
  <c r="H495" i="1" l="1"/>
  <c r="H494" i="1"/>
</calcChain>
</file>

<file path=xl/sharedStrings.xml><?xml version="1.0" encoding="utf-8"?>
<sst xmlns="http://schemas.openxmlformats.org/spreadsheetml/2006/main" count="891" uniqueCount="138">
  <si>
    <t>Legend:</t>
  </si>
  <si>
    <t>SC = Service Connections</t>
  </si>
  <si>
    <t>Table 2A Number of Sources by Water System Size</t>
  </si>
  <si>
    <t>Source Type</t>
  </si>
  <si>
    <t>SC less than 100</t>
  </si>
  <si>
    <t>SC greater than or equal to 100 and less than 200</t>
  </si>
  <si>
    <t>SC greater than or equal to 200 or less than 1,000</t>
  </si>
  <si>
    <t>SC greater than or equal to 1,000 or less than 5,000</t>
  </si>
  <si>
    <t>SC greater than or equal to 5,000 or less than 10,000</t>
  </si>
  <si>
    <t>SC greater than 10,000</t>
  </si>
  <si>
    <t>Total</t>
  </si>
  <si>
    <t>Groundwater</t>
  </si>
  <si>
    <t>Surface Water</t>
  </si>
  <si>
    <t>Table 3.1A  Number of Sources Affected by Monitoring Type -- Routine Monitoring</t>
  </si>
  <si>
    <t>Groundwater: 1 sample every 3 years</t>
  </si>
  <si>
    <t>MCL (ug/L)</t>
  </si>
  <si>
    <t>SC greater than or equal to 100 or less than 200</t>
  </si>
  <si>
    <t>Surface Water: 1 sample every year</t>
  </si>
  <si>
    <t>Table 3.2A  Number of Sources Affected by Monitoring Type -- Increased and Treated Monitoring</t>
  </si>
  <si>
    <t>Groundwater: 4 samples per year (increased) and 1 sample per month (treated)</t>
  </si>
  <si>
    <t>Surface Water: 4 samples per year (increased) and 1 sample per month (treated)</t>
  </si>
  <si>
    <t>Table 4.1A Estimated Source Monitoring Costs by Water System Size -- Routine Monitoring</t>
  </si>
  <si>
    <t>Surface Water: 1 sample per year</t>
  </si>
  <si>
    <t>Table 4.2A Estimated Source Monitoring Costs by Water System Size -- Increased Monitoring</t>
  </si>
  <si>
    <t>Groundwater: 4 samples per year (increased)</t>
  </si>
  <si>
    <t>Surface Water: 4 samples per year (increased)</t>
  </si>
  <si>
    <t>Table 4.3A Estimated Source Monitoring Costs by Water System Size -- Treated Monitoring</t>
  </si>
  <si>
    <t>Groundwater: 1 sample per month (treated)</t>
  </si>
  <si>
    <t>Surface Water: 1 sample per month (treated)</t>
  </si>
  <si>
    <t>Table 5.1A Estimated Total Capital Costs by Water System Size</t>
  </si>
  <si>
    <t>Table 5.2A Estimated Annualized Capital Costs by Water System Size</t>
  </si>
  <si>
    <t>Table 5.3A Estimated Annual Operations &amp; Maintenance Costs by Water System Size</t>
  </si>
  <si>
    <t>Table 6A Estimated Total Annualized Monitoring and Treatment Costs by Water System Size</t>
  </si>
  <si>
    <t>Table 7.1A Estimated Number of Systems Requiring Treatment</t>
  </si>
  <si>
    <t>Table 7.2A Estimated Annual Cost per System by Water System Size</t>
  </si>
  <si>
    <t>Average</t>
  </si>
  <si>
    <t>-</t>
  </si>
  <si>
    <t>Table 8A Estimated Annual Cost per Source by Water System Size</t>
  </si>
  <si>
    <t>Table 9.1A Estimated Number of Service Connections in Systems Exceeding the MCL by Water System Size</t>
  </si>
  <si>
    <t>Table 9.2A Estimated Annual Cost per Service Connection by Water System Size</t>
  </si>
  <si>
    <t>Table 10.1A Estimated Total Number of People Served by Water System Size</t>
  </si>
  <si>
    <t>Table 10.2A Estimated Annual Cost per Person by Water System Size</t>
  </si>
  <si>
    <t>Table 11.1A Estimated Total Volume of Water Treated (MG) by Water System Size</t>
  </si>
  <si>
    <t>Table 11.2A Estimated Annual Cost per Unit of Water Treated (MG) by Water System Size</t>
  </si>
  <si>
    <t>Table 12A Estimated Number of Theoretical Excess Cancer Cases Reduced (over 70 years) by Water System Size</t>
  </si>
  <si>
    <t>0.02 (PHG)</t>
  </si>
  <si>
    <t>Table 13.1A Estimated Annual Resin Costs (component of Operations &amp; Maintenance Costs) by Water System Size</t>
  </si>
  <si>
    <t>Table 14. Estimated Monthly Cost Per Connection of POU Treatment Based on MCL for Small Water Systems</t>
  </si>
  <si>
    <t>4, 5</t>
  </si>
  <si>
    <t>6, 7</t>
  </si>
  <si>
    <t>10 to 25</t>
  </si>
  <si>
    <t>Table 2B Number of Sources by Water System Size</t>
  </si>
  <si>
    <t>Pop less than 50</t>
  </si>
  <si>
    <t>Pop greater than or equal to 50 and less than 100</t>
  </si>
  <si>
    <t>Pop greater than or equal to 100 and less than 200</t>
  </si>
  <si>
    <t>Pop greater than or equal to 200 and less than 400</t>
  </si>
  <si>
    <t>Pop greater than or equal to 400 and less than 1,000</t>
  </si>
  <si>
    <t>Pop 1,000 or more</t>
  </si>
  <si>
    <t>Table 3.1B  Number of Sources Affected by Monitoring Type -- Routine Monitoring</t>
  </si>
  <si>
    <t>Table 3.2B  Number of Sources Affected by Monitoring Type -- Increased and Treated Monitoring</t>
  </si>
  <si>
    <t>Table 4.1B Estimated Source Monitoring Costs by Water System Size -- Routine Monitoring</t>
  </si>
  <si>
    <t>Table 4.2B Estimated Source Monitoring Costs by Water System Size -- Increased Monitoring</t>
  </si>
  <si>
    <t>Table 4.3B Estimated Source Monitoring Costs by Water System Size -- Treated Monitoring</t>
  </si>
  <si>
    <t>Table 5.1B Estimated Total Capital Costs by Water System Size</t>
  </si>
  <si>
    <t>Table 5.2B Estimated Annualized Capital Costs by Water System Size</t>
  </si>
  <si>
    <t>Table 5.3B Estimated Annual Operations &amp; Maintenance Costs by Water System Size</t>
  </si>
  <si>
    <t>Table 6B Estimated Total Annualized Monitoring and Treatment Costs by Water System Size</t>
  </si>
  <si>
    <t>Table 7.1B Estimated Number of Systems Requiring Treatment</t>
  </si>
  <si>
    <t>Table 7.2B Estimated Annual Cost per System by Water System Size</t>
  </si>
  <si>
    <t>Table 8B Estimated Annual Cost per Source by Water System Size</t>
  </si>
  <si>
    <t>Table 9.2B Estimated Annual Cost per Service Connection by Water System Size</t>
  </si>
  <si>
    <t>Table 10.1B Estimated Total Number of People Served by Water System Size</t>
  </si>
  <si>
    <t>Table 10.2B Estimated Annual Cost per Person by Water System Size</t>
  </si>
  <si>
    <t>Table 11.1B Estimated Total Volume of Water Treated (MG) by Water System Size</t>
  </si>
  <si>
    <t>Table 11.2B Estimated Annual Cost per Unit of Water Treated (MG) by Water System Size</t>
  </si>
  <si>
    <t>Table 12B Estimated Number of Theoretical Excess Cancer Cases Reduced (over 70 years) by Water System Size</t>
  </si>
  <si>
    <t>Table 13.1B Estimated Annual Resin Costs (component of Operations &amp; Maintenance Costs) by Water System Size</t>
  </si>
  <si>
    <t>Number of Systems</t>
  </si>
  <si>
    <t>Number of Sources</t>
  </si>
  <si>
    <t>Population</t>
  </si>
  <si>
    <t>Service Connections</t>
  </si>
  <si>
    <t>Annual Water Volume Treated (MG)</t>
  </si>
  <si>
    <t>Annual Monitoring Costs 
(Routine)</t>
  </si>
  <si>
    <t>Annual Monitoring Costs 
(Increased &amp; Treated)</t>
  </si>
  <si>
    <t>Operations and Maintenance Costs</t>
  </si>
  <si>
    <t>Resin Costs 
(O&amp;M component)</t>
  </si>
  <si>
    <t>Resin Disposal Costs 
(O&amp;M component)</t>
  </si>
  <si>
    <t>Total Capital Costs</t>
  </si>
  <si>
    <t>Annualized Capital Costs</t>
  </si>
  <si>
    <t>Total Annual Costs</t>
  </si>
  <si>
    <t>Number of Groundwater Sources</t>
  </si>
  <si>
    <t>Number of Surface Water Sources</t>
  </si>
  <si>
    <t>Theoretical Excess Cancer Cases Reduced Over 70 Years</t>
  </si>
  <si>
    <t>Total Costs for All Systems By Year</t>
  </si>
  <si>
    <t>Community Water Systems</t>
  </si>
  <si>
    <t>NTNC Water Systems</t>
  </si>
  <si>
    <t>TNC Water Systems</t>
  </si>
  <si>
    <t>Wholesalers</t>
  </si>
  <si>
    <t>Costs to System to Prepare Compliance Plan</t>
  </si>
  <si>
    <t>Costs to SWB to Review Compliance Plan</t>
  </si>
  <si>
    <t>Table 13.2A Estimated Annual Disposal Costs (component of Operations &amp; Maintenance Costs) by Water System Size</t>
  </si>
  <si>
    <t>Table 13.2B Estimated Annual Disposal Costs (component of Operations &amp; Maintenance Costs) by Water System Size</t>
  </si>
  <si>
    <t>Disposal Costs 
(O&amp;M component)</t>
  </si>
  <si>
    <t>Table 15.1A Estimated Total Costs to State Water Resources Control Board to Review Compliance Plans</t>
  </si>
  <si>
    <t>Table 15.2A Estimated Total Costs to Prepare Compliance Plans</t>
  </si>
  <si>
    <t>Table 16A Minimum and Maximum Monthly Household Costs by Water System Size</t>
  </si>
  <si>
    <t>Minimum</t>
  </si>
  <si>
    <t>Maximum</t>
  </si>
  <si>
    <t>Table 17C Estimated Total Annualized Monitoring and Treatment Costs</t>
  </si>
  <si>
    <t>Table 17D Estimated Total Annualized Monitoring and Treatment Costs</t>
  </si>
  <si>
    <t>Table 15.1B. Estimated Total Costs to State Water Resources Control Board to Review Compliance Plans</t>
  </si>
  <si>
    <t>Table 15.2B. Estimated Total Costs to Prepare Compliance Plans</t>
  </si>
  <si>
    <t>Table 18E Total Annual Costs For All System Types</t>
  </si>
  <si>
    <t>Table 6B Estimated Total Annualized Monitoring and Treatment Costs for NTNCWS by Water System Size</t>
  </si>
  <si>
    <t>Table 6A Estimated Total Annualized Monitoring and Treatment Costs for CWS by Water System Size</t>
  </si>
  <si>
    <t>Table 7.1A Estimated Number of CWS Requiring Treatment</t>
  </si>
  <si>
    <t>Table 9.1B Estimated Number of NTNCWS Service Connections Excceding the MCL by Water System Size</t>
  </si>
  <si>
    <t>Table 9.1B Estimated Number of Service Connections Exceeding the MCL by Water System Size</t>
  </si>
  <si>
    <t>Table 7.1B Estimated Number of NTNCWS Requiring Treatment</t>
  </si>
  <si>
    <t>Table 7.2A Estimated CWS Annual Cost per System by Water System Size</t>
  </si>
  <si>
    <t>Table 8A Estimated CWS Annual Cost per Source by Water System Size</t>
  </si>
  <si>
    <t>Table 9.1A Estimated Number of CWS Service Connections Exceeding the MCL by Water System Size</t>
  </si>
  <si>
    <t>Table 9.2A Estimated CWS Annual Cost per Service Connection by Water System Size</t>
  </si>
  <si>
    <t>Table 9.2B Estimated NTNCWS Annual Cost per Service Connection by Water System Size</t>
  </si>
  <si>
    <t>Table 10.1A Estimated Total Number of People Served by CWS by Water System Size</t>
  </si>
  <si>
    <t>Table 10.1B Estimated Total Number of People Served by NTNCWS by Water System Size</t>
  </si>
  <si>
    <t>Table 10.2A Estimated CWS Annual Cost per Person by Water System Size</t>
  </si>
  <si>
    <t>Table 10.2B Estimated NTNCWS Annual Cost per Person by Water System Size</t>
  </si>
  <si>
    <t>Table 12A Estimated Number of Theoretical Excess Cancer Cases Reduced (over 70 years) for CWS by Water System Size</t>
  </si>
  <si>
    <t>Table 12B Estimated Number of Theoretical Excess Cancer Cases Reduced (over 70 years) for NTNCWS by Water System Size</t>
  </si>
  <si>
    <t>Table 17C Estimated TNCWS Total Annualized Monitoring and Treatment Costs</t>
  </si>
  <si>
    <t>Table 17D Estimated Wholesaler Total Annualized Monitoring and Treatment Costs</t>
  </si>
  <si>
    <t>Table 8B Estimated NTNCWS Annual Cost per Source by Water System Size</t>
  </si>
  <si>
    <t>Table 7.2B Estimated NTNCWS Annual Cost per System by Water System Size</t>
  </si>
  <si>
    <t xml:space="preserve"> Community Water Systems (CWS)</t>
  </si>
  <si>
    <t>Non-Transient Non-Community Water Systems (NTNCWS)</t>
  </si>
  <si>
    <t>Transient Non-Community Water Systems (TNCWS)</t>
  </si>
  <si>
    <t>Hexavalent Chromium MCL Administrative Draft Summary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</si>
</sst>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  <numFmt numFmtId="166" formatCode="#,##0.0"/>
    <numFmt numFmtId="167" formatCode="#,##0.0000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sz val="11"/>
      <color rgb="FF0000FF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6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8" fillId="2" borderId="0" xfId="0" applyFont="1" applyFill="1" applyBorder="1"/>
    <xf numFmtId="0" fontId="9" fillId="2" borderId="0" xfId="0" applyFont="1" applyFill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0" fillId="0" borderId="0" xfId="0" applyNumberFormat="1"/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0" xfId="0" applyFont="1"/>
    <xf numFmtId="3" fontId="3" fillId="0" borderId="31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2" fontId="6" fillId="0" borderId="32" xfId="0" applyNumberFormat="1" applyFont="1" applyBorder="1" applyAlignment="1">
      <alignment horizontal="center" vertical="center" wrapText="1"/>
    </xf>
    <xf numFmtId="2" fontId="6" fillId="0" borderId="30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0" fillId="0" borderId="0" xfId="0" applyBorder="1"/>
    <xf numFmtId="0" fontId="3" fillId="0" borderId="33" xfId="0" applyFont="1" applyBorder="1" applyAlignment="1">
      <alignment horizontal="center"/>
    </xf>
    <xf numFmtId="164" fontId="0" fillId="0" borderId="0" xfId="0" applyNumberFormat="1"/>
    <xf numFmtId="0" fontId="6" fillId="0" borderId="30" xfId="0" applyFont="1" applyBorder="1" applyAlignment="1">
      <alignment horizontal="center" vertical="center" wrapText="1"/>
    </xf>
    <xf numFmtId="3" fontId="3" fillId="0" borderId="38" xfId="0" applyNumberFormat="1" applyFont="1" applyBorder="1" applyAlignment="1">
      <alignment horizontal="center"/>
    </xf>
    <xf numFmtId="3" fontId="3" fillId="0" borderId="39" xfId="0" applyNumberFormat="1" applyFont="1" applyBorder="1" applyAlignment="1">
      <alignment horizontal="center"/>
    </xf>
    <xf numFmtId="3" fontId="3" fillId="0" borderId="40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3" fontId="3" fillId="0" borderId="46" xfId="0" applyNumberFormat="1" applyFont="1" applyBorder="1" applyAlignment="1">
      <alignment horizontal="center"/>
    </xf>
    <xf numFmtId="3" fontId="3" fillId="0" borderId="45" xfId="0" applyNumberFormat="1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3" fontId="0" fillId="0" borderId="0" xfId="1" applyFont="1"/>
    <xf numFmtId="0" fontId="12" fillId="0" borderId="1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6" fontId="13" fillId="0" borderId="52" xfId="0" applyNumberFormat="1" applyFont="1" applyBorder="1" applyAlignment="1">
      <alignment horizontal="center"/>
    </xf>
    <xf numFmtId="6" fontId="13" fillId="0" borderId="53" xfId="0" applyNumberFormat="1" applyFont="1" applyBorder="1" applyAlignment="1">
      <alignment horizontal="center"/>
    </xf>
    <xf numFmtId="6" fontId="13" fillId="0" borderId="54" xfId="0" applyNumberFormat="1" applyFont="1" applyBorder="1" applyAlignment="1">
      <alignment horizontal="center"/>
    </xf>
    <xf numFmtId="6" fontId="13" fillId="0" borderId="55" xfId="0" applyNumberFormat="1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6" fontId="13" fillId="0" borderId="57" xfId="0" applyNumberFormat="1" applyFont="1" applyBorder="1" applyAlignment="1">
      <alignment horizontal="center"/>
    </xf>
    <xf numFmtId="6" fontId="13" fillId="0" borderId="58" xfId="0" applyNumberFormat="1" applyFont="1" applyBorder="1" applyAlignment="1">
      <alignment horizontal="center"/>
    </xf>
    <xf numFmtId="164" fontId="3" fillId="0" borderId="59" xfId="0" applyNumberFormat="1" applyFont="1" applyBorder="1" applyAlignment="1">
      <alignment horizontal="center"/>
    </xf>
    <xf numFmtId="164" fontId="3" fillId="0" borderId="60" xfId="0" applyNumberFormat="1" applyFont="1" applyBorder="1" applyAlignment="1">
      <alignment horizontal="center"/>
    </xf>
    <xf numFmtId="164" fontId="3" fillId="0" borderId="61" xfId="0" applyNumberFormat="1" applyFont="1" applyBorder="1" applyAlignment="1">
      <alignment horizontal="center"/>
    </xf>
    <xf numFmtId="164" fontId="3" fillId="0" borderId="62" xfId="0" applyNumberFormat="1" applyFont="1" applyBorder="1" applyAlignment="1">
      <alignment horizontal="center"/>
    </xf>
    <xf numFmtId="164" fontId="3" fillId="0" borderId="63" xfId="0" applyNumberFormat="1" applyFont="1" applyBorder="1" applyAlignment="1">
      <alignment horizontal="center"/>
    </xf>
    <xf numFmtId="164" fontId="3" fillId="0" borderId="64" xfId="0" applyNumberFormat="1" applyFont="1" applyBorder="1" applyAlignment="1">
      <alignment horizontal="center"/>
    </xf>
    <xf numFmtId="164" fontId="3" fillId="0" borderId="65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164" fontId="3" fillId="0" borderId="51" xfId="0" applyNumberFormat="1" applyFont="1" applyBorder="1" applyAlignment="1">
      <alignment horizontal="center"/>
    </xf>
    <xf numFmtId="164" fontId="3" fillId="0" borderId="66" xfId="0" applyNumberFormat="1" applyFont="1" applyBorder="1" applyAlignment="1">
      <alignment horizontal="center"/>
    </xf>
    <xf numFmtId="164" fontId="3" fillId="0" borderId="67" xfId="0" applyNumberFormat="1" applyFont="1" applyBorder="1" applyAlignment="1">
      <alignment horizontal="center"/>
    </xf>
    <xf numFmtId="164" fontId="3" fillId="0" borderId="68" xfId="0" applyNumberFormat="1" applyFont="1" applyBorder="1" applyAlignment="1">
      <alignment horizontal="center"/>
    </xf>
    <xf numFmtId="165" fontId="0" fillId="0" borderId="0" xfId="0" applyNumberFormat="1"/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2" fontId="0" fillId="0" borderId="0" xfId="0" applyNumberFormat="1"/>
    <xf numFmtId="3" fontId="3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164" fontId="14" fillId="0" borderId="0" xfId="0" applyNumberFormat="1" applyFont="1"/>
    <xf numFmtId="0" fontId="6" fillId="0" borderId="7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3" fontId="3" fillId="0" borderId="69" xfId="0" applyNumberFormat="1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8" fontId="2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5" fillId="0" borderId="0" xfId="0" applyFont="1"/>
    <xf numFmtId="164" fontId="3" fillId="0" borderId="78" xfId="0" applyNumberFormat="1" applyFont="1" applyBorder="1" applyAlignment="1">
      <alignment horizontal="center"/>
    </xf>
    <xf numFmtId="164" fontId="3" fillId="0" borderId="80" xfId="0" applyNumberFormat="1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64" fontId="3" fillId="0" borderId="40" xfId="0" applyNumberFormat="1" applyFont="1" applyBorder="1" applyAlignment="1">
      <alignment horizontal="center"/>
    </xf>
    <xf numFmtId="3" fontId="3" fillId="0" borderId="78" xfId="0" applyNumberFormat="1" applyFont="1" applyBorder="1" applyAlignment="1">
      <alignment horizontal="center"/>
    </xf>
    <xf numFmtId="3" fontId="3" fillId="0" borderId="80" xfId="0" applyNumberFormat="1" applyFont="1" applyBorder="1" applyAlignment="1">
      <alignment horizontal="center"/>
    </xf>
    <xf numFmtId="3" fontId="3" fillId="0" borderId="34" xfId="0" applyNumberFormat="1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6" fillId="2" borderId="0" xfId="0" applyFont="1" applyFill="1"/>
    <xf numFmtId="0" fontId="3" fillId="0" borderId="7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7" fillId="0" borderId="0" xfId="0" applyFont="1"/>
    <xf numFmtId="164" fontId="3" fillId="0" borderId="0" xfId="0" applyNumberFormat="1" applyFont="1" applyBorder="1" applyAlignment="1">
      <alignment horizontal="center"/>
    </xf>
    <xf numFmtId="0" fontId="18" fillId="0" borderId="0" xfId="0" applyFont="1"/>
    <xf numFmtId="0" fontId="2" fillId="0" borderId="49" xfId="0" applyFont="1" applyBorder="1" applyAlignment="1"/>
    <xf numFmtId="0" fontId="3" fillId="0" borderId="77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0" fontId="3" fillId="0" borderId="48" xfId="0" applyFont="1" applyBorder="1" applyAlignment="1"/>
    <xf numFmtId="0" fontId="3" fillId="0" borderId="7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71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75" xfId="0" applyNumberFormat="1" applyFont="1" applyBorder="1" applyAlignment="1">
      <alignment horizontal="center"/>
    </xf>
    <xf numFmtId="2" fontId="3" fillId="0" borderId="76" xfId="0" applyNumberFormat="1" applyFont="1" applyBorder="1" applyAlignment="1">
      <alignment horizontal="center"/>
    </xf>
    <xf numFmtId="2" fontId="3" fillId="0" borderId="72" xfId="0" applyNumberFormat="1" applyFont="1" applyBorder="1" applyAlignment="1">
      <alignment horizontal="center"/>
    </xf>
    <xf numFmtId="2" fontId="3" fillId="0" borderId="73" xfId="0" applyNumberFormat="1" applyFont="1" applyBorder="1" applyAlignment="1">
      <alignment horizontal="center"/>
    </xf>
    <xf numFmtId="2" fontId="3" fillId="0" borderId="74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4616-F7AA-4FBB-87F6-54D94A459C6E}">
  <sheetPr>
    <tabColor rgb="FF00B050"/>
  </sheetPr>
  <dimension ref="A1:Q434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12.5703125" customWidth="1"/>
    <col min="2" max="2" width="19.5703125" customWidth="1"/>
    <col min="3" max="3" width="18.7109375" customWidth="1"/>
    <col min="4" max="4" width="22.7109375" customWidth="1"/>
    <col min="5" max="5" width="22.140625" customWidth="1"/>
    <col min="6" max="6" width="22.85546875" customWidth="1"/>
    <col min="7" max="7" width="21.85546875" customWidth="1"/>
    <col min="8" max="8" width="20.5703125" customWidth="1"/>
    <col min="9" max="9" width="21.85546875" customWidth="1"/>
    <col min="10" max="10" width="18.85546875" customWidth="1"/>
    <col min="11" max="11" width="19.85546875" customWidth="1"/>
    <col min="12" max="12" width="16" customWidth="1"/>
    <col min="13" max="13" width="18.28515625" customWidth="1"/>
    <col min="14" max="14" width="17.140625" customWidth="1"/>
    <col min="15" max="15" width="15.5703125" customWidth="1"/>
    <col min="16" max="17" width="16.140625" customWidth="1"/>
  </cols>
  <sheetData>
    <row r="1" spans="1:8" ht="23.25" x14ac:dyDescent="0.35">
      <c r="A1" s="223" t="s">
        <v>137</v>
      </c>
    </row>
    <row r="2" spans="1:8" ht="15.75" thickBot="1" x14ac:dyDescent="0.3"/>
    <row r="3" spans="1:8" ht="15.6" customHeight="1" thickBot="1" x14ac:dyDescent="0.3">
      <c r="A3" s="147" t="s">
        <v>0</v>
      </c>
      <c r="B3" s="230" t="s">
        <v>1</v>
      </c>
      <c r="C3" s="226"/>
    </row>
    <row r="4" spans="1:8" ht="15.6" customHeight="1" x14ac:dyDescent="0.25">
      <c r="A4" s="221"/>
      <c r="B4" s="222"/>
      <c r="C4" s="222"/>
    </row>
    <row r="5" spans="1:8" s="205" customFormat="1" ht="18.75" thickBot="1" x14ac:dyDescent="0.3">
      <c r="A5" s="21" t="s">
        <v>114</v>
      </c>
      <c r="B5" s="21"/>
      <c r="C5" s="21"/>
      <c r="D5" s="21"/>
      <c r="E5" s="21"/>
      <c r="F5" s="21"/>
      <c r="G5" s="21"/>
      <c r="H5" s="21"/>
    </row>
    <row r="6" spans="1:8" ht="45.75" thickBot="1" x14ac:dyDescent="0.3">
      <c r="A6" s="173" t="s">
        <v>15</v>
      </c>
      <c r="B6" s="220" t="s">
        <v>4</v>
      </c>
      <c r="C6" s="133" t="s">
        <v>16</v>
      </c>
      <c r="D6" s="133" t="s">
        <v>6</v>
      </c>
      <c r="E6" s="133" t="s">
        <v>7</v>
      </c>
      <c r="F6" s="133" t="s">
        <v>8</v>
      </c>
      <c r="G6" s="133" t="s">
        <v>9</v>
      </c>
      <c r="H6" s="129" t="s">
        <v>10</v>
      </c>
    </row>
    <row r="7" spans="1:8" ht="15.75" x14ac:dyDescent="0.25">
      <c r="A7" s="209">
        <v>1</v>
      </c>
      <c r="B7" s="207">
        <v>42724992.848439202</v>
      </c>
      <c r="C7" s="206">
        <v>14035555.465153178</v>
      </c>
      <c r="D7" s="206">
        <v>23758457.627391212</v>
      </c>
      <c r="E7" s="206">
        <v>93261568.861309603</v>
      </c>
      <c r="F7" s="206">
        <v>73654141.144772127</v>
      </c>
      <c r="G7" s="206">
        <v>692632101.32326889</v>
      </c>
      <c r="H7" s="210">
        <v>940066817.27033603</v>
      </c>
    </row>
    <row r="8" spans="1:8" ht="15.75" x14ac:dyDescent="0.25">
      <c r="A8" s="10">
        <v>2</v>
      </c>
      <c r="B8" s="208">
        <v>29459247.772613335</v>
      </c>
      <c r="C8" s="106">
        <v>8372179.5396545017</v>
      </c>
      <c r="D8" s="106">
        <v>15602297.720507471</v>
      </c>
      <c r="E8" s="106">
        <v>69857146.946395531</v>
      </c>
      <c r="F8" s="106">
        <v>54155789.182391495</v>
      </c>
      <c r="G8" s="106">
        <v>483142777.60880816</v>
      </c>
      <c r="H8" s="107">
        <v>660589438.77037108</v>
      </c>
    </row>
    <row r="9" spans="1:8" ht="15.75" x14ac:dyDescent="0.25">
      <c r="A9" s="10">
        <v>3</v>
      </c>
      <c r="B9" s="208">
        <v>22064278.398984358</v>
      </c>
      <c r="C9" s="106">
        <v>6170851.0405693594</v>
      </c>
      <c r="D9" s="106">
        <v>11661600.439630738</v>
      </c>
      <c r="E9" s="106">
        <v>58095110.706638478</v>
      </c>
      <c r="F9" s="106">
        <v>44078776.551641613</v>
      </c>
      <c r="G9" s="106">
        <v>381716987.35994804</v>
      </c>
      <c r="H9" s="107">
        <v>523787604.49741238</v>
      </c>
    </row>
    <row r="10" spans="1:8" ht="15.75" x14ac:dyDescent="0.25">
      <c r="A10" s="10">
        <v>4</v>
      </c>
      <c r="B10" s="208">
        <v>18034683.307338547</v>
      </c>
      <c r="C10" s="106">
        <v>4521563.2577750916</v>
      </c>
      <c r="D10" s="106">
        <v>8170753.0046755942</v>
      </c>
      <c r="E10" s="106">
        <v>47563049.604713492</v>
      </c>
      <c r="F10" s="106">
        <v>33859743.880700067</v>
      </c>
      <c r="G10" s="106">
        <v>302741304.45877171</v>
      </c>
      <c r="H10" s="107">
        <v>414891097.51397461</v>
      </c>
    </row>
    <row r="11" spans="1:8" ht="15.75" x14ac:dyDescent="0.25">
      <c r="A11" s="10">
        <v>5</v>
      </c>
      <c r="B11" s="208">
        <v>14248549.688684246</v>
      </c>
      <c r="C11" s="106">
        <v>3477482.2524432302</v>
      </c>
      <c r="D11" s="106">
        <v>6381995.911537338</v>
      </c>
      <c r="E11" s="106">
        <v>39327414.173955262</v>
      </c>
      <c r="F11" s="106">
        <v>27862947.476076029</v>
      </c>
      <c r="G11" s="106">
        <v>243548886.11994398</v>
      </c>
      <c r="H11" s="107">
        <v>334847275.62264013</v>
      </c>
    </row>
    <row r="12" spans="1:8" ht="15.75" x14ac:dyDescent="0.25">
      <c r="A12" s="10">
        <v>6</v>
      </c>
      <c r="B12" s="208">
        <v>11960666.952605145</v>
      </c>
      <c r="C12" s="106">
        <v>2714187.3027691348</v>
      </c>
      <c r="D12" s="106">
        <v>5365387.4994827826</v>
      </c>
      <c r="E12" s="106">
        <v>33169152.198711053</v>
      </c>
      <c r="F12" s="106">
        <v>22985875.38511968</v>
      </c>
      <c r="G12" s="106">
        <v>201565851.97899371</v>
      </c>
      <c r="H12" s="107">
        <v>277761121.31768191</v>
      </c>
    </row>
    <row r="13" spans="1:8" ht="15.75" x14ac:dyDescent="0.25">
      <c r="A13" s="10">
        <v>7</v>
      </c>
      <c r="B13" s="208">
        <v>10012386.975326277</v>
      </c>
      <c r="C13" s="106">
        <v>2579682.9466653438</v>
      </c>
      <c r="D13" s="106">
        <v>4239398.8794846544</v>
      </c>
      <c r="E13" s="106">
        <v>26621126.572872002</v>
      </c>
      <c r="F13" s="106">
        <v>19403962.356725901</v>
      </c>
      <c r="G13" s="106">
        <v>173207799.21595389</v>
      </c>
      <c r="H13" s="107">
        <v>236064356.94702768</v>
      </c>
    </row>
    <row r="14" spans="1:8" ht="15.75" x14ac:dyDescent="0.25">
      <c r="A14" s="10">
        <v>8</v>
      </c>
      <c r="B14" s="208">
        <v>7738048.5666180151</v>
      </c>
      <c r="C14" s="106">
        <v>2371030.2235536706</v>
      </c>
      <c r="D14" s="106">
        <v>3116364.1259533982</v>
      </c>
      <c r="E14" s="106">
        <v>21480011.471144017</v>
      </c>
      <c r="F14" s="106">
        <v>17039518.093005151</v>
      </c>
      <c r="G14" s="106">
        <v>152014065.75807887</v>
      </c>
      <c r="H14" s="107">
        <v>203759038.23835349</v>
      </c>
    </row>
    <row r="15" spans="1:8" ht="15.75" x14ac:dyDescent="0.25">
      <c r="A15" s="10">
        <v>9</v>
      </c>
      <c r="B15" s="208">
        <v>6700739.1063445639</v>
      </c>
      <c r="C15" s="106">
        <v>2164152.1716229431</v>
      </c>
      <c r="D15" s="106">
        <v>2692170.6353277271</v>
      </c>
      <c r="E15" s="106">
        <v>18047340.618900757</v>
      </c>
      <c r="F15" s="106">
        <v>15083082.498075116</v>
      </c>
      <c r="G15" s="106">
        <v>134540841.62480462</v>
      </c>
      <c r="H15" s="107">
        <v>179228326.65507668</v>
      </c>
    </row>
    <row r="16" spans="1:8" ht="15.75" x14ac:dyDescent="0.25">
      <c r="A16" s="10">
        <v>10</v>
      </c>
      <c r="B16" s="208">
        <v>5760600.0429749507</v>
      </c>
      <c r="C16" s="106">
        <v>1361877.4581224194</v>
      </c>
      <c r="D16" s="106">
        <v>2195505.9985126173</v>
      </c>
      <c r="E16" s="106">
        <v>15076057.921512999</v>
      </c>
      <c r="F16" s="106">
        <v>13387313.045986459</v>
      </c>
      <c r="G16" s="106">
        <v>119625248.51820642</v>
      </c>
      <c r="H16" s="107">
        <v>157406602.98531592</v>
      </c>
    </row>
    <row r="17" spans="1:8" ht="15.75" x14ac:dyDescent="0.25">
      <c r="A17" s="10">
        <v>11</v>
      </c>
      <c r="B17" s="208">
        <v>5202696.7539931145</v>
      </c>
      <c r="C17" s="106">
        <v>1162421.6092707666</v>
      </c>
      <c r="D17" s="106">
        <v>1742342.7064372555</v>
      </c>
      <c r="E17" s="106">
        <v>12992838.813187186</v>
      </c>
      <c r="F17" s="106">
        <v>12250131.194379237</v>
      </c>
      <c r="G17" s="106">
        <v>108751652.57077529</v>
      </c>
      <c r="H17" s="107">
        <v>142102083.6480425</v>
      </c>
    </row>
    <row r="18" spans="1:8" ht="15.75" x14ac:dyDescent="0.25">
      <c r="A18" s="10">
        <v>12</v>
      </c>
      <c r="B18" s="208">
        <v>4347122.0670618024</v>
      </c>
      <c r="C18" s="106">
        <v>971772.06578330207</v>
      </c>
      <c r="D18" s="106">
        <v>1277296.0470769582</v>
      </c>
      <c r="E18" s="106">
        <v>11589037.865639649</v>
      </c>
      <c r="F18" s="106">
        <v>10663318.767746447</v>
      </c>
      <c r="G18" s="106">
        <v>99479386.592402607</v>
      </c>
      <c r="H18" s="107">
        <v>128327933.40570998</v>
      </c>
    </row>
    <row r="19" spans="1:8" ht="15.75" x14ac:dyDescent="0.25">
      <c r="A19" s="10">
        <v>13</v>
      </c>
      <c r="B19" s="208">
        <v>3901049.8268021769</v>
      </c>
      <c r="C19" s="106">
        <v>674505.48388762679</v>
      </c>
      <c r="D19" s="106">
        <v>1161082.0747488802</v>
      </c>
      <c r="E19" s="106">
        <v>9956855.7038521767</v>
      </c>
      <c r="F19" s="106">
        <v>8941003.4378894158</v>
      </c>
      <c r="G19" s="106">
        <v>85163726.090045929</v>
      </c>
      <c r="H19" s="107">
        <v>109798222.61722624</v>
      </c>
    </row>
    <row r="20" spans="1:8" ht="15.75" x14ac:dyDescent="0.25">
      <c r="A20" s="10">
        <v>14</v>
      </c>
      <c r="B20" s="208">
        <v>3200977.4659316125</v>
      </c>
      <c r="C20" s="106">
        <v>579374.47558149241</v>
      </c>
      <c r="D20" s="106">
        <v>1019863.8240008564</v>
      </c>
      <c r="E20" s="106">
        <v>8887764.8400321454</v>
      </c>
      <c r="F20" s="106">
        <v>7763785.1510317791</v>
      </c>
      <c r="G20" s="106">
        <v>79426216.157520235</v>
      </c>
      <c r="H20" s="107">
        <v>100877981.91409808</v>
      </c>
    </row>
    <row r="21" spans="1:8" ht="15.75" x14ac:dyDescent="0.25">
      <c r="A21" s="10">
        <v>15</v>
      </c>
      <c r="B21" s="208">
        <v>3014014.2216805248</v>
      </c>
      <c r="C21" s="106">
        <v>572845.92635719443</v>
      </c>
      <c r="D21" s="106">
        <v>802002.41335750849</v>
      </c>
      <c r="E21" s="106">
        <v>7728359.9152857596</v>
      </c>
      <c r="F21" s="106">
        <v>6664707.1511269948</v>
      </c>
      <c r="G21" s="106">
        <v>73554670.097772315</v>
      </c>
      <c r="H21" s="107">
        <v>92336599.725580215</v>
      </c>
    </row>
    <row r="22" spans="1:8" ht="15.75" x14ac:dyDescent="0.25">
      <c r="A22" s="10">
        <v>20</v>
      </c>
      <c r="B22" s="208">
        <v>1367327.3925973685</v>
      </c>
      <c r="C22" s="106">
        <v>288060.42988732597</v>
      </c>
      <c r="D22" s="106">
        <v>482010.42440487281</v>
      </c>
      <c r="E22" s="106">
        <v>3593292.0393094816</v>
      </c>
      <c r="F22" s="106">
        <v>1581973.2351272542</v>
      </c>
      <c r="G22" s="106">
        <v>41171886.405219242</v>
      </c>
      <c r="H22" s="107">
        <v>48484549.926545531</v>
      </c>
    </row>
    <row r="23" spans="1:8" ht="16.5" thickBot="1" x14ac:dyDescent="0.3">
      <c r="A23" s="11">
        <v>25</v>
      </c>
      <c r="B23" s="211">
        <v>665424.50000292459</v>
      </c>
      <c r="C23" s="110">
        <v>272712.40988967905</v>
      </c>
      <c r="D23" s="110">
        <v>249925.3695469159</v>
      </c>
      <c r="E23" s="110">
        <v>1246757.6506916208</v>
      </c>
      <c r="F23" s="110">
        <v>17062.71</v>
      </c>
      <c r="G23" s="110">
        <v>21323461.990097176</v>
      </c>
      <c r="H23" s="111">
        <v>23775344.6302284</v>
      </c>
    </row>
    <row r="25" spans="1:8" ht="18.75" thickBot="1" x14ac:dyDescent="0.3">
      <c r="A25" s="21" t="s">
        <v>113</v>
      </c>
      <c r="B25" s="219"/>
      <c r="C25" s="219"/>
      <c r="D25" s="219"/>
      <c r="E25" s="219"/>
      <c r="F25" s="219"/>
      <c r="G25" s="219"/>
      <c r="H25" s="219"/>
    </row>
    <row r="26" spans="1:8" ht="60.75" thickBot="1" x14ac:dyDescent="0.3">
      <c r="A26" s="173" t="s">
        <v>15</v>
      </c>
      <c r="B26" s="220" t="s">
        <v>52</v>
      </c>
      <c r="C26" s="133" t="s">
        <v>53</v>
      </c>
      <c r="D26" s="133" t="s">
        <v>54</v>
      </c>
      <c r="E26" s="133" t="s">
        <v>55</v>
      </c>
      <c r="F26" s="133" t="s">
        <v>56</v>
      </c>
      <c r="G26" s="133" t="s">
        <v>57</v>
      </c>
      <c r="H26" s="129" t="s">
        <v>10</v>
      </c>
    </row>
    <row r="27" spans="1:8" ht="15.75" x14ac:dyDescent="0.25">
      <c r="A27" s="209">
        <v>1</v>
      </c>
      <c r="B27" s="213">
        <v>13383309.197503293</v>
      </c>
      <c r="C27" s="212">
        <v>9040526.3007372003</v>
      </c>
      <c r="D27" s="212">
        <v>11317691.593490383</v>
      </c>
      <c r="E27" s="212">
        <v>9792445.5670800228</v>
      </c>
      <c r="F27" s="212">
        <v>7412054.9830350587</v>
      </c>
      <c r="G27" s="212">
        <v>7283034.2937415112</v>
      </c>
      <c r="H27" s="214">
        <v>58229061.935587466</v>
      </c>
    </row>
    <row r="28" spans="1:8" ht="15.75" x14ac:dyDescent="0.25">
      <c r="A28" s="10">
        <v>2</v>
      </c>
      <c r="B28" s="124">
        <v>9610736.9059110396</v>
      </c>
      <c r="C28" s="53">
        <v>6293571.9770887513</v>
      </c>
      <c r="D28" s="53">
        <v>8288974.6105673239</v>
      </c>
      <c r="E28" s="53">
        <v>6721984.502415929</v>
      </c>
      <c r="F28" s="53">
        <v>5438475.2928949837</v>
      </c>
      <c r="G28" s="53">
        <v>4905383.5680449931</v>
      </c>
      <c r="H28" s="54">
        <v>41259126.856922902</v>
      </c>
    </row>
    <row r="29" spans="1:8" ht="15.75" x14ac:dyDescent="0.25">
      <c r="A29" s="10">
        <v>3</v>
      </c>
      <c r="B29" s="124">
        <v>7678378.9530367507</v>
      </c>
      <c r="C29" s="53">
        <v>5071997.0517480113</v>
      </c>
      <c r="D29" s="53">
        <v>5754790.8506477103</v>
      </c>
      <c r="E29" s="53">
        <v>5591141.0000727233</v>
      </c>
      <c r="F29" s="53">
        <v>4027590.6550111929</v>
      </c>
      <c r="G29" s="53">
        <v>3134615.8346278914</v>
      </c>
      <c r="H29" s="54">
        <v>31258514.345144246</v>
      </c>
    </row>
    <row r="30" spans="1:8" ht="15.75" x14ac:dyDescent="0.25">
      <c r="A30" s="10">
        <v>4</v>
      </c>
      <c r="B30" s="124">
        <v>6227043.4049067246</v>
      </c>
      <c r="C30" s="53">
        <v>3695293.0817526057</v>
      </c>
      <c r="D30" s="53">
        <v>4436022.6002190597</v>
      </c>
      <c r="E30" s="53">
        <v>4616200.0493758405</v>
      </c>
      <c r="F30" s="53">
        <v>2800552.3807555404</v>
      </c>
      <c r="G30" s="53">
        <v>2445048.990975643</v>
      </c>
      <c r="H30" s="54">
        <v>24220160.507985368</v>
      </c>
    </row>
    <row r="31" spans="1:8" ht="15.75" x14ac:dyDescent="0.25">
      <c r="A31" s="10">
        <v>5</v>
      </c>
      <c r="B31" s="124">
        <v>4298212.9834608166</v>
      </c>
      <c r="C31" s="53">
        <v>2801326.7735960013</v>
      </c>
      <c r="D31" s="53">
        <v>3362192.896669161</v>
      </c>
      <c r="E31" s="53">
        <v>3493761.7447915501</v>
      </c>
      <c r="F31" s="53">
        <v>1772240.6044552571</v>
      </c>
      <c r="G31" s="53">
        <v>1723045.4431482514</v>
      </c>
      <c r="H31" s="54">
        <v>17450780.446120989</v>
      </c>
    </row>
    <row r="32" spans="1:8" ht="15.75" x14ac:dyDescent="0.25">
      <c r="A32" s="10">
        <v>6</v>
      </c>
      <c r="B32" s="124">
        <v>3172223.7171763168</v>
      </c>
      <c r="C32" s="53">
        <v>2310909.7848476674</v>
      </c>
      <c r="D32" s="53">
        <v>2537058.2545782588</v>
      </c>
      <c r="E32" s="53">
        <v>2715424.9570091669</v>
      </c>
      <c r="F32" s="53">
        <v>1559830.3242653783</v>
      </c>
      <c r="G32" s="53">
        <v>1352734.9227425479</v>
      </c>
      <c r="H32" s="54">
        <v>13648181.960619332</v>
      </c>
    </row>
    <row r="33" spans="1:8" ht="15.75" x14ac:dyDescent="0.25">
      <c r="A33" s="10">
        <v>7</v>
      </c>
      <c r="B33" s="124">
        <v>2287382.656985892</v>
      </c>
      <c r="C33" s="53">
        <v>1902502.650494331</v>
      </c>
      <c r="D33" s="53">
        <v>2036698.0088898947</v>
      </c>
      <c r="E33" s="53">
        <v>2094947.0246607747</v>
      </c>
      <c r="F33" s="53">
        <v>1247461.829754032</v>
      </c>
      <c r="G33" s="53">
        <v>1126017.3520601657</v>
      </c>
      <c r="H33" s="54">
        <v>10695009.522845112</v>
      </c>
    </row>
    <row r="34" spans="1:8" ht="15.75" x14ac:dyDescent="0.25">
      <c r="A34" s="10">
        <v>8</v>
      </c>
      <c r="B34" s="124">
        <v>2043057.5027728023</v>
      </c>
      <c r="C34" s="53">
        <v>1333518.7494980462</v>
      </c>
      <c r="D34" s="53">
        <v>1617877.4779715443</v>
      </c>
      <c r="E34" s="53">
        <v>1993218.9347717708</v>
      </c>
      <c r="F34" s="53">
        <v>1019130.7130088551</v>
      </c>
      <c r="G34" s="53">
        <v>982323.48293741338</v>
      </c>
      <c r="H34" s="54">
        <v>8989126.8609604482</v>
      </c>
    </row>
    <row r="35" spans="1:8" ht="15.75" x14ac:dyDescent="0.25">
      <c r="A35" s="10">
        <v>9</v>
      </c>
      <c r="B35" s="124">
        <v>1238951.6659225933</v>
      </c>
      <c r="C35" s="53">
        <v>1088173.2875739755</v>
      </c>
      <c r="D35" s="53">
        <v>1037827.0377210639</v>
      </c>
      <c r="E35" s="53">
        <v>1891525.5403235552</v>
      </c>
      <c r="F35" s="53">
        <v>999701.85126332112</v>
      </c>
      <c r="G35" s="53">
        <v>373684.72383586352</v>
      </c>
      <c r="H35" s="54">
        <v>6629864.1066403762</v>
      </c>
    </row>
    <row r="36" spans="1:8" ht="15.75" x14ac:dyDescent="0.25">
      <c r="A36" s="10">
        <v>10</v>
      </c>
      <c r="B36" s="124">
        <v>1156620.3710000913</v>
      </c>
      <c r="C36" s="53">
        <v>923402.7634817753</v>
      </c>
      <c r="D36" s="53">
        <v>626332.64970017632</v>
      </c>
      <c r="E36" s="53">
        <v>1789717.739693715</v>
      </c>
      <c r="F36" s="53">
        <v>880784.66107777925</v>
      </c>
      <c r="G36" s="53">
        <v>151937.99199331805</v>
      </c>
      <c r="H36" s="54">
        <v>5528796.1769468561</v>
      </c>
    </row>
    <row r="37" spans="1:8" ht="15.75" x14ac:dyDescent="0.25">
      <c r="A37" s="10">
        <v>11</v>
      </c>
      <c r="B37" s="124">
        <v>994268.388424551</v>
      </c>
      <c r="C37" s="53">
        <v>759832.92816983443</v>
      </c>
      <c r="D37" s="53">
        <v>621763.81962415832</v>
      </c>
      <c r="E37" s="53">
        <v>1356251.5206316193</v>
      </c>
      <c r="F37" s="53">
        <v>865284.89245164325</v>
      </c>
      <c r="G37" s="53">
        <v>146260.95616567606</v>
      </c>
      <c r="H37" s="54">
        <v>4743662.5054674791</v>
      </c>
    </row>
    <row r="38" spans="1:8" ht="15.75" x14ac:dyDescent="0.25">
      <c r="A38" s="10">
        <v>12</v>
      </c>
      <c r="B38" s="124">
        <v>911932.9510432001</v>
      </c>
      <c r="C38" s="53">
        <v>694309.65975739225</v>
      </c>
      <c r="D38" s="53">
        <v>453188.2016642362</v>
      </c>
      <c r="E38" s="53">
        <v>1340343.7307969292</v>
      </c>
      <c r="F38" s="53">
        <v>849785.12382550631</v>
      </c>
      <c r="G38" s="53">
        <v>140583.92033803306</v>
      </c>
      <c r="H38" s="54">
        <v>4390143.5874253102</v>
      </c>
    </row>
    <row r="39" spans="1:8" ht="15.75" x14ac:dyDescent="0.25">
      <c r="A39" s="10">
        <v>13</v>
      </c>
      <c r="B39" s="124">
        <v>910245.45592140802</v>
      </c>
      <c r="C39" s="53">
        <v>691943.80838763528</v>
      </c>
      <c r="D39" s="53">
        <v>367699.75488626905</v>
      </c>
      <c r="E39" s="53">
        <v>1235901.8405005638</v>
      </c>
      <c r="F39" s="53">
        <v>834285.35519936925</v>
      </c>
      <c r="G39" s="53">
        <v>134906.88451039104</v>
      </c>
      <c r="H39" s="54">
        <v>4174983.099405631</v>
      </c>
    </row>
    <row r="40" spans="1:8" ht="15.75" x14ac:dyDescent="0.25">
      <c r="A40" s="10">
        <v>14</v>
      </c>
      <c r="B40" s="124">
        <v>828010.76451747504</v>
      </c>
      <c r="C40" s="53">
        <v>689577.9570178783</v>
      </c>
      <c r="D40" s="53">
        <v>284608.22633279883</v>
      </c>
      <c r="E40" s="53">
        <v>977111.74516401428</v>
      </c>
      <c r="F40" s="53">
        <v>622884.8667023005</v>
      </c>
      <c r="G40" s="53">
        <v>129229.84868274855</v>
      </c>
      <c r="H40" s="54">
        <v>3531423.4084172109</v>
      </c>
    </row>
    <row r="41" spans="1:8" ht="15.75" x14ac:dyDescent="0.25">
      <c r="A41" s="10">
        <v>15</v>
      </c>
      <c r="B41" s="124">
        <v>665677.60759246408</v>
      </c>
      <c r="C41" s="53">
        <v>687212.10564812133</v>
      </c>
      <c r="D41" s="53">
        <v>197908.30771526147</v>
      </c>
      <c r="E41" s="53">
        <v>789713.87793066446</v>
      </c>
      <c r="F41" s="53">
        <v>531157.74263010221</v>
      </c>
      <c r="G41" s="53">
        <v>123552.81285510604</v>
      </c>
      <c r="H41" s="54">
        <v>2995222.4543717159</v>
      </c>
    </row>
    <row r="42" spans="1:8" ht="15.75" x14ac:dyDescent="0.25">
      <c r="A42" s="10">
        <v>20</v>
      </c>
      <c r="B42" s="124">
        <v>339678.67112551711</v>
      </c>
      <c r="C42" s="53">
        <v>273629.65056861064</v>
      </c>
      <c r="D42" s="53">
        <v>107628.59065692306</v>
      </c>
      <c r="E42" s="53">
        <v>567517.99342341686</v>
      </c>
      <c r="F42" s="53">
        <v>393339.4409303398</v>
      </c>
      <c r="G42" s="53">
        <v>4350.8599999999997</v>
      </c>
      <c r="H42" s="54">
        <v>1686145.2067048028</v>
      </c>
    </row>
    <row r="43" spans="1:8" ht="16.5" thickBot="1" x14ac:dyDescent="0.3">
      <c r="A43" s="11">
        <v>25</v>
      </c>
      <c r="B43" s="125">
        <v>176778.66810361651</v>
      </c>
      <c r="C43" s="36">
        <v>268667.91118065367</v>
      </c>
      <c r="D43" s="36">
        <v>105059.56823270147</v>
      </c>
      <c r="E43" s="36">
        <v>109091.02011962535</v>
      </c>
      <c r="F43" s="36">
        <v>268872.51871432934</v>
      </c>
      <c r="G43" s="36">
        <v>4350.8599999999997</v>
      </c>
      <c r="H43" s="37">
        <v>932820.54635092581</v>
      </c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ht="18.75" thickBot="1" x14ac:dyDescent="0.3">
      <c r="A45" s="21" t="s">
        <v>115</v>
      </c>
      <c r="B45" s="219"/>
      <c r="C45" s="219"/>
      <c r="D45" s="219"/>
      <c r="E45" s="219"/>
      <c r="F45" s="219"/>
      <c r="G45" s="219"/>
      <c r="H45" s="219"/>
    </row>
    <row r="46" spans="1:8" ht="45.75" thickBot="1" x14ac:dyDescent="0.3">
      <c r="A46" s="173" t="s">
        <v>15</v>
      </c>
      <c r="B46" s="220" t="s">
        <v>4</v>
      </c>
      <c r="C46" s="133" t="s">
        <v>16</v>
      </c>
      <c r="D46" s="133" t="s">
        <v>6</v>
      </c>
      <c r="E46" s="133" t="s">
        <v>7</v>
      </c>
      <c r="F46" s="133" t="s">
        <v>8</v>
      </c>
      <c r="G46" s="133" t="s">
        <v>9</v>
      </c>
      <c r="H46" s="129" t="s">
        <v>10</v>
      </c>
    </row>
    <row r="47" spans="1:8" ht="15.75" x14ac:dyDescent="0.25">
      <c r="A47" s="209">
        <v>1</v>
      </c>
      <c r="B47" s="216">
        <v>402</v>
      </c>
      <c r="C47" s="215">
        <v>94</v>
      </c>
      <c r="D47" s="215">
        <v>109</v>
      </c>
      <c r="E47" s="215">
        <v>140</v>
      </c>
      <c r="F47" s="215">
        <v>54</v>
      </c>
      <c r="G47" s="215">
        <v>134</v>
      </c>
      <c r="H47" s="130">
        <v>933</v>
      </c>
    </row>
    <row r="48" spans="1:8" ht="15.75" x14ac:dyDescent="0.25">
      <c r="A48" s="10">
        <v>2</v>
      </c>
      <c r="B48" s="217">
        <v>282</v>
      </c>
      <c r="C48" s="28">
        <v>61</v>
      </c>
      <c r="D48" s="28">
        <v>76</v>
      </c>
      <c r="E48" s="28">
        <v>102</v>
      </c>
      <c r="F48" s="28">
        <v>41</v>
      </c>
      <c r="G48" s="28">
        <v>105</v>
      </c>
      <c r="H48" s="29">
        <v>667</v>
      </c>
    </row>
    <row r="49" spans="1:8" ht="15.75" x14ac:dyDescent="0.25">
      <c r="A49" s="10">
        <v>3</v>
      </c>
      <c r="B49" s="217">
        <v>212</v>
      </c>
      <c r="C49" s="28">
        <v>46</v>
      </c>
      <c r="D49" s="28">
        <v>57</v>
      </c>
      <c r="E49" s="28">
        <v>84</v>
      </c>
      <c r="F49" s="28">
        <v>31</v>
      </c>
      <c r="G49" s="28">
        <v>86</v>
      </c>
      <c r="H49" s="29">
        <v>516</v>
      </c>
    </row>
    <row r="50" spans="1:8" ht="15.75" x14ac:dyDescent="0.25">
      <c r="A50" s="10">
        <v>4</v>
      </c>
      <c r="B50" s="217">
        <v>174</v>
      </c>
      <c r="C50" s="28">
        <v>35</v>
      </c>
      <c r="D50" s="28">
        <v>40</v>
      </c>
      <c r="E50" s="28">
        <v>69</v>
      </c>
      <c r="F50" s="28">
        <v>26</v>
      </c>
      <c r="G50" s="28">
        <v>69</v>
      </c>
      <c r="H50" s="29">
        <v>413</v>
      </c>
    </row>
    <row r="51" spans="1:8" ht="15.75" x14ac:dyDescent="0.25">
      <c r="A51" s="10">
        <v>5</v>
      </c>
      <c r="B51" s="217">
        <v>137</v>
      </c>
      <c r="C51" s="28">
        <v>27</v>
      </c>
      <c r="D51" s="28">
        <v>31</v>
      </c>
      <c r="E51" s="28">
        <v>59</v>
      </c>
      <c r="F51" s="28">
        <v>20</v>
      </c>
      <c r="G51" s="28">
        <v>60</v>
      </c>
      <c r="H51" s="29">
        <v>334</v>
      </c>
    </row>
    <row r="52" spans="1:8" ht="15.75" x14ac:dyDescent="0.25">
      <c r="A52" s="10">
        <v>6</v>
      </c>
      <c r="B52" s="217">
        <v>115</v>
      </c>
      <c r="C52" s="28">
        <v>19</v>
      </c>
      <c r="D52" s="28">
        <v>28</v>
      </c>
      <c r="E52" s="28">
        <v>51</v>
      </c>
      <c r="F52" s="28">
        <v>15</v>
      </c>
      <c r="G52" s="28">
        <v>50</v>
      </c>
      <c r="H52" s="29">
        <v>278</v>
      </c>
    </row>
    <row r="53" spans="1:8" ht="15.75" x14ac:dyDescent="0.25">
      <c r="A53" s="10">
        <v>7</v>
      </c>
      <c r="B53" s="217">
        <v>95</v>
      </c>
      <c r="C53" s="28">
        <v>18</v>
      </c>
      <c r="D53" s="28">
        <v>23</v>
      </c>
      <c r="E53" s="28">
        <v>40</v>
      </c>
      <c r="F53" s="28">
        <v>13</v>
      </c>
      <c r="G53" s="28">
        <v>44</v>
      </c>
      <c r="H53" s="29">
        <v>233</v>
      </c>
    </row>
    <row r="54" spans="1:8" ht="15.75" x14ac:dyDescent="0.25">
      <c r="A54" s="10">
        <v>8</v>
      </c>
      <c r="B54" s="217">
        <v>71</v>
      </c>
      <c r="C54" s="28">
        <v>17</v>
      </c>
      <c r="D54" s="28">
        <v>14</v>
      </c>
      <c r="E54" s="28">
        <v>31</v>
      </c>
      <c r="F54" s="28">
        <v>11</v>
      </c>
      <c r="G54" s="28">
        <v>35</v>
      </c>
      <c r="H54" s="29">
        <v>179</v>
      </c>
    </row>
    <row r="55" spans="1:8" ht="15.75" x14ac:dyDescent="0.25">
      <c r="A55" s="10">
        <v>9</v>
      </c>
      <c r="B55" s="217">
        <v>60</v>
      </c>
      <c r="C55" s="28">
        <v>16</v>
      </c>
      <c r="D55" s="28">
        <v>13</v>
      </c>
      <c r="E55" s="28">
        <v>26</v>
      </c>
      <c r="F55" s="28">
        <v>11</v>
      </c>
      <c r="G55" s="28">
        <v>29</v>
      </c>
      <c r="H55" s="29">
        <v>155</v>
      </c>
    </row>
    <row r="56" spans="1:8" ht="15.75" x14ac:dyDescent="0.25">
      <c r="A56" s="10">
        <v>10</v>
      </c>
      <c r="B56" s="217">
        <v>55</v>
      </c>
      <c r="C56" s="28">
        <v>10</v>
      </c>
      <c r="D56" s="28">
        <v>10</v>
      </c>
      <c r="E56" s="28">
        <v>20</v>
      </c>
      <c r="F56" s="28">
        <v>10</v>
      </c>
      <c r="G56" s="28">
        <v>24</v>
      </c>
      <c r="H56" s="29">
        <v>129</v>
      </c>
    </row>
    <row r="57" spans="1:8" ht="15.75" x14ac:dyDescent="0.25">
      <c r="A57" s="10">
        <v>11</v>
      </c>
      <c r="B57" s="217">
        <v>49</v>
      </c>
      <c r="C57" s="28">
        <v>8</v>
      </c>
      <c r="D57" s="28">
        <v>8</v>
      </c>
      <c r="E57" s="28">
        <v>16</v>
      </c>
      <c r="F57" s="28">
        <v>9</v>
      </c>
      <c r="G57" s="28">
        <v>22</v>
      </c>
      <c r="H57" s="29">
        <v>112</v>
      </c>
    </row>
    <row r="58" spans="1:8" ht="15.75" x14ac:dyDescent="0.25">
      <c r="A58" s="10">
        <v>12</v>
      </c>
      <c r="B58" s="217">
        <v>39</v>
      </c>
      <c r="C58" s="28">
        <v>7</v>
      </c>
      <c r="D58" s="28">
        <v>6</v>
      </c>
      <c r="E58" s="28">
        <v>16</v>
      </c>
      <c r="F58" s="28">
        <v>8</v>
      </c>
      <c r="G58" s="28">
        <v>21</v>
      </c>
      <c r="H58" s="29">
        <v>97</v>
      </c>
    </row>
    <row r="59" spans="1:8" ht="15.75" x14ac:dyDescent="0.25">
      <c r="A59" s="10">
        <v>13</v>
      </c>
      <c r="B59" s="217">
        <v>35</v>
      </c>
      <c r="C59" s="28">
        <v>5</v>
      </c>
      <c r="D59" s="28">
        <v>5</v>
      </c>
      <c r="E59" s="28">
        <v>13</v>
      </c>
      <c r="F59" s="28">
        <v>8</v>
      </c>
      <c r="G59" s="28">
        <v>17</v>
      </c>
      <c r="H59" s="29">
        <v>83</v>
      </c>
    </row>
    <row r="60" spans="1:8" ht="15.75" x14ac:dyDescent="0.25">
      <c r="A60" s="10">
        <v>14</v>
      </c>
      <c r="B60" s="217">
        <v>29</v>
      </c>
      <c r="C60" s="28">
        <v>4</v>
      </c>
      <c r="D60" s="28">
        <v>4</v>
      </c>
      <c r="E60" s="28">
        <v>13</v>
      </c>
      <c r="F60" s="28">
        <v>5</v>
      </c>
      <c r="G60" s="28">
        <v>17</v>
      </c>
      <c r="H60" s="29">
        <v>72</v>
      </c>
    </row>
    <row r="61" spans="1:8" ht="15.75" x14ac:dyDescent="0.25">
      <c r="A61" s="10">
        <v>15</v>
      </c>
      <c r="B61" s="217">
        <v>28</v>
      </c>
      <c r="C61" s="28">
        <v>4</v>
      </c>
      <c r="D61" s="28">
        <v>2</v>
      </c>
      <c r="E61" s="28">
        <v>11</v>
      </c>
      <c r="F61" s="28">
        <v>5</v>
      </c>
      <c r="G61" s="28">
        <v>16</v>
      </c>
      <c r="H61" s="29">
        <v>66</v>
      </c>
    </row>
    <row r="62" spans="1:8" ht="15.75" x14ac:dyDescent="0.25">
      <c r="A62" s="10">
        <v>20</v>
      </c>
      <c r="B62" s="217">
        <v>14</v>
      </c>
      <c r="C62" s="28">
        <v>2</v>
      </c>
      <c r="D62" s="28">
        <v>1</v>
      </c>
      <c r="E62" s="28">
        <v>9</v>
      </c>
      <c r="F62" s="28">
        <v>2</v>
      </c>
      <c r="G62" s="28">
        <v>12</v>
      </c>
      <c r="H62" s="29">
        <v>40</v>
      </c>
    </row>
    <row r="63" spans="1:8" ht="16.5" thickBot="1" x14ac:dyDescent="0.3">
      <c r="A63" s="11">
        <v>25</v>
      </c>
      <c r="B63" s="218">
        <v>6</v>
      </c>
      <c r="C63" s="31">
        <v>2</v>
      </c>
      <c r="D63" s="31">
        <v>1</v>
      </c>
      <c r="E63" s="31">
        <v>2</v>
      </c>
      <c r="F63" s="31">
        <v>0</v>
      </c>
      <c r="G63" s="31">
        <v>8</v>
      </c>
      <c r="H63" s="47">
        <v>19</v>
      </c>
    </row>
    <row r="65" spans="1:8" ht="18.75" thickBot="1" x14ac:dyDescent="0.3">
      <c r="A65" s="21" t="s">
        <v>118</v>
      </c>
      <c r="B65" s="25"/>
      <c r="C65" s="25"/>
      <c r="D65" s="25"/>
      <c r="E65" s="25"/>
      <c r="F65" s="25"/>
      <c r="G65" s="25"/>
      <c r="H65" s="25"/>
    </row>
    <row r="66" spans="1:8" ht="60.75" thickBot="1" x14ac:dyDescent="0.3">
      <c r="A66" s="17" t="s">
        <v>15</v>
      </c>
      <c r="B66" s="39" t="s">
        <v>52</v>
      </c>
      <c r="C66" s="41" t="s">
        <v>53</v>
      </c>
      <c r="D66" s="41" t="s">
        <v>54</v>
      </c>
      <c r="E66" s="41" t="s">
        <v>55</v>
      </c>
      <c r="F66" s="41" t="s">
        <v>56</v>
      </c>
      <c r="G66" s="42" t="s">
        <v>57</v>
      </c>
      <c r="H66" s="16" t="s">
        <v>10</v>
      </c>
    </row>
    <row r="67" spans="1:8" ht="15.75" x14ac:dyDescent="0.25">
      <c r="A67" s="18">
        <v>1</v>
      </c>
      <c r="B67" s="32">
        <v>155</v>
      </c>
      <c r="C67" s="33">
        <v>96</v>
      </c>
      <c r="D67" s="33">
        <v>110</v>
      </c>
      <c r="E67" s="33">
        <v>82</v>
      </c>
      <c r="F67" s="33">
        <v>64</v>
      </c>
      <c r="G67" s="34">
        <v>32</v>
      </c>
      <c r="H67" s="68">
        <v>539</v>
      </c>
    </row>
    <row r="68" spans="1:8" ht="15.75" x14ac:dyDescent="0.25">
      <c r="A68" s="19">
        <v>2</v>
      </c>
      <c r="B68" s="52">
        <v>114</v>
      </c>
      <c r="C68" s="53">
        <v>69</v>
      </c>
      <c r="D68" s="53">
        <v>81</v>
      </c>
      <c r="E68" s="53">
        <v>59</v>
      </c>
      <c r="F68" s="53">
        <v>45</v>
      </c>
      <c r="G68" s="54">
        <v>22</v>
      </c>
      <c r="H68" s="69">
        <v>390</v>
      </c>
    </row>
    <row r="69" spans="1:8" ht="15.75" x14ac:dyDescent="0.25">
      <c r="A69" s="19">
        <v>3</v>
      </c>
      <c r="B69" s="52">
        <v>90</v>
      </c>
      <c r="C69" s="53">
        <v>55</v>
      </c>
      <c r="D69" s="53">
        <v>56</v>
      </c>
      <c r="E69" s="53">
        <v>49</v>
      </c>
      <c r="F69" s="53">
        <v>34</v>
      </c>
      <c r="G69" s="54">
        <v>16</v>
      </c>
      <c r="H69" s="69">
        <v>300</v>
      </c>
    </row>
    <row r="70" spans="1:8" ht="15.75" x14ac:dyDescent="0.25">
      <c r="A70" s="19">
        <v>4</v>
      </c>
      <c r="B70" s="52">
        <v>73</v>
      </c>
      <c r="C70" s="53">
        <v>41</v>
      </c>
      <c r="D70" s="53">
        <v>43</v>
      </c>
      <c r="E70" s="53">
        <v>40</v>
      </c>
      <c r="F70" s="53">
        <v>23</v>
      </c>
      <c r="G70" s="54">
        <v>14</v>
      </c>
      <c r="H70" s="69">
        <v>234</v>
      </c>
    </row>
    <row r="71" spans="1:8" ht="15.75" x14ac:dyDescent="0.25">
      <c r="A71" s="19">
        <v>5</v>
      </c>
      <c r="B71" s="52">
        <v>51</v>
      </c>
      <c r="C71" s="53">
        <v>31</v>
      </c>
      <c r="D71" s="53">
        <v>34</v>
      </c>
      <c r="E71" s="53">
        <v>30</v>
      </c>
      <c r="F71" s="53">
        <v>13</v>
      </c>
      <c r="G71" s="54">
        <v>10</v>
      </c>
      <c r="H71" s="69">
        <v>169</v>
      </c>
    </row>
    <row r="72" spans="1:8" ht="15.75" x14ac:dyDescent="0.25">
      <c r="A72" s="19">
        <v>6</v>
      </c>
      <c r="B72" s="52">
        <v>37</v>
      </c>
      <c r="C72" s="53">
        <v>25</v>
      </c>
      <c r="D72" s="53">
        <v>27</v>
      </c>
      <c r="E72" s="53">
        <v>23</v>
      </c>
      <c r="F72" s="53">
        <v>11</v>
      </c>
      <c r="G72" s="54">
        <v>7</v>
      </c>
      <c r="H72" s="69">
        <v>130</v>
      </c>
    </row>
    <row r="73" spans="1:8" ht="15.75" x14ac:dyDescent="0.25">
      <c r="A73" s="19">
        <v>7</v>
      </c>
      <c r="B73" s="52">
        <v>26</v>
      </c>
      <c r="C73" s="53">
        <v>22</v>
      </c>
      <c r="D73" s="53">
        <v>22</v>
      </c>
      <c r="E73" s="53">
        <v>16</v>
      </c>
      <c r="F73" s="53">
        <v>8</v>
      </c>
      <c r="G73" s="54">
        <v>7</v>
      </c>
      <c r="H73" s="69">
        <v>101</v>
      </c>
    </row>
    <row r="74" spans="1:8" ht="15.75" x14ac:dyDescent="0.25">
      <c r="A74" s="19">
        <v>8</v>
      </c>
      <c r="B74" s="52">
        <v>24</v>
      </c>
      <c r="C74" s="53">
        <v>16</v>
      </c>
      <c r="D74" s="53">
        <v>17</v>
      </c>
      <c r="E74" s="53">
        <v>15</v>
      </c>
      <c r="F74" s="53">
        <v>6</v>
      </c>
      <c r="G74" s="54">
        <v>6</v>
      </c>
      <c r="H74" s="69">
        <v>84</v>
      </c>
    </row>
    <row r="75" spans="1:8" ht="15.75" x14ac:dyDescent="0.25">
      <c r="A75" s="19">
        <v>9</v>
      </c>
      <c r="B75" s="52">
        <v>14</v>
      </c>
      <c r="C75" s="53">
        <v>13</v>
      </c>
      <c r="D75" s="53">
        <v>12</v>
      </c>
      <c r="E75" s="53">
        <v>15</v>
      </c>
      <c r="F75" s="53">
        <v>6</v>
      </c>
      <c r="G75" s="54">
        <v>3</v>
      </c>
      <c r="H75" s="69">
        <v>63</v>
      </c>
    </row>
    <row r="76" spans="1:8" ht="15.75" x14ac:dyDescent="0.25">
      <c r="A76" s="19">
        <v>10</v>
      </c>
      <c r="B76" s="52">
        <v>13</v>
      </c>
      <c r="C76" s="53">
        <v>11</v>
      </c>
      <c r="D76" s="53">
        <v>7</v>
      </c>
      <c r="E76" s="53">
        <v>14</v>
      </c>
      <c r="F76" s="53">
        <v>5</v>
      </c>
      <c r="G76" s="54">
        <v>1</v>
      </c>
      <c r="H76" s="69">
        <v>51</v>
      </c>
    </row>
    <row r="77" spans="1:8" ht="15.75" x14ac:dyDescent="0.25">
      <c r="A77" s="19">
        <v>11</v>
      </c>
      <c r="B77" s="52">
        <v>11</v>
      </c>
      <c r="C77" s="53">
        <v>9</v>
      </c>
      <c r="D77" s="53">
        <v>7</v>
      </c>
      <c r="E77" s="53">
        <v>14</v>
      </c>
      <c r="F77" s="53">
        <v>5</v>
      </c>
      <c r="G77" s="54">
        <v>1</v>
      </c>
      <c r="H77" s="69">
        <v>47</v>
      </c>
    </row>
    <row r="78" spans="1:8" ht="15.75" x14ac:dyDescent="0.25">
      <c r="A78" s="19">
        <v>12</v>
      </c>
      <c r="B78" s="52">
        <v>10</v>
      </c>
      <c r="C78" s="53">
        <v>8</v>
      </c>
      <c r="D78" s="53">
        <v>5</v>
      </c>
      <c r="E78" s="53">
        <v>14</v>
      </c>
      <c r="F78" s="53">
        <v>5</v>
      </c>
      <c r="G78" s="54">
        <v>1</v>
      </c>
      <c r="H78" s="69">
        <v>43</v>
      </c>
    </row>
    <row r="79" spans="1:8" ht="15.75" x14ac:dyDescent="0.25">
      <c r="A79" s="19">
        <v>13</v>
      </c>
      <c r="B79" s="52">
        <v>10</v>
      </c>
      <c r="C79" s="53">
        <v>8</v>
      </c>
      <c r="D79" s="53">
        <v>4</v>
      </c>
      <c r="E79" s="53">
        <v>13</v>
      </c>
      <c r="F79" s="53">
        <v>5</v>
      </c>
      <c r="G79" s="54">
        <v>1</v>
      </c>
      <c r="H79" s="69">
        <v>41</v>
      </c>
    </row>
    <row r="80" spans="1:8" ht="15.75" x14ac:dyDescent="0.25">
      <c r="A80" s="19">
        <v>14</v>
      </c>
      <c r="B80" s="52">
        <v>9</v>
      </c>
      <c r="C80" s="53">
        <v>8</v>
      </c>
      <c r="D80" s="53">
        <v>3</v>
      </c>
      <c r="E80" s="53">
        <v>10</v>
      </c>
      <c r="F80" s="53">
        <v>3</v>
      </c>
      <c r="G80" s="54">
        <v>1</v>
      </c>
      <c r="H80" s="69">
        <v>34</v>
      </c>
    </row>
    <row r="81" spans="1:8" ht="15.75" x14ac:dyDescent="0.25">
      <c r="A81" s="19">
        <v>15</v>
      </c>
      <c r="B81" s="52">
        <v>7</v>
      </c>
      <c r="C81" s="53">
        <v>8</v>
      </c>
      <c r="D81" s="53">
        <v>2</v>
      </c>
      <c r="E81" s="53">
        <v>8</v>
      </c>
      <c r="F81" s="53">
        <v>3</v>
      </c>
      <c r="G81" s="54">
        <v>1</v>
      </c>
      <c r="H81" s="69">
        <v>29</v>
      </c>
    </row>
    <row r="82" spans="1:8" ht="15.75" x14ac:dyDescent="0.25">
      <c r="A82" s="19">
        <v>20</v>
      </c>
      <c r="B82" s="52">
        <v>4</v>
      </c>
      <c r="C82" s="53">
        <v>3</v>
      </c>
      <c r="D82" s="53">
        <v>1</v>
      </c>
      <c r="E82" s="53">
        <v>6</v>
      </c>
      <c r="F82" s="53">
        <v>2</v>
      </c>
      <c r="G82" s="54">
        <v>0</v>
      </c>
      <c r="H82" s="69">
        <v>16</v>
      </c>
    </row>
    <row r="83" spans="1:8" ht="16.5" thickBot="1" x14ac:dyDescent="0.3">
      <c r="A83" s="20">
        <v>25</v>
      </c>
      <c r="B83" s="35">
        <v>2</v>
      </c>
      <c r="C83" s="36">
        <v>3</v>
      </c>
      <c r="D83" s="36">
        <v>1</v>
      </c>
      <c r="E83" s="36">
        <v>1</v>
      </c>
      <c r="F83" s="36">
        <v>1</v>
      </c>
      <c r="G83" s="37">
        <v>0</v>
      </c>
      <c r="H83" s="70">
        <v>8</v>
      </c>
    </row>
    <row r="85" spans="1:8" ht="18.75" thickBot="1" x14ac:dyDescent="0.3">
      <c r="A85" s="21" t="s">
        <v>119</v>
      </c>
      <c r="B85" s="25"/>
      <c r="C85" s="25"/>
      <c r="D85" s="25"/>
      <c r="E85" s="25"/>
      <c r="F85" s="25"/>
      <c r="G85" s="25"/>
      <c r="H85" s="25"/>
    </row>
    <row r="86" spans="1:8" ht="45.75" thickBot="1" x14ac:dyDescent="0.3">
      <c r="A86" s="17" t="s">
        <v>15</v>
      </c>
      <c r="B86" s="39" t="s">
        <v>4</v>
      </c>
      <c r="C86" s="40" t="s">
        <v>16</v>
      </c>
      <c r="D86" s="41" t="s">
        <v>6</v>
      </c>
      <c r="E86" s="41" t="s">
        <v>7</v>
      </c>
      <c r="F86" s="41" t="s">
        <v>8</v>
      </c>
      <c r="G86" s="42" t="s">
        <v>9</v>
      </c>
      <c r="H86" s="16" t="s">
        <v>35</v>
      </c>
    </row>
    <row r="87" spans="1:8" ht="15.75" x14ac:dyDescent="0.25">
      <c r="A87" s="18">
        <v>1</v>
      </c>
      <c r="B87" s="158">
        <v>106281.07673741096</v>
      </c>
      <c r="C87" s="159">
        <v>149314.4198420551</v>
      </c>
      <c r="D87" s="159">
        <v>217967.50116872671</v>
      </c>
      <c r="E87" s="159">
        <v>666154.06329506857</v>
      </c>
      <c r="F87" s="159">
        <v>1363965.5767550394</v>
      </c>
      <c r="G87" s="166">
        <v>5168896.2785318578</v>
      </c>
      <c r="H87" s="163">
        <v>1007574.2950378736</v>
      </c>
    </row>
    <row r="88" spans="1:8" ht="15.75" x14ac:dyDescent="0.25">
      <c r="A88" s="19">
        <v>2</v>
      </c>
      <c r="B88" s="160">
        <v>104465.41763338062</v>
      </c>
      <c r="C88" s="157">
        <v>137248.84491236889</v>
      </c>
      <c r="D88" s="157">
        <v>205293.39105930884</v>
      </c>
      <c r="E88" s="157">
        <v>684873.9896705444</v>
      </c>
      <c r="F88" s="157">
        <v>1320872.9068875974</v>
      </c>
      <c r="G88" s="167">
        <v>4601359.7867505541</v>
      </c>
      <c r="H88" s="164">
        <v>990388.96367371979</v>
      </c>
    </row>
    <row r="89" spans="1:8" ht="15.75" x14ac:dyDescent="0.25">
      <c r="A89" s="19">
        <v>3</v>
      </c>
      <c r="B89" s="160">
        <v>104076.78490086961</v>
      </c>
      <c r="C89" s="157">
        <v>134148.9356645513</v>
      </c>
      <c r="D89" s="157">
        <v>204589.4813970305</v>
      </c>
      <c r="E89" s="157">
        <v>691608.4607933152</v>
      </c>
      <c r="F89" s="157">
        <v>1421896.0177948908</v>
      </c>
      <c r="G89" s="167">
        <v>4438569.6204645121</v>
      </c>
      <c r="H89" s="164">
        <v>1015092.256777931</v>
      </c>
    </row>
    <row r="90" spans="1:8" ht="15.75" x14ac:dyDescent="0.25">
      <c r="A90" s="19">
        <v>4</v>
      </c>
      <c r="B90" s="160">
        <v>103647.60521458935</v>
      </c>
      <c r="C90" s="157">
        <v>129187.5216507169</v>
      </c>
      <c r="D90" s="157">
        <v>204268.82511688984</v>
      </c>
      <c r="E90" s="157">
        <v>689319.55948860128</v>
      </c>
      <c r="F90" s="157">
        <v>1302297.8415653871</v>
      </c>
      <c r="G90" s="167">
        <v>4387555.1370836478</v>
      </c>
      <c r="H90" s="164">
        <v>1004578.9286052654</v>
      </c>
    </row>
    <row r="91" spans="1:8" ht="15.75" x14ac:dyDescent="0.25">
      <c r="A91" s="19">
        <v>5</v>
      </c>
      <c r="B91" s="160">
        <v>104004.01232616238</v>
      </c>
      <c r="C91" s="157">
        <v>128795.6389793789</v>
      </c>
      <c r="D91" s="157">
        <v>205870.83585604315</v>
      </c>
      <c r="E91" s="157">
        <v>666566.34193144506</v>
      </c>
      <c r="F91" s="157">
        <v>1393147.3738038014</v>
      </c>
      <c r="G91" s="167">
        <v>4059148.1019990663</v>
      </c>
      <c r="H91" s="164">
        <v>1002536.753361198</v>
      </c>
    </row>
    <row r="92" spans="1:8" ht="15.75" x14ac:dyDescent="0.25">
      <c r="A92" s="19">
        <v>6</v>
      </c>
      <c r="B92" s="160">
        <v>104005.79958787083</v>
      </c>
      <c r="C92" s="157">
        <v>142851.96330363868</v>
      </c>
      <c r="D92" s="157">
        <v>191620.9821243851</v>
      </c>
      <c r="E92" s="157">
        <v>650375.53330805991</v>
      </c>
      <c r="F92" s="157">
        <v>1532391.6923413121</v>
      </c>
      <c r="G92" s="167">
        <v>4031317.0395798744</v>
      </c>
      <c r="H92" s="164">
        <v>999140.72416432342</v>
      </c>
    </row>
    <row r="93" spans="1:8" ht="15.75" x14ac:dyDescent="0.25">
      <c r="A93" s="19">
        <v>7</v>
      </c>
      <c r="B93" s="160">
        <v>105393.54710869766</v>
      </c>
      <c r="C93" s="157">
        <v>143315.71925918577</v>
      </c>
      <c r="D93" s="157">
        <v>184321.69041237628</v>
      </c>
      <c r="E93" s="157">
        <v>665528.1643218</v>
      </c>
      <c r="F93" s="157">
        <v>1492612.4889789154</v>
      </c>
      <c r="G93" s="167">
        <v>3936540.8912716792</v>
      </c>
      <c r="H93" s="164">
        <v>1013151.7465537669</v>
      </c>
    </row>
    <row r="94" spans="1:8" ht="15.75" x14ac:dyDescent="0.25">
      <c r="A94" s="19">
        <v>8</v>
      </c>
      <c r="B94" s="160">
        <v>108986.5995298312</v>
      </c>
      <c r="C94" s="157">
        <v>139472.36609139238</v>
      </c>
      <c r="D94" s="157">
        <v>222597.43756809988</v>
      </c>
      <c r="E94" s="157">
        <v>692903.5958433554</v>
      </c>
      <c r="F94" s="157">
        <v>1549047.0993641047</v>
      </c>
      <c r="G94" s="167">
        <v>4343259.0216593966</v>
      </c>
      <c r="H94" s="164">
        <v>1138318.6493762764</v>
      </c>
    </row>
    <row r="95" spans="1:8" ht="15.75" x14ac:dyDescent="0.25">
      <c r="A95" s="19">
        <v>9</v>
      </c>
      <c r="B95" s="160">
        <v>111678.98510574273</v>
      </c>
      <c r="C95" s="157">
        <v>135259.51072643395</v>
      </c>
      <c r="D95" s="157">
        <v>207090.04887136363</v>
      </c>
      <c r="E95" s="157">
        <v>694128.48534233682</v>
      </c>
      <c r="F95" s="157">
        <v>1371189.3180068287</v>
      </c>
      <c r="G95" s="167">
        <v>4639339.3663725732</v>
      </c>
      <c r="H95" s="164">
        <v>1156311.7848714625</v>
      </c>
    </row>
    <row r="96" spans="1:8" ht="15.75" x14ac:dyDescent="0.25">
      <c r="A96" s="19">
        <v>10</v>
      </c>
      <c r="B96" s="160">
        <v>104738.18259954455</v>
      </c>
      <c r="C96" s="157">
        <v>136187.74581224195</v>
      </c>
      <c r="D96" s="157">
        <v>219550.59985126174</v>
      </c>
      <c r="E96" s="157">
        <v>753802.89607564989</v>
      </c>
      <c r="F96" s="157">
        <v>1338731.3045986458</v>
      </c>
      <c r="G96" s="167">
        <v>4984385.3549252674</v>
      </c>
      <c r="H96" s="164">
        <v>1220206.2246923714</v>
      </c>
    </row>
    <row r="97" spans="1:8" ht="15.75" x14ac:dyDescent="0.25">
      <c r="A97" s="19">
        <v>11</v>
      </c>
      <c r="B97" s="160">
        <v>106177.48477536968</v>
      </c>
      <c r="C97" s="157">
        <v>145302.70115884583</v>
      </c>
      <c r="D97" s="157">
        <v>217792.83830465694</v>
      </c>
      <c r="E97" s="157">
        <v>812052.4258241991</v>
      </c>
      <c r="F97" s="157">
        <v>1361125.6882643597</v>
      </c>
      <c r="G97" s="167">
        <v>4943256.9350352399</v>
      </c>
      <c r="H97" s="164">
        <v>1268768.6040003796</v>
      </c>
    </row>
    <row r="98" spans="1:8" ht="15.75" x14ac:dyDescent="0.25">
      <c r="A98" s="19">
        <v>12</v>
      </c>
      <c r="B98" s="160">
        <v>111464.66838620006</v>
      </c>
      <c r="C98" s="157">
        <v>138824.58082618602</v>
      </c>
      <c r="D98" s="157">
        <v>212882.67451282637</v>
      </c>
      <c r="E98" s="157">
        <v>724314.86660247808</v>
      </c>
      <c r="F98" s="157">
        <v>1332914.8459683058</v>
      </c>
      <c r="G98" s="167">
        <v>4737113.6472572666</v>
      </c>
      <c r="H98" s="164">
        <v>1322968.385625876</v>
      </c>
    </row>
    <row r="99" spans="1:8" ht="15.75" x14ac:dyDescent="0.25">
      <c r="A99" s="19">
        <v>13</v>
      </c>
      <c r="B99" s="160">
        <v>111458.5664800622</v>
      </c>
      <c r="C99" s="157">
        <v>134901.09677752535</v>
      </c>
      <c r="D99" s="157">
        <v>232216.41494977605</v>
      </c>
      <c r="E99" s="157">
        <v>765911.97721939825</v>
      </c>
      <c r="F99" s="157">
        <v>1117625.429736177</v>
      </c>
      <c r="G99" s="167">
        <v>5009630.9464732902</v>
      </c>
      <c r="H99" s="164">
        <v>1322870.152014774</v>
      </c>
    </row>
    <row r="100" spans="1:8" ht="15.75" x14ac:dyDescent="0.25">
      <c r="A100" s="19">
        <v>14</v>
      </c>
      <c r="B100" s="160">
        <v>110378.53330798664</v>
      </c>
      <c r="C100" s="157">
        <v>144843.6188953731</v>
      </c>
      <c r="D100" s="157">
        <v>254965.95600021409</v>
      </c>
      <c r="E100" s="157">
        <v>683674.21846401121</v>
      </c>
      <c r="F100" s="157">
        <v>1552757.0302063557</v>
      </c>
      <c r="G100" s="167">
        <v>4672130.3622070728</v>
      </c>
      <c r="H100" s="164">
        <v>1401083.0821402511</v>
      </c>
    </row>
    <row r="101" spans="1:8" ht="15.75" x14ac:dyDescent="0.25">
      <c r="A101" s="19">
        <v>15</v>
      </c>
      <c r="B101" s="160">
        <v>107643.36506001874</v>
      </c>
      <c r="C101" s="157">
        <v>143211.48158929861</v>
      </c>
      <c r="D101" s="157">
        <v>401001.20667875424</v>
      </c>
      <c r="E101" s="157">
        <v>702578.17411688727</v>
      </c>
      <c r="F101" s="157">
        <v>1332941.4302253989</v>
      </c>
      <c r="G101" s="167">
        <v>4597166.8811107697</v>
      </c>
      <c r="H101" s="164">
        <v>1399039.3897815184</v>
      </c>
    </row>
    <row r="102" spans="1:8" ht="15.75" x14ac:dyDescent="0.25">
      <c r="A102" s="19">
        <v>20</v>
      </c>
      <c r="B102" s="160">
        <v>97666.242328383465</v>
      </c>
      <c r="C102" s="157">
        <v>144030.21494366298</v>
      </c>
      <c r="D102" s="157">
        <v>482010.42440487281</v>
      </c>
      <c r="E102" s="157">
        <v>399254.67103438685</v>
      </c>
      <c r="F102" s="157">
        <v>790986.61756362708</v>
      </c>
      <c r="G102" s="167">
        <v>3430990.5337682702</v>
      </c>
      <c r="H102" s="164">
        <v>1212113.7481636382</v>
      </c>
    </row>
    <row r="103" spans="1:8" ht="16.5" thickBot="1" x14ac:dyDescent="0.3">
      <c r="A103" s="20">
        <v>25</v>
      </c>
      <c r="B103" s="161">
        <v>110904.08333382076</v>
      </c>
      <c r="C103" s="162">
        <v>136356.20494483953</v>
      </c>
      <c r="D103" s="162">
        <v>249925.3695469159</v>
      </c>
      <c r="E103" s="162">
        <v>623378.82534581039</v>
      </c>
      <c r="F103" s="162" t="s">
        <v>36</v>
      </c>
      <c r="G103" s="168">
        <v>2665432.748762147</v>
      </c>
      <c r="H103" s="165">
        <v>1251333.9279067579</v>
      </c>
    </row>
    <row r="105" spans="1:8" ht="18.75" thickBot="1" x14ac:dyDescent="0.3">
      <c r="A105" s="21" t="s">
        <v>133</v>
      </c>
      <c r="B105" s="25"/>
      <c r="C105" s="25"/>
      <c r="D105" s="25"/>
      <c r="E105" s="25"/>
      <c r="F105" s="25"/>
      <c r="G105" s="25"/>
      <c r="H105" s="25"/>
    </row>
    <row r="106" spans="1:8" ht="60.75" thickBot="1" x14ac:dyDescent="0.3">
      <c r="A106" s="17" t="s">
        <v>15</v>
      </c>
      <c r="B106" s="39" t="s">
        <v>52</v>
      </c>
      <c r="C106" s="41" t="s">
        <v>53</v>
      </c>
      <c r="D106" s="41" t="s">
        <v>54</v>
      </c>
      <c r="E106" s="41" t="s">
        <v>55</v>
      </c>
      <c r="F106" s="41" t="s">
        <v>56</v>
      </c>
      <c r="G106" s="42" t="s">
        <v>57</v>
      </c>
      <c r="H106" s="16" t="s">
        <v>35</v>
      </c>
    </row>
    <row r="107" spans="1:8" ht="15.75" x14ac:dyDescent="0.25">
      <c r="A107" s="18">
        <v>1</v>
      </c>
      <c r="B107" s="101">
        <v>86279.504435505121</v>
      </c>
      <c r="C107" s="102">
        <v>94058.572299345848</v>
      </c>
      <c r="D107" s="102">
        <v>102797.56175900348</v>
      </c>
      <c r="E107" s="102">
        <v>119333.44703756127</v>
      </c>
      <c r="F107" s="102">
        <v>115746.19598492279</v>
      </c>
      <c r="G107" s="103">
        <v>227508.82011692223</v>
      </c>
      <c r="H107" s="114">
        <v>107948.16208828843</v>
      </c>
    </row>
    <row r="108" spans="1:8" ht="15.75" x14ac:dyDescent="0.25">
      <c r="A108" s="19">
        <v>2</v>
      </c>
      <c r="B108" s="105">
        <v>84206.30724483369</v>
      </c>
      <c r="C108" s="106">
        <v>91040.253291141329</v>
      </c>
      <c r="D108" s="106">
        <v>102197.43976009042</v>
      </c>
      <c r="E108" s="106">
        <v>113795.11563416829</v>
      </c>
      <c r="F108" s="106">
        <v>120747.25428655518</v>
      </c>
      <c r="G108" s="107">
        <v>222826.63400204515</v>
      </c>
      <c r="H108" s="116">
        <v>105664.13676134078</v>
      </c>
    </row>
    <row r="109" spans="1:8" ht="15.75" x14ac:dyDescent="0.25">
      <c r="A109" s="19">
        <v>3</v>
      </c>
      <c r="B109" s="105">
        <v>85183.689255963895</v>
      </c>
      <c r="C109" s="106">
        <v>91996.534577236554</v>
      </c>
      <c r="D109" s="106">
        <v>102553.50626156626</v>
      </c>
      <c r="E109" s="106">
        <v>113933.21612393312</v>
      </c>
      <c r="F109" s="106">
        <v>118304.37220621156</v>
      </c>
      <c r="G109" s="107">
        <v>195687.42841424322</v>
      </c>
      <c r="H109" s="116">
        <v>104018.04295048083</v>
      </c>
    </row>
    <row r="110" spans="1:8" ht="15.75" x14ac:dyDescent="0.25">
      <c r="A110" s="19">
        <v>4</v>
      </c>
      <c r="B110" s="105">
        <v>85133.215135708553</v>
      </c>
      <c r="C110" s="106">
        <v>89820.972237868424</v>
      </c>
      <c r="D110" s="106">
        <v>102879.27302835022</v>
      </c>
      <c r="E110" s="106">
        <v>115187.45823439602</v>
      </c>
      <c r="F110" s="106">
        <v>121520.41959806698</v>
      </c>
      <c r="G110" s="107">
        <v>174376.76792683167</v>
      </c>
      <c r="H110" s="116">
        <v>103268.95742728791</v>
      </c>
    </row>
    <row r="111" spans="1:8" ht="15.75" x14ac:dyDescent="0.25">
      <c r="A111" s="19">
        <v>5</v>
      </c>
      <c r="B111" s="105">
        <v>84024.80869531013</v>
      </c>
      <c r="C111" s="106">
        <v>89948.55624503229</v>
      </c>
      <c r="D111" s="106">
        <v>98518.773725563558</v>
      </c>
      <c r="E111" s="106">
        <v>116157.309826385</v>
      </c>
      <c r="F111" s="106">
        <v>135874.58188117362</v>
      </c>
      <c r="G111" s="107">
        <v>171908.77331482514</v>
      </c>
      <c r="H111" s="116">
        <v>102920.0318705384</v>
      </c>
    </row>
    <row r="112" spans="1:8" ht="15.75" x14ac:dyDescent="0.25">
      <c r="A112" s="19">
        <v>6</v>
      </c>
      <c r="B112" s="105">
        <v>85375.91992368424</v>
      </c>
      <c r="C112" s="106">
        <v>91913.239793906701</v>
      </c>
      <c r="D112" s="106">
        <v>93490.428317713289</v>
      </c>
      <c r="E112" s="106">
        <v>117658.54856561596</v>
      </c>
      <c r="F112" s="106">
        <v>141264.26038776166</v>
      </c>
      <c r="G112" s="107">
        <v>192671.22610607831</v>
      </c>
      <c r="H112" s="116">
        <v>104536.41277399486</v>
      </c>
    </row>
    <row r="113" spans="1:8" ht="15.75" x14ac:dyDescent="0.25">
      <c r="A113" s="19">
        <v>7</v>
      </c>
      <c r="B113" s="105">
        <v>87453.064114842011</v>
      </c>
      <c r="C113" s="106">
        <v>85874.56320428777</v>
      </c>
      <c r="D113" s="106">
        <v>91987.457222267942</v>
      </c>
      <c r="E113" s="106">
        <v>130342.82591629842</v>
      </c>
      <c r="F113" s="106">
        <v>155182.46746925401</v>
      </c>
      <c r="G113" s="107">
        <v>160275.51315145224</v>
      </c>
      <c r="H113" s="116">
        <v>105303.14517668428</v>
      </c>
    </row>
    <row r="114" spans="1:8" ht="15.75" x14ac:dyDescent="0.25">
      <c r="A114" s="19">
        <v>8</v>
      </c>
      <c r="B114" s="105">
        <v>84557.328448866756</v>
      </c>
      <c r="C114" s="106">
        <v>82504.563718627891</v>
      </c>
      <c r="D114" s="106">
        <v>94398.381057149658</v>
      </c>
      <c r="E114" s="106">
        <v>132248.72765145139</v>
      </c>
      <c r="F114" s="106">
        <v>168846.03383480918</v>
      </c>
      <c r="G114" s="107">
        <v>163034.75215623554</v>
      </c>
      <c r="H114" s="116">
        <v>106300.44060667201</v>
      </c>
    </row>
    <row r="115" spans="1:8" ht="15.75" x14ac:dyDescent="0.25">
      <c r="A115" s="19">
        <v>9</v>
      </c>
      <c r="B115" s="105">
        <v>87500.567565899502</v>
      </c>
      <c r="C115" s="106">
        <v>82665.30212107503</v>
      </c>
      <c r="D115" s="106">
        <v>85378.213976755331</v>
      </c>
      <c r="E115" s="106">
        <v>125467.42068823702</v>
      </c>
      <c r="F115" s="106">
        <v>165607.89021055351</v>
      </c>
      <c r="G115" s="107">
        <v>123137.49794528785</v>
      </c>
      <c r="H115" s="116">
        <v>104274.07280381549</v>
      </c>
    </row>
    <row r="116" spans="1:8" ht="15.75" x14ac:dyDescent="0.25">
      <c r="A116" s="19">
        <v>10</v>
      </c>
      <c r="B116" s="105">
        <v>87896.187769237775</v>
      </c>
      <c r="C116" s="106">
        <v>82711.453043797766</v>
      </c>
      <c r="D116" s="106">
        <v>87559.018528596614</v>
      </c>
      <c r="E116" s="106">
        <v>127155.52140669394</v>
      </c>
      <c r="F116" s="106">
        <v>174940.78821555586</v>
      </c>
      <c r="G116" s="107">
        <v>147613.34199331803</v>
      </c>
      <c r="H116" s="116">
        <v>107213.41444993835</v>
      </c>
    </row>
    <row r="117" spans="1:8" ht="15.75" x14ac:dyDescent="0.25">
      <c r="A117" s="19">
        <v>11</v>
      </c>
      <c r="B117" s="105">
        <v>89113.276220413725</v>
      </c>
      <c r="C117" s="106">
        <v>82905.700907759383</v>
      </c>
      <c r="D117" s="106">
        <v>86906.328517736896</v>
      </c>
      <c r="E117" s="106">
        <v>96184.287902258526</v>
      </c>
      <c r="F117" s="106">
        <v>171840.83449032865</v>
      </c>
      <c r="G117" s="107">
        <v>141936.30616567604</v>
      </c>
      <c r="H117" s="116">
        <v>99626.854371648486</v>
      </c>
    </row>
    <row r="118" spans="1:8" ht="15.75" x14ac:dyDescent="0.25">
      <c r="A118" s="19">
        <v>12</v>
      </c>
      <c r="B118" s="105">
        <v>89788.439104320016</v>
      </c>
      <c r="C118" s="106">
        <v>85075.228719674036</v>
      </c>
      <c r="D118" s="106">
        <v>87943.252332847245</v>
      </c>
      <c r="E118" s="106">
        <v>95048.017199780661</v>
      </c>
      <c r="F118" s="106">
        <v>168740.88076510126</v>
      </c>
      <c r="G118" s="107">
        <v>136259.27033803303</v>
      </c>
      <c r="H118" s="116">
        <v>100670.66040523976</v>
      </c>
    </row>
    <row r="119" spans="1:8" ht="15.75" x14ac:dyDescent="0.25">
      <c r="A119" s="19">
        <v>13</v>
      </c>
      <c r="B119" s="105">
        <v>89619.689592140814</v>
      </c>
      <c r="C119" s="106">
        <v>84779.497298454415</v>
      </c>
      <c r="D119" s="106">
        <v>88550.40122156727</v>
      </c>
      <c r="E119" s="106">
        <v>94323.395423120295</v>
      </c>
      <c r="F119" s="106">
        <v>165640.92703987384</v>
      </c>
      <c r="G119" s="107">
        <v>130582.23451039103</v>
      </c>
      <c r="H119" s="116">
        <v>100332.32900989342</v>
      </c>
    </row>
    <row r="120" spans="1:8" ht="15.75" x14ac:dyDescent="0.25">
      <c r="A120" s="19">
        <v>14</v>
      </c>
      <c r="B120" s="105">
        <v>90437.332724163891</v>
      </c>
      <c r="C120" s="106">
        <v>84483.765877234793</v>
      </c>
      <c r="D120" s="106">
        <v>90361.288777599621</v>
      </c>
      <c r="E120" s="106">
        <v>96733.541516401427</v>
      </c>
      <c r="F120" s="106">
        <v>205583.90890076684</v>
      </c>
      <c r="G120" s="107">
        <v>124905.19868274855</v>
      </c>
      <c r="H120" s="116">
        <v>102055.3626005062</v>
      </c>
    </row>
    <row r="121" spans="1:8" ht="15.75" x14ac:dyDescent="0.25">
      <c r="A121" s="19">
        <v>15</v>
      </c>
      <c r="B121" s="105">
        <v>93078.631084637731</v>
      </c>
      <c r="C121" s="106">
        <v>84188.034456015172</v>
      </c>
      <c r="D121" s="106">
        <v>92178.868857630732</v>
      </c>
      <c r="E121" s="106">
        <v>97485.640991333057</v>
      </c>
      <c r="F121" s="106">
        <v>174999.46421003409</v>
      </c>
      <c r="G121" s="107">
        <v>119228.16285510604</v>
      </c>
      <c r="H121" s="116">
        <v>101156.00394385227</v>
      </c>
    </row>
    <row r="122" spans="1:8" ht="15.75" x14ac:dyDescent="0.25">
      <c r="A122" s="19">
        <v>20</v>
      </c>
      <c r="B122" s="105">
        <v>81361.660281379285</v>
      </c>
      <c r="C122" s="106">
        <v>86596.923522870216</v>
      </c>
      <c r="D122" s="106">
        <v>94051.810656923059</v>
      </c>
      <c r="E122" s="106">
        <v>92939.470570569465</v>
      </c>
      <c r="F122" s="106">
        <v>193576.9404651699</v>
      </c>
      <c r="G122" s="107" t="s">
        <v>36</v>
      </c>
      <c r="H122" s="116">
        <v>101504.99541905017</v>
      </c>
    </row>
    <row r="123" spans="1:8" ht="16.5" thickBot="1" x14ac:dyDescent="0.3">
      <c r="A123" s="20">
        <v>25</v>
      </c>
      <c r="B123" s="109">
        <v>81247.109051808264</v>
      </c>
      <c r="C123" s="110">
        <v>84943.010393551216</v>
      </c>
      <c r="D123" s="110">
        <v>91482.788232701467</v>
      </c>
      <c r="E123" s="110">
        <v>99078.800119625361</v>
      </c>
      <c r="F123" s="110">
        <v>262660.74871432933</v>
      </c>
      <c r="G123" s="111" t="s">
        <v>36</v>
      </c>
      <c r="H123" s="118">
        <v>108818.19829386572</v>
      </c>
    </row>
    <row r="125" spans="1:8" ht="18.75" thickBot="1" x14ac:dyDescent="0.3">
      <c r="A125" s="21" t="s">
        <v>120</v>
      </c>
      <c r="B125" s="25"/>
      <c r="C125" s="25"/>
      <c r="D125" s="25"/>
      <c r="E125" s="25"/>
      <c r="F125" s="25"/>
      <c r="G125" s="25"/>
      <c r="H125" s="25"/>
    </row>
    <row r="126" spans="1:8" ht="45.75" thickBot="1" x14ac:dyDescent="0.3">
      <c r="A126" s="17" t="s">
        <v>15</v>
      </c>
      <c r="B126" s="39" t="s">
        <v>4</v>
      </c>
      <c r="C126" s="40" t="s">
        <v>16</v>
      </c>
      <c r="D126" s="41" t="s">
        <v>6</v>
      </c>
      <c r="E126" s="41" t="s">
        <v>7</v>
      </c>
      <c r="F126" s="41" t="s">
        <v>8</v>
      </c>
      <c r="G126" s="42" t="s">
        <v>9</v>
      </c>
      <c r="H126" s="16" t="s">
        <v>35</v>
      </c>
    </row>
    <row r="127" spans="1:8" ht="15.75" x14ac:dyDescent="0.25">
      <c r="A127" s="18">
        <v>1</v>
      </c>
      <c r="B127" s="101">
        <v>85109.547506850999</v>
      </c>
      <c r="C127" s="102">
        <v>96796.934242435716</v>
      </c>
      <c r="D127" s="102">
        <v>109992.85938607043</v>
      </c>
      <c r="E127" s="102">
        <v>184311.40091167905</v>
      </c>
      <c r="F127" s="102">
        <v>299407.07782427693</v>
      </c>
      <c r="G127" s="103">
        <v>429406.1384521196</v>
      </c>
      <c r="H127" s="104">
        <v>291222.6819300917</v>
      </c>
    </row>
    <row r="128" spans="1:8" ht="15.75" x14ac:dyDescent="0.25">
      <c r="A128" s="19">
        <v>2</v>
      </c>
      <c r="B128" s="105">
        <v>85637.348176201558</v>
      </c>
      <c r="C128" s="106">
        <v>94069.433029825872</v>
      </c>
      <c r="D128" s="106">
        <v>112246.74619070123</v>
      </c>
      <c r="E128" s="106">
        <v>193510.10234458596</v>
      </c>
      <c r="F128" s="106">
        <v>342758.15938222467</v>
      </c>
      <c r="G128" s="107">
        <v>451957.69654706097</v>
      </c>
      <c r="H128" s="108">
        <v>305828.44387517177</v>
      </c>
    </row>
    <row r="129" spans="1:8" ht="15.75" x14ac:dyDescent="0.25">
      <c r="A129" s="19">
        <v>3</v>
      </c>
      <c r="B129" s="105">
        <v>85520.458910792091</v>
      </c>
      <c r="C129" s="106">
        <v>96419.547508896256</v>
      </c>
      <c r="D129" s="106">
        <v>114329.41607481115</v>
      </c>
      <c r="E129" s="106">
        <v>198955.85858437835</v>
      </c>
      <c r="F129" s="106">
        <v>355474.0044487227</v>
      </c>
      <c r="G129" s="107">
        <v>486263.67816553888</v>
      </c>
      <c r="H129" s="108">
        <v>322330.83353686915</v>
      </c>
    </row>
    <row r="130" spans="1:8" ht="15.75" x14ac:dyDescent="0.25">
      <c r="A130" s="19">
        <v>4</v>
      </c>
      <c r="B130" s="105">
        <v>85879.44432065975</v>
      </c>
      <c r="C130" s="106">
        <v>98294.853429893294</v>
      </c>
      <c r="D130" s="106">
        <v>120158.13242169991</v>
      </c>
      <c r="E130" s="106">
        <v>202395.95576473826</v>
      </c>
      <c r="F130" s="106">
        <v>372085.09759011061</v>
      </c>
      <c r="G130" s="107">
        <v>528344.33587918268</v>
      </c>
      <c r="H130" s="108">
        <v>339240.4722109359</v>
      </c>
    </row>
    <row r="131" spans="1:8" ht="15.75" x14ac:dyDescent="0.25">
      <c r="A131" s="19">
        <v>5</v>
      </c>
      <c r="B131" s="105">
        <v>86354.84659808634</v>
      </c>
      <c r="C131" s="106">
        <v>99356.635784092286</v>
      </c>
      <c r="D131" s="106">
        <v>122730.69060648727</v>
      </c>
      <c r="E131" s="106">
        <v>208081.55647595375</v>
      </c>
      <c r="F131" s="106">
        <v>398042.10680108611</v>
      </c>
      <c r="G131" s="107">
        <v>582652.83760752145</v>
      </c>
      <c r="H131" s="108">
        <v>360438.40217722295</v>
      </c>
    </row>
    <row r="132" spans="1:8" ht="15.75" x14ac:dyDescent="0.25">
      <c r="A132" s="19">
        <v>6</v>
      </c>
      <c r="B132" s="105">
        <v>86671.499656559026</v>
      </c>
      <c r="C132" s="106">
        <v>100525.4556581161</v>
      </c>
      <c r="D132" s="106">
        <v>124776.45347634378</v>
      </c>
      <c r="E132" s="106">
        <v>207307.2012419441</v>
      </c>
      <c r="F132" s="106">
        <v>417925.00700217602</v>
      </c>
      <c r="G132" s="107">
        <v>627931.00304982462</v>
      </c>
      <c r="H132" s="108">
        <v>373334.84048075526</v>
      </c>
    </row>
    <row r="133" spans="1:8" ht="15.75" x14ac:dyDescent="0.25">
      <c r="A133" s="19">
        <v>7</v>
      </c>
      <c r="B133" s="105">
        <v>87064.234568054584</v>
      </c>
      <c r="C133" s="106">
        <v>99218.574871744</v>
      </c>
      <c r="D133" s="106">
        <v>128466.63271165619</v>
      </c>
      <c r="E133" s="106">
        <v>214686.50461993547</v>
      </c>
      <c r="F133" s="106">
        <v>421825.2686244761</v>
      </c>
      <c r="G133" s="107">
        <v>656090.14854527987</v>
      </c>
      <c r="H133" s="108">
        <v>388263.74497866398</v>
      </c>
    </row>
    <row r="134" spans="1:8" ht="15.75" x14ac:dyDescent="0.25">
      <c r="A134" s="19">
        <v>8</v>
      </c>
      <c r="B134" s="105">
        <v>87932.37007520473</v>
      </c>
      <c r="C134" s="106">
        <v>98792.925981402936</v>
      </c>
      <c r="D134" s="106">
        <v>135494.09243275644</v>
      </c>
      <c r="E134" s="106">
        <v>223750.11949108352</v>
      </c>
      <c r="F134" s="106">
        <v>436910.72033346538</v>
      </c>
      <c r="G134" s="107">
        <v>707042.16631664592</v>
      </c>
      <c r="H134" s="108">
        <v>420121.72832650202</v>
      </c>
    </row>
    <row r="135" spans="1:8" ht="15.75" x14ac:dyDescent="0.25">
      <c r="A135" s="19">
        <v>9</v>
      </c>
      <c r="B135" s="105">
        <v>88167.619820323205</v>
      </c>
      <c r="C135" s="106">
        <v>98370.553255588326</v>
      </c>
      <c r="D135" s="106">
        <v>134608.53176638635</v>
      </c>
      <c r="E135" s="106">
        <v>234381.04699871113</v>
      </c>
      <c r="F135" s="106">
        <v>443620.07347279746</v>
      </c>
      <c r="G135" s="107">
        <v>739235.39354288252</v>
      </c>
      <c r="H135" s="108">
        <v>436078.65366198705</v>
      </c>
    </row>
    <row r="136" spans="1:8" ht="15.75" x14ac:dyDescent="0.25">
      <c r="A136" s="19">
        <v>10</v>
      </c>
      <c r="B136" s="105">
        <v>88624.616045768475</v>
      </c>
      <c r="C136" s="106">
        <v>104759.80447095534</v>
      </c>
      <c r="D136" s="106">
        <v>137219.12490703858</v>
      </c>
      <c r="E136" s="106">
        <v>247148.49051660654</v>
      </c>
      <c r="F136" s="106">
        <v>446243.76819954865</v>
      </c>
      <c r="G136" s="107">
        <v>842431.32759300293</v>
      </c>
      <c r="H136" s="108">
        <v>481365.75836488046</v>
      </c>
    </row>
    <row r="137" spans="1:8" ht="15.75" x14ac:dyDescent="0.25">
      <c r="A137" s="19">
        <v>11</v>
      </c>
      <c r="B137" s="105">
        <v>88181.30091513753</v>
      </c>
      <c r="C137" s="106">
        <v>105674.69175188788</v>
      </c>
      <c r="D137" s="106">
        <v>145195.22553643797</v>
      </c>
      <c r="E137" s="106">
        <v>249862.28486898434</v>
      </c>
      <c r="F137" s="106">
        <v>437504.68551354419</v>
      </c>
      <c r="G137" s="107">
        <v>906263.77142312727</v>
      </c>
      <c r="H137" s="108">
        <v>503908.09804270387</v>
      </c>
    </row>
    <row r="138" spans="1:8" ht="15.75" x14ac:dyDescent="0.25">
      <c r="A138" s="19">
        <v>12</v>
      </c>
      <c r="B138" s="105">
        <v>88716.776878812292</v>
      </c>
      <c r="C138" s="106">
        <v>107974.67397592246</v>
      </c>
      <c r="D138" s="106">
        <v>159662.00588461978</v>
      </c>
      <c r="E138" s="106">
        <v>251935.60577477497</v>
      </c>
      <c r="F138" s="106">
        <v>444304.94865610194</v>
      </c>
      <c r="G138" s="107">
        <v>956532.56338848651</v>
      </c>
      <c r="H138" s="108">
        <v>534699.72252379148</v>
      </c>
    </row>
    <row r="139" spans="1:8" ht="15.75" x14ac:dyDescent="0.25">
      <c r="A139" s="19">
        <v>13</v>
      </c>
      <c r="B139" s="105">
        <v>88660.223336413124</v>
      </c>
      <c r="C139" s="106">
        <v>112417.58064793779</v>
      </c>
      <c r="D139" s="106">
        <v>165868.86782126859</v>
      </c>
      <c r="E139" s="106">
        <v>248921.39259630442</v>
      </c>
      <c r="F139" s="106">
        <v>447050.17189447081</v>
      </c>
      <c r="G139" s="107">
        <v>1026068.9890366979</v>
      </c>
      <c r="H139" s="108">
        <v>548991.11308613117</v>
      </c>
    </row>
    <row r="140" spans="1:8" ht="15.75" x14ac:dyDescent="0.25">
      <c r="A140" s="19">
        <v>14</v>
      </c>
      <c r="B140" s="105">
        <v>88916.040720322577</v>
      </c>
      <c r="C140" s="106">
        <v>115874.89511629849</v>
      </c>
      <c r="D140" s="106">
        <v>169977.30400014273</v>
      </c>
      <c r="E140" s="106">
        <v>246882.35666755959</v>
      </c>
      <c r="F140" s="106">
        <v>456693.24417833996</v>
      </c>
      <c r="G140" s="107">
        <v>1088030.358322195</v>
      </c>
      <c r="H140" s="108">
        <v>583109.72204680974</v>
      </c>
    </row>
    <row r="141" spans="1:8" ht="15.75" x14ac:dyDescent="0.25">
      <c r="A141" s="19">
        <v>15</v>
      </c>
      <c r="B141" s="105">
        <v>88647.477108250721</v>
      </c>
      <c r="C141" s="106">
        <v>114569.18527143888</v>
      </c>
      <c r="D141" s="106">
        <v>200500.60333937712</v>
      </c>
      <c r="E141" s="106">
        <v>249301.93275115354</v>
      </c>
      <c r="F141" s="106">
        <v>444313.81007513293</v>
      </c>
      <c r="G141" s="107">
        <v>1186365.6467382631</v>
      </c>
      <c r="H141" s="108">
        <v>611500.66043430602</v>
      </c>
    </row>
    <row r="142" spans="1:8" ht="15.75" x14ac:dyDescent="0.25">
      <c r="A142" s="19">
        <v>20</v>
      </c>
      <c r="B142" s="105">
        <v>91155.159506491225</v>
      </c>
      <c r="C142" s="106">
        <v>144030.21494366298</v>
      </c>
      <c r="D142" s="106">
        <v>241005.21220243641</v>
      </c>
      <c r="E142" s="106">
        <v>256663.71709353439</v>
      </c>
      <c r="F142" s="106">
        <v>527324.41170908476</v>
      </c>
      <c r="G142" s="107">
        <v>1470424.5144721158</v>
      </c>
      <c r="H142" s="108">
        <v>757571.09260227391</v>
      </c>
    </row>
    <row r="143" spans="1:8" ht="16.5" thickBot="1" x14ac:dyDescent="0.3">
      <c r="A143" s="20">
        <v>25</v>
      </c>
      <c r="B143" s="109">
        <v>95060.642857560655</v>
      </c>
      <c r="C143" s="110">
        <v>136356.20494483953</v>
      </c>
      <c r="D143" s="110">
        <v>249925.3695469159</v>
      </c>
      <c r="E143" s="110">
        <v>311689.41267290519</v>
      </c>
      <c r="F143" s="110" t="s">
        <v>36</v>
      </c>
      <c r="G143" s="111">
        <v>1184636.7772276208</v>
      </c>
      <c r="H143" s="112">
        <v>742979.51969463751</v>
      </c>
    </row>
    <row r="145" spans="1:8" ht="18.75" thickBot="1" x14ac:dyDescent="0.3">
      <c r="A145" s="21" t="s">
        <v>132</v>
      </c>
      <c r="B145" s="25"/>
      <c r="C145" s="25"/>
      <c r="D145" s="25"/>
      <c r="E145" s="25"/>
      <c r="F145" s="25"/>
      <c r="G145" s="25"/>
      <c r="H145" s="25"/>
    </row>
    <row r="146" spans="1:8" ht="60.75" thickBot="1" x14ac:dyDescent="0.3">
      <c r="A146" s="17" t="s">
        <v>15</v>
      </c>
      <c r="B146" s="39" t="s">
        <v>52</v>
      </c>
      <c r="C146" s="41" t="s">
        <v>53</v>
      </c>
      <c r="D146" s="41" t="s">
        <v>54</v>
      </c>
      <c r="E146" s="41" t="s">
        <v>55</v>
      </c>
      <c r="F146" s="41" t="s">
        <v>56</v>
      </c>
      <c r="G146" s="42" t="s">
        <v>57</v>
      </c>
      <c r="H146" s="16" t="s">
        <v>35</v>
      </c>
    </row>
    <row r="147" spans="1:8" ht="15.75" x14ac:dyDescent="0.25">
      <c r="A147" s="18">
        <v>1</v>
      </c>
      <c r="B147" s="101">
        <v>80562.187876525859</v>
      </c>
      <c r="C147" s="102">
        <v>81347.954421055867</v>
      </c>
      <c r="D147" s="102">
        <v>82538.188273652442</v>
      </c>
      <c r="E147" s="102">
        <v>87369.130866785927</v>
      </c>
      <c r="F147" s="102">
        <v>97470.480829408669</v>
      </c>
      <c r="G147" s="103">
        <v>123394.61430070359</v>
      </c>
      <c r="H147" s="104">
        <v>88024.2955606467</v>
      </c>
    </row>
    <row r="148" spans="1:8" ht="15.75" x14ac:dyDescent="0.25">
      <c r="A148" s="19">
        <v>2</v>
      </c>
      <c r="B148" s="105">
        <v>80668.227108496139</v>
      </c>
      <c r="C148" s="106">
        <v>81581.525676477293</v>
      </c>
      <c r="D148" s="106">
        <v>82779.92620567324</v>
      </c>
      <c r="E148" s="106">
        <v>89518.824298879059</v>
      </c>
      <c r="F148" s="106">
        <v>98793.208052636051</v>
      </c>
      <c r="G148" s="107">
        <v>111413.31700102257</v>
      </c>
      <c r="H148" s="108">
        <v>87678.751780687031</v>
      </c>
    </row>
    <row r="149" spans="1:8" ht="15.75" x14ac:dyDescent="0.25">
      <c r="A149" s="19">
        <v>3</v>
      </c>
      <c r="B149" s="105">
        <v>80700.33718986054</v>
      </c>
      <c r="C149" s="106">
        <v>81609.829060451782</v>
      </c>
      <c r="D149" s="106">
        <v>83231.831168807388</v>
      </c>
      <c r="E149" s="106">
        <v>90043.993388269722</v>
      </c>
      <c r="F149" s="106">
        <v>100558.71637527982</v>
      </c>
      <c r="G149" s="107">
        <v>111821.38766528184</v>
      </c>
      <c r="H149" s="108">
        <v>87655.6541717535</v>
      </c>
    </row>
    <row r="150" spans="1:8" ht="15.75" x14ac:dyDescent="0.25">
      <c r="A150" s="19">
        <v>4</v>
      </c>
      <c r="B150" s="105">
        <v>80710.71045333409</v>
      </c>
      <c r="C150" s="106">
        <v>81836.885816724563</v>
      </c>
      <c r="D150" s="106">
        <v>83468.089438095456</v>
      </c>
      <c r="E150" s="106">
        <v>90343.10449756551</v>
      </c>
      <c r="F150" s="106">
        <v>103517.39447242742</v>
      </c>
      <c r="G150" s="107">
        <v>110967.03413525652</v>
      </c>
      <c r="H150" s="108">
        <v>87872.494683583165</v>
      </c>
    </row>
    <row r="151" spans="1:8" ht="15.75" x14ac:dyDescent="0.25">
      <c r="A151" s="19">
        <v>5</v>
      </c>
      <c r="B151" s="105">
        <v>80854.0611973739</v>
      </c>
      <c r="C151" s="106">
        <v>82011.918929294145</v>
      </c>
      <c r="D151" s="106">
        <v>83740.957666729024</v>
      </c>
      <c r="E151" s="106">
        <v>91703.13933661973</v>
      </c>
      <c r="F151" s="106">
        <v>110398.09777845356</v>
      </c>
      <c r="G151" s="107">
        <v>114605.8488765501</v>
      </c>
      <c r="H151" s="108">
        <v>88742.272378168316</v>
      </c>
    </row>
    <row r="152" spans="1:8" ht="15.75" x14ac:dyDescent="0.25">
      <c r="A152" s="19">
        <v>6</v>
      </c>
      <c r="B152" s="105">
        <v>80997.667619905566</v>
      </c>
      <c r="C152" s="106">
        <v>82065.392673130977</v>
      </c>
      <c r="D152" s="106">
        <v>84141.385485941966</v>
      </c>
      <c r="E152" s="106">
        <v>93315.400586522999</v>
      </c>
      <c r="F152" s="106">
        <v>110993.34744752702</v>
      </c>
      <c r="G152" s="107">
        <v>112391.54856187901</v>
      </c>
      <c r="H152" s="108">
        <v>89406.142504074553</v>
      </c>
    </row>
    <row r="153" spans="1:8" ht="15.75" x14ac:dyDescent="0.25">
      <c r="A153" s="19">
        <v>7</v>
      </c>
      <c r="B153" s="105">
        <v>81206.416678067573</v>
      </c>
      <c r="C153" s="106">
        <v>82140.886543231783</v>
      </c>
      <c r="D153" s="106">
        <v>84321.835787078948</v>
      </c>
      <c r="E153" s="106">
        <v>94794.782484580661</v>
      </c>
      <c r="F153" s="106">
        <v>112859.97634127564</v>
      </c>
      <c r="G153" s="107">
        <v>112192.85920601657</v>
      </c>
      <c r="H153" s="108">
        <v>90132.353074958577</v>
      </c>
    </row>
    <row r="154" spans="1:8" ht="15.75" x14ac:dyDescent="0.25">
      <c r="A154" s="19">
        <v>8</v>
      </c>
      <c r="B154" s="105">
        <v>81175.035310912092</v>
      </c>
      <c r="C154" s="106">
        <v>82504.563718627891</v>
      </c>
      <c r="D154" s="106">
        <v>84461.709366923387</v>
      </c>
      <c r="E154" s="106">
        <v>94463.376893893845</v>
      </c>
      <c r="F154" s="106">
        <v>112564.02255653945</v>
      </c>
      <c r="G154" s="107">
        <v>108689.8347708237</v>
      </c>
      <c r="H154" s="108">
        <v>90194.313242024728</v>
      </c>
    </row>
    <row r="155" spans="1:8" ht="15.75" x14ac:dyDescent="0.25">
      <c r="A155" s="19">
        <v>9</v>
      </c>
      <c r="B155" s="105">
        <v>81667.196394839542</v>
      </c>
      <c r="C155" s="106">
        <v>82665.30212107503</v>
      </c>
      <c r="D155" s="106">
        <v>85378.213976755331</v>
      </c>
      <c r="E155" s="106">
        <v>94100.565516177769</v>
      </c>
      <c r="F155" s="106">
        <v>110405.26014036901</v>
      </c>
      <c r="G155" s="107">
        <v>123137.49794528785</v>
      </c>
      <c r="H155" s="108">
        <v>91239.813703338557</v>
      </c>
    </row>
    <row r="156" spans="1:8" ht="15.75" x14ac:dyDescent="0.25">
      <c r="A156" s="19">
        <v>10</v>
      </c>
      <c r="B156" s="105">
        <v>81617.888642863647</v>
      </c>
      <c r="C156" s="106">
        <v>82711.453043797766</v>
      </c>
      <c r="D156" s="106">
        <v>87559.018528596614</v>
      </c>
      <c r="E156" s="106">
        <v>93693.542089142895</v>
      </c>
      <c r="F156" s="106">
        <v>109337.99263472241</v>
      </c>
      <c r="G156" s="107">
        <v>147613.34199331803</v>
      </c>
      <c r="H156" s="108">
        <v>91131.402282447598</v>
      </c>
    </row>
    <row r="157" spans="1:8" ht="15.75" x14ac:dyDescent="0.25">
      <c r="A157" s="19">
        <v>11</v>
      </c>
      <c r="B157" s="105">
        <v>81687.16986871259</v>
      </c>
      <c r="C157" s="106">
        <v>82905.700907759383</v>
      </c>
      <c r="D157" s="106">
        <v>86906.328517736896</v>
      </c>
      <c r="E157" s="106">
        <v>96184.287902258526</v>
      </c>
      <c r="F157" s="106">
        <v>107400.52155645541</v>
      </c>
      <c r="G157" s="107">
        <v>141936.30616567604</v>
      </c>
      <c r="H157" s="108">
        <v>91812.983440538796</v>
      </c>
    </row>
    <row r="158" spans="1:8" ht="15.75" x14ac:dyDescent="0.25">
      <c r="A158" s="19">
        <v>12</v>
      </c>
      <c r="B158" s="105">
        <v>81625.853731200012</v>
      </c>
      <c r="C158" s="106">
        <v>85075.228719674036</v>
      </c>
      <c r="D158" s="106">
        <v>87943.252332847245</v>
      </c>
      <c r="E158" s="106">
        <v>95048.017199780661</v>
      </c>
      <c r="F158" s="106">
        <v>105463.05047818829</v>
      </c>
      <c r="G158" s="107">
        <v>136259.27033803303</v>
      </c>
      <c r="H158" s="108">
        <v>92102.944626070414</v>
      </c>
    </row>
    <row r="159" spans="1:8" ht="15.75" x14ac:dyDescent="0.25">
      <c r="A159" s="19">
        <v>13</v>
      </c>
      <c r="B159" s="105">
        <v>81472.445083764382</v>
      </c>
      <c r="C159" s="106">
        <v>84779.497298454415</v>
      </c>
      <c r="D159" s="106">
        <v>88550.40122156727</v>
      </c>
      <c r="E159" s="106">
        <v>94323.395423120295</v>
      </c>
      <c r="F159" s="106">
        <v>103525.57939992115</v>
      </c>
      <c r="G159" s="107">
        <v>130582.23451039103</v>
      </c>
      <c r="H159" s="108">
        <v>91413.899764569564</v>
      </c>
    </row>
    <row r="160" spans="1:8" ht="15.75" x14ac:dyDescent="0.25">
      <c r="A160" s="19">
        <v>14</v>
      </c>
      <c r="B160" s="105">
        <v>81393.599451747505</v>
      </c>
      <c r="C160" s="106">
        <v>84483.765877234793</v>
      </c>
      <c r="D160" s="106">
        <v>90361.288777599621</v>
      </c>
      <c r="E160" s="106">
        <v>96733.541516401427</v>
      </c>
      <c r="F160" s="106">
        <v>102791.95445038342</v>
      </c>
      <c r="G160" s="107">
        <v>124905.19868274855</v>
      </c>
      <c r="H160" s="108">
        <v>91312.692853084489</v>
      </c>
    </row>
    <row r="161" spans="1:8" ht="15.75" x14ac:dyDescent="0.25">
      <c r="A161" s="19">
        <v>15</v>
      </c>
      <c r="B161" s="105">
        <v>81443.802199058016</v>
      </c>
      <c r="C161" s="106">
        <v>84188.034456015172</v>
      </c>
      <c r="D161" s="106">
        <v>92178.868857630732</v>
      </c>
      <c r="E161" s="106">
        <v>97485.640991333057</v>
      </c>
      <c r="F161" s="106">
        <v>104999.67852602045</v>
      </c>
      <c r="G161" s="107">
        <v>119228.16285510604</v>
      </c>
      <c r="H161" s="108">
        <v>91672.628574116112</v>
      </c>
    </row>
    <row r="162" spans="1:8" ht="15.75" x14ac:dyDescent="0.25">
      <c r="A162" s="19">
        <v>20</v>
      </c>
      <c r="B162" s="105">
        <v>81361.660281379285</v>
      </c>
      <c r="C162" s="106">
        <v>86596.923522870216</v>
      </c>
      <c r="D162" s="106">
        <v>94051.810656923059</v>
      </c>
      <c r="E162" s="106">
        <v>92939.470570569465</v>
      </c>
      <c r="F162" s="106">
        <v>96788.47023258495</v>
      </c>
      <c r="G162" s="107" t="s">
        <v>36</v>
      </c>
      <c r="H162" s="108">
        <v>90226.662594711262</v>
      </c>
    </row>
    <row r="163" spans="1:8" ht="16.5" thickBot="1" x14ac:dyDescent="0.3">
      <c r="A163" s="20">
        <v>25</v>
      </c>
      <c r="B163" s="109">
        <v>81247.109051808264</v>
      </c>
      <c r="C163" s="110">
        <v>84943.010393551216</v>
      </c>
      <c r="D163" s="110">
        <v>91482.788232701467</v>
      </c>
      <c r="E163" s="110">
        <v>99078.800119625361</v>
      </c>
      <c r="F163" s="110">
        <v>87553.582904776442</v>
      </c>
      <c r="G163" s="111" t="s">
        <v>36</v>
      </c>
      <c r="H163" s="112">
        <v>87054.558635092573</v>
      </c>
    </row>
    <row r="165" spans="1:8" ht="18.75" thickBot="1" x14ac:dyDescent="0.3">
      <c r="A165" s="21" t="s">
        <v>121</v>
      </c>
      <c r="B165" s="25"/>
      <c r="C165" s="25"/>
      <c r="D165" s="25"/>
      <c r="E165" s="25"/>
      <c r="F165" s="25"/>
      <c r="G165" s="25"/>
      <c r="H165" s="25"/>
    </row>
    <row r="166" spans="1:8" ht="45.75" thickBot="1" x14ac:dyDescent="0.3">
      <c r="A166" s="17" t="s">
        <v>15</v>
      </c>
      <c r="B166" s="39" t="s">
        <v>4</v>
      </c>
      <c r="C166" s="40" t="s">
        <v>16</v>
      </c>
      <c r="D166" s="41" t="s">
        <v>6</v>
      </c>
      <c r="E166" s="41" t="s">
        <v>7</v>
      </c>
      <c r="F166" s="41" t="s">
        <v>8</v>
      </c>
      <c r="G166" s="42" t="s">
        <v>9</v>
      </c>
      <c r="H166" s="16" t="s">
        <v>10</v>
      </c>
    </row>
    <row r="167" spans="1:8" ht="15.75" x14ac:dyDescent="0.25">
      <c r="A167" s="18">
        <v>1</v>
      </c>
      <c r="B167" s="32">
        <v>16800</v>
      </c>
      <c r="C167" s="33">
        <v>13801</v>
      </c>
      <c r="D167" s="33">
        <v>51710</v>
      </c>
      <c r="E167" s="33">
        <v>350659</v>
      </c>
      <c r="F167" s="33">
        <v>384396</v>
      </c>
      <c r="G167" s="34">
        <v>4727492</v>
      </c>
      <c r="H167" s="68">
        <v>5544858</v>
      </c>
    </row>
    <row r="168" spans="1:8" ht="15.75" x14ac:dyDescent="0.25">
      <c r="A168" s="19">
        <v>2</v>
      </c>
      <c r="B168" s="52">
        <v>11799</v>
      </c>
      <c r="C168" s="53">
        <v>8989</v>
      </c>
      <c r="D168" s="53">
        <v>34966</v>
      </c>
      <c r="E168" s="53">
        <v>258387</v>
      </c>
      <c r="F168" s="53">
        <v>292154</v>
      </c>
      <c r="G168" s="54">
        <v>3943924</v>
      </c>
      <c r="H168" s="69">
        <v>4550219</v>
      </c>
    </row>
    <row r="169" spans="1:8" ht="15.75" x14ac:dyDescent="0.25">
      <c r="A169" s="19">
        <v>3</v>
      </c>
      <c r="B169" s="52">
        <v>8616</v>
      </c>
      <c r="C169" s="53">
        <v>7031</v>
      </c>
      <c r="D169" s="53">
        <v>25164</v>
      </c>
      <c r="E169" s="53">
        <v>212191</v>
      </c>
      <c r="F169" s="53">
        <v>223230</v>
      </c>
      <c r="G169" s="54">
        <v>3473201</v>
      </c>
      <c r="H169" s="69">
        <v>3949433</v>
      </c>
    </row>
    <row r="170" spans="1:8" ht="15.75" x14ac:dyDescent="0.25">
      <c r="A170" s="19">
        <v>4</v>
      </c>
      <c r="B170" s="52">
        <v>7304</v>
      </c>
      <c r="C170" s="53">
        <v>5462</v>
      </c>
      <c r="D170" s="53">
        <v>17766</v>
      </c>
      <c r="E170" s="53">
        <v>184047</v>
      </c>
      <c r="F170" s="53">
        <v>193990</v>
      </c>
      <c r="G170" s="54">
        <v>3090856</v>
      </c>
      <c r="H170" s="69">
        <v>3499425</v>
      </c>
    </row>
    <row r="171" spans="1:8" ht="15.75" x14ac:dyDescent="0.25">
      <c r="A171" s="19">
        <v>5</v>
      </c>
      <c r="B171" s="52">
        <v>5774</v>
      </c>
      <c r="C171" s="53">
        <v>4164</v>
      </c>
      <c r="D171" s="53">
        <v>13328</v>
      </c>
      <c r="E171" s="53">
        <v>158063</v>
      </c>
      <c r="F171" s="53">
        <v>144430</v>
      </c>
      <c r="G171" s="54">
        <v>2911052</v>
      </c>
      <c r="H171" s="69">
        <v>3236811</v>
      </c>
    </row>
    <row r="172" spans="1:8" ht="15.75" x14ac:dyDescent="0.25">
      <c r="A172" s="19">
        <v>6</v>
      </c>
      <c r="B172" s="52">
        <v>4845</v>
      </c>
      <c r="C172" s="53">
        <v>2874</v>
      </c>
      <c r="D172" s="53">
        <v>12389</v>
      </c>
      <c r="E172" s="53">
        <v>137758</v>
      </c>
      <c r="F172" s="53">
        <v>110277</v>
      </c>
      <c r="G172" s="54">
        <v>1979207</v>
      </c>
      <c r="H172" s="69">
        <v>2247350</v>
      </c>
    </row>
    <row r="173" spans="1:8" ht="15.75" x14ac:dyDescent="0.25">
      <c r="A173" s="19">
        <v>7</v>
      </c>
      <c r="B173" s="52">
        <v>3989</v>
      </c>
      <c r="C173" s="53">
        <v>2684</v>
      </c>
      <c r="D173" s="53">
        <v>10131</v>
      </c>
      <c r="E173" s="53">
        <v>106992</v>
      </c>
      <c r="F173" s="53">
        <v>91331</v>
      </c>
      <c r="G173" s="54">
        <v>1611555</v>
      </c>
      <c r="H173" s="69">
        <v>1826682</v>
      </c>
    </row>
    <row r="174" spans="1:8" ht="15.75" x14ac:dyDescent="0.25">
      <c r="A174" s="19">
        <v>8</v>
      </c>
      <c r="B174" s="52">
        <v>3082</v>
      </c>
      <c r="C174" s="53">
        <v>2504</v>
      </c>
      <c r="D174" s="53">
        <v>6181</v>
      </c>
      <c r="E174" s="53">
        <v>85805</v>
      </c>
      <c r="F174" s="53">
        <v>78673</v>
      </c>
      <c r="G174" s="54">
        <v>1415608</v>
      </c>
      <c r="H174" s="69">
        <v>1591853</v>
      </c>
    </row>
    <row r="175" spans="1:8" ht="15.75" x14ac:dyDescent="0.25">
      <c r="A175" s="19">
        <v>9</v>
      </c>
      <c r="B175" s="52">
        <v>2581</v>
      </c>
      <c r="C175" s="53">
        <v>2318</v>
      </c>
      <c r="D175" s="53">
        <v>5849</v>
      </c>
      <c r="E175" s="53">
        <v>73093</v>
      </c>
      <c r="F175" s="53">
        <v>78673</v>
      </c>
      <c r="G175" s="54">
        <v>1196009</v>
      </c>
      <c r="H175" s="69">
        <v>1358523</v>
      </c>
    </row>
    <row r="176" spans="1:8" ht="15.75" x14ac:dyDescent="0.25">
      <c r="A176" s="19">
        <v>10</v>
      </c>
      <c r="B176" s="52">
        <v>2361</v>
      </c>
      <c r="C176" s="53">
        <v>1416</v>
      </c>
      <c r="D176" s="53">
        <v>4662</v>
      </c>
      <c r="E176" s="53">
        <v>61165</v>
      </c>
      <c r="F176" s="53">
        <v>68783</v>
      </c>
      <c r="G176" s="54">
        <v>902757</v>
      </c>
      <c r="H176" s="69">
        <v>1041144</v>
      </c>
    </row>
    <row r="177" spans="1:8" ht="15.75" x14ac:dyDescent="0.25">
      <c r="A177" s="19">
        <v>11</v>
      </c>
      <c r="B177" s="52">
        <v>2078</v>
      </c>
      <c r="C177" s="53">
        <v>1170</v>
      </c>
      <c r="D177" s="53">
        <v>3628</v>
      </c>
      <c r="E177" s="53">
        <v>47808</v>
      </c>
      <c r="F177" s="53">
        <v>60032</v>
      </c>
      <c r="G177" s="54">
        <v>856695</v>
      </c>
      <c r="H177" s="69">
        <v>971411</v>
      </c>
    </row>
    <row r="178" spans="1:8" ht="15.75" x14ac:dyDescent="0.25">
      <c r="A178" s="19">
        <v>12</v>
      </c>
      <c r="B178" s="52">
        <v>1676</v>
      </c>
      <c r="C178" s="53">
        <v>982</v>
      </c>
      <c r="D178" s="53">
        <v>2451</v>
      </c>
      <c r="E178" s="53">
        <v>47808</v>
      </c>
      <c r="F178" s="53">
        <v>53770</v>
      </c>
      <c r="G178" s="54">
        <v>830933</v>
      </c>
      <c r="H178" s="69">
        <v>937620</v>
      </c>
    </row>
    <row r="179" spans="1:8" ht="15.75" x14ac:dyDescent="0.25">
      <c r="A179" s="19">
        <v>13</v>
      </c>
      <c r="B179" s="52">
        <v>1485</v>
      </c>
      <c r="C179" s="53">
        <v>676</v>
      </c>
      <c r="D179" s="53">
        <v>1765</v>
      </c>
      <c r="E179" s="53">
        <v>38452</v>
      </c>
      <c r="F179" s="53">
        <v>53770</v>
      </c>
      <c r="G179" s="54">
        <v>748942</v>
      </c>
      <c r="H179" s="69">
        <v>845090</v>
      </c>
    </row>
    <row r="180" spans="1:8" ht="15.75" x14ac:dyDescent="0.25">
      <c r="A180" s="19">
        <v>14</v>
      </c>
      <c r="B180" s="52">
        <v>1241</v>
      </c>
      <c r="C180" s="53">
        <v>538</v>
      </c>
      <c r="D180" s="53">
        <v>1546</v>
      </c>
      <c r="E180" s="53">
        <v>38452</v>
      </c>
      <c r="F180" s="53">
        <v>34567</v>
      </c>
      <c r="G180" s="54">
        <v>748942</v>
      </c>
      <c r="H180" s="69">
        <v>825286</v>
      </c>
    </row>
    <row r="181" spans="1:8" ht="15.75" x14ac:dyDescent="0.25">
      <c r="A181" s="19">
        <v>15</v>
      </c>
      <c r="B181" s="52">
        <v>1218</v>
      </c>
      <c r="C181" s="53">
        <v>538</v>
      </c>
      <c r="D181" s="53">
        <v>898</v>
      </c>
      <c r="E181" s="53">
        <v>31289</v>
      </c>
      <c r="F181" s="53">
        <v>34567</v>
      </c>
      <c r="G181" s="54">
        <v>736192</v>
      </c>
      <c r="H181" s="69">
        <v>804702</v>
      </c>
    </row>
    <row r="182" spans="1:8" ht="15.75" x14ac:dyDescent="0.25">
      <c r="A182" s="19">
        <v>20</v>
      </c>
      <c r="B182" s="52">
        <v>654</v>
      </c>
      <c r="C182" s="53">
        <v>290</v>
      </c>
      <c r="D182" s="53">
        <v>621</v>
      </c>
      <c r="E182" s="53">
        <v>26405</v>
      </c>
      <c r="F182" s="53">
        <v>14984</v>
      </c>
      <c r="G182" s="54">
        <v>623929</v>
      </c>
      <c r="H182" s="69">
        <v>666883</v>
      </c>
    </row>
    <row r="183" spans="1:8" ht="16.5" thickBot="1" x14ac:dyDescent="0.3">
      <c r="A183" s="20">
        <v>25</v>
      </c>
      <c r="B183" s="35">
        <v>295</v>
      </c>
      <c r="C183" s="36">
        <v>290</v>
      </c>
      <c r="D183" s="36">
        <v>621</v>
      </c>
      <c r="E183" s="36">
        <v>8614</v>
      </c>
      <c r="F183" s="36">
        <v>0</v>
      </c>
      <c r="G183" s="37">
        <v>307775</v>
      </c>
      <c r="H183" s="70">
        <v>317595</v>
      </c>
    </row>
    <row r="185" spans="1:8" ht="18.75" thickBot="1" x14ac:dyDescent="0.3">
      <c r="A185" s="21" t="s">
        <v>116</v>
      </c>
      <c r="B185" s="25"/>
      <c r="C185" s="25"/>
      <c r="D185" s="25"/>
      <c r="E185" s="25"/>
      <c r="F185" s="25"/>
      <c r="G185" s="25"/>
      <c r="H185" s="25"/>
    </row>
    <row r="186" spans="1:8" ht="60.75" thickBot="1" x14ac:dyDescent="0.3">
      <c r="A186" s="17" t="s">
        <v>15</v>
      </c>
      <c r="B186" s="39" t="s">
        <v>52</v>
      </c>
      <c r="C186" s="41" t="s">
        <v>53</v>
      </c>
      <c r="D186" s="41" t="s">
        <v>54</v>
      </c>
      <c r="E186" s="41" t="s">
        <v>55</v>
      </c>
      <c r="F186" s="41" t="s">
        <v>56</v>
      </c>
      <c r="G186" s="42" t="s">
        <v>57</v>
      </c>
      <c r="H186" s="16" t="s">
        <v>10</v>
      </c>
    </row>
    <row r="187" spans="1:8" ht="15.75" x14ac:dyDescent="0.25">
      <c r="A187" s="18">
        <v>1</v>
      </c>
      <c r="B187" s="32">
        <v>552</v>
      </c>
      <c r="C187" s="33">
        <v>382</v>
      </c>
      <c r="D187" s="33">
        <v>672</v>
      </c>
      <c r="E187" s="33">
        <v>1823</v>
      </c>
      <c r="F187" s="33">
        <v>753</v>
      </c>
      <c r="G187" s="34">
        <v>981</v>
      </c>
      <c r="H187" s="68">
        <v>5163</v>
      </c>
    </row>
    <row r="188" spans="1:8" ht="15.75" x14ac:dyDescent="0.25">
      <c r="A188" s="19">
        <v>2</v>
      </c>
      <c r="B188" s="52">
        <v>409</v>
      </c>
      <c r="C188" s="53">
        <v>255</v>
      </c>
      <c r="D188" s="53">
        <v>542</v>
      </c>
      <c r="E188" s="53">
        <v>663</v>
      </c>
      <c r="F188" s="53">
        <v>530</v>
      </c>
      <c r="G188" s="54">
        <v>442</v>
      </c>
      <c r="H188" s="69">
        <v>2841</v>
      </c>
    </row>
    <row r="189" spans="1:8" ht="15.75" x14ac:dyDescent="0.25">
      <c r="A189" s="19">
        <v>3</v>
      </c>
      <c r="B189" s="52">
        <v>295</v>
      </c>
      <c r="C189" s="53">
        <v>188</v>
      </c>
      <c r="D189" s="53">
        <v>386</v>
      </c>
      <c r="E189" s="53">
        <v>624</v>
      </c>
      <c r="F189" s="53">
        <v>353</v>
      </c>
      <c r="G189" s="54">
        <v>336</v>
      </c>
      <c r="H189" s="69">
        <v>2182</v>
      </c>
    </row>
    <row r="190" spans="1:8" ht="15.75" x14ac:dyDescent="0.25">
      <c r="A190" s="19">
        <v>4</v>
      </c>
      <c r="B190" s="52">
        <v>228</v>
      </c>
      <c r="C190" s="53">
        <v>151</v>
      </c>
      <c r="D190" s="53">
        <v>364</v>
      </c>
      <c r="E190" s="53">
        <v>258</v>
      </c>
      <c r="F190" s="53">
        <v>236</v>
      </c>
      <c r="G190" s="54">
        <v>318</v>
      </c>
      <c r="H190" s="69">
        <v>1555</v>
      </c>
    </row>
    <row r="191" spans="1:8" ht="15.75" x14ac:dyDescent="0.25">
      <c r="A191" s="19">
        <v>5</v>
      </c>
      <c r="B191" s="52">
        <v>170</v>
      </c>
      <c r="C191" s="53">
        <v>119</v>
      </c>
      <c r="D191" s="53">
        <v>293</v>
      </c>
      <c r="E191" s="53">
        <v>207</v>
      </c>
      <c r="F191" s="53">
        <v>172</v>
      </c>
      <c r="G191" s="54">
        <v>260</v>
      </c>
      <c r="H191" s="69">
        <v>1221</v>
      </c>
    </row>
    <row r="192" spans="1:8" ht="15.75" x14ac:dyDescent="0.25">
      <c r="A192" s="19">
        <v>6</v>
      </c>
      <c r="B192" s="52">
        <v>96</v>
      </c>
      <c r="C192" s="53">
        <v>105</v>
      </c>
      <c r="D192" s="53">
        <v>270</v>
      </c>
      <c r="E192" s="53">
        <v>162</v>
      </c>
      <c r="F192" s="53">
        <v>54</v>
      </c>
      <c r="G192" s="54">
        <v>228</v>
      </c>
      <c r="H192" s="69">
        <v>915</v>
      </c>
    </row>
    <row r="193" spans="1:8" ht="15.75" x14ac:dyDescent="0.25">
      <c r="A193" s="19">
        <v>7</v>
      </c>
      <c r="B193" s="52">
        <v>57</v>
      </c>
      <c r="C193" s="53">
        <v>94</v>
      </c>
      <c r="D193" s="53">
        <v>263</v>
      </c>
      <c r="E193" s="53">
        <v>127</v>
      </c>
      <c r="F193" s="53">
        <v>33</v>
      </c>
      <c r="G193" s="54">
        <v>228</v>
      </c>
      <c r="H193" s="69">
        <v>802</v>
      </c>
    </row>
    <row r="194" spans="1:8" ht="15.75" x14ac:dyDescent="0.25">
      <c r="A194" s="19">
        <v>8</v>
      </c>
      <c r="B194" s="52">
        <v>55</v>
      </c>
      <c r="C194" s="53">
        <v>64</v>
      </c>
      <c r="D194" s="53">
        <v>251</v>
      </c>
      <c r="E194" s="53">
        <v>126</v>
      </c>
      <c r="F194" s="53">
        <v>25</v>
      </c>
      <c r="G194" s="54">
        <v>207</v>
      </c>
      <c r="H194" s="69">
        <v>728</v>
      </c>
    </row>
    <row r="195" spans="1:8" ht="15.75" x14ac:dyDescent="0.25">
      <c r="A195" s="19">
        <v>9</v>
      </c>
      <c r="B195" s="52">
        <v>25</v>
      </c>
      <c r="C195" s="53">
        <v>42</v>
      </c>
      <c r="D195" s="53">
        <v>216</v>
      </c>
      <c r="E195" s="53">
        <v>126</v>
      </c>
      <c r="F195" s="53">
        <v>25</v>
      </c>
      <c r="G195" s="54">
        <v>101</v>
      </c>
      <c r="H195" s="69">
        <v>535</v>
      </c>
    </row>
    <row r="196" spans="1:8" ht="15.75" x14ac:dyDescent="0.25">
      <c r="A196" s="19">
        <v>10</v>
      </c>
      <c r="B196" s="52">
        <v>24</v>
      </c>
      <c r="C196" s="53">
        <v>40</v>
      </c>
      <c r="D196" s="53">
        <v>176</v>
      </c>
      <c r="E196" s="53">
        <v>119</v>
      </c>
      <c r="F196" s="53">
        <v>15</v>
      </c>
      <c r="G196" s="54">
        <v>10</v>
      </c>
      <c r="H196" s="69">
        <v>384</v>
      </c>
    </row>
    <row r="197" spans="1:8" ht="15.75" x14ac:dyDescent="0.25">
      <c r="A197" s="19">
        <v>11</v>
      </c>
      <c r="B197" s="52">
        <v>22</v>
      </c>
      <c r="C197" s="53">
        <v>32</v>
      </c>
      <c r="D197" s="53">
        <v>176</v>
      </c>
      <c r="E197" s="53">
        <v>119</v>
      </c>
      <c r="F197" s="53">
        <v>15</v>
      </c>
      <c r="G197" s="54">
        <v>10</v>
      </c>
      <c r="H197" s="69">
        <v>374</v>
      </c>
    </row>
    <row r="198" spans="1:8" ht="15.75" x14ac:dyDescent="0.25">
      <c r="A198" s="19">
        <v>12</v>
      </c>
      <c r="B198" s="52">
        <v>21</v>
      </c>
      <c r="C198" s="53">
        <v>30</v>
      </c>
      <c r="D198" s="53">
        <v>171</v>
      </c>
      <c r="E198" s="53">
        <v>119</v>
      </c>
      <c r="F198" s="53">
        <v>15</v>
      </c>
      <c r="G198" s="54">
        <v>10</v>
      </c>
      <c r="H198" s="69">
        <v>366</v>
      </c>
    </row>
    <row r="199" spans="1:8" ht="15.75" x14ac:dyDescent="0.25">
      <c r="A199" s="19">
        <v>13</v>
      </c>
      <c r="B199" s="52">
        <v>21</v>
      </c>
      <c r="C199" s="53">
        <v>30</v>
      </c>
      <c r="D199" s="53">
        <v>164</v>
      </c>
      <c r="E199" s="53">
        <v>112</v>
      </c>
      <c r="F199" s="53">
        <v>15</v>
      </c>
      <c r="G199" s="54">
        <v>10</v>
      </c>
      <c r="H199" s="69">
        <v>352</v>
      </c>
    </row>
    <row r="200" spans="1:8" ht="15.75" x14ac:dyDescent="0.25">
      <c r="A200" s="19">
        <v>14</v>
      </c>
      <c r="B200" s="52">
        <v>20</v>
      </c>
      <c r="C200" s="53">
        <v>30</v>
      </c>
      <c r="D200" s="53">
        <v>5</v>
      </c>
      <c r="E200" s="53">
        <v>108</v>
      </c>
      <c r="F200" s="53">
        <v>10</v>
      </c>
      <c r="G200" s="54">
        <v>10</v>
      </c>
      <c r="H200" s="69">
        <v>183</v>
      </c>
    </row>
    <row r="201" spans="1:8" ht="15.75" x14ac:dyDescent="0.25">
      <c r="A201" s="19">
        <v>15</v>
      </c>
      <c r="B201" s="52">
        <v>18</v>
      </c>
      <c r="C201" s="53">
        <v>30</v>
      </c>
      <c r="D201" s="53">
        <v>2</v>
      </c>
      <c r="E201" s="53">
        <v>102</v>
      </c>
      <c r="F201" s="53">
        <v>10</v>
      </c>
      <c r="G201" s="54">
        <v>10</v>
      </c>
      <c r="H201" s="69">
        <v>172</v>
      </c>
    </row>
    <row r="202" spans="1:8" ht="15.75" x14ac:dyDescent="0.25">
      <c r="A202" s="19">
        <v>20</v>
      </c>
      <c r="B202" s="52">
        <v>7</v>
      </c>
      <c r="C202" s="53">
        <v>7</v>
      </c>
      <c r="D202" s="53">
        <v>1</v>
      </c>
      <c r="E202" s="53">
        <v>91</v>
      </c>
      <c r="F202" s="53">
        <v>8</v>
      </c>
      <c r="G202" s="54">
        <v>0</v>
      </c>
      <c r="H202" s="69">
        <v>114</v>
      </c>
    </row>
    <row r="203" spans="1:8" ht="16.5" thickBot="1" x14ac:dyDescent="0.3">
      <c r="A203" s="20">
        <v>25</v>
      </c>
      <c r="B203" s="35">
        <v>3</v>
      </c>
      <c r="C203" s="36">
        <v>7</v>
      </c>
      <c r="D203" s="36">
        <v>1</v>
      </c>
      <c r="E203" s="36">
        <v>1</v>
      </c>
      <c r="F203" s="36">
        <v>7</v>
      </c>
      <c r="G203" s="37">
        <v>0</v>
      </c>
      <c r="H203" s="70">
        <v>19</v>
      </c>
    </row>
    <row r="205" spans="1:8" ht="18.75" thickBot="1" x14ac:dyDescent="0.3">
      <c r="A205" s="21" t="s">
        <v>122</v>
      </c>
      <c r="B205" s="25"/>
      <c r="C205" s="25"/>
      <c r="D205" s="25"/>
      <c r="E205" s="25"/>
      <c r="F205" s="25"/>
      <c r="G205" s="25"/>
      <c r="H205" s="25"/>
    </row>
    <row r="206" spans="1:8" ht="45.75" thickBot="1" x14ac:dyDescent="0.3">
      <c r="A206" s="17" t="s">
        <v>15</v>
      </c>
      <c r="B206" s="39" t="s">
        <v>4</v>
      </c>
      <c r="C206" s="40" t="s">
        <v>16</v>
      </c>
      <c r="D206" s="41" t="s">
        <v>6</v>
      </c>
      <c r="E206" s="41" t="s">
        <v>7</v>
      </c>
      <c r="F206" s="41" t="s">
        <v>8</v>
      </c>
      <c r="G206" s="42" t="s">
        <v>9</v>
      </c>
      <c r="H206" s="16" t="s">
        <v>35</v>
      </c>
    </row>
    <row r="207" spans="1:8" ht="15.75" x14ac:dyDescent="0.25">
      <c r="A207" s="18">
        <v>1</v>
      </c>
      <c r="B207" s="158">
        <v>2543.154336216619</v>
      </c>
      <c r="C207" s="159">
        <v>1016.9955412762248</v>
      </c>
      <c r="D207" s="159">
        <v>459.45576537209848</v>
      </c>
      <c r="E207" s="159">
        <v>265.9608590149108</v>
      </c>
      <c r="F207" s="159">
        <v>191.61006135540467</v>
      </c>
      <c r="G207" s="166">
        <v>146.51153324495712</v>
      </c>
      <c r="H207" s="163">
        <v>169.53848363120139</v>
      </c>
    </row>
    <row r="208" spans="1:8" ht="15.75" x14ac:dyDescent="0.25">
      <c r="A208" s="19">
        <v>2</v>
      </c>
      <c r="B208" s="160">
        <v>2496.758011069865</v>
      </c>
      <c r="C208" s="157">
        <v>931.38052504778079</v>
      </c>
      <c r="D208" s="157">
        <v>446.21339931669252</v>
      </c>
      <c r="E208" s="157">
        <v>270.35859755481323</v>
      </c>
      <c r="F208" s="157">
        <v>185.36726925659582</v>
      </c>
      <c r="G208" s="167">
        <v>122.50306486859488</v>
      </c>
      <c r="H208" s="164">
        <v>145.17750437294799</v>
      </c>
    </row>
    <row r="209" spans="1:8" ht="15.75" x14ac:dyDescent="0.25">
      <c r="A209" s="19">
        <v>3</v>
      </c>
      <c r="B209" s="160">
        <v>2560.8493963538021</v>
      </c>
      <c r="C209" s="157">
        <v>877.66335380022178</v>
      </c>
      <c r="D209" s="157">
        <v>463.42395643104186</v>
      </c>
      <c r="E209" s="157">
        <v>273.78687459241195</v>
      </c>
      <c r="F209" s="157">
        <v>197.45901783649873</v>
      </c>
      <c r="G209" s="167">
        <v>109.90351187850862</v>
      </c>
      <c r="H209" s="164">
        <v>132.62349418192747</v>
      </c>
    </row>
    <row r="210" spans="1:8" ht="15.75" x14ac:dyDescent="0.25">
      <c r="A210" s="19">
        <v>4</v>
      </c>
      <c r="B210" s="160">
        <v>2469.1516028667234</v>
      </c>
      <c r="C210" s="157">
        <v>827.82190731876449</v>
      </c>
      <c r="D210" s="157">
        <v>459.90954658761649</v>
      </c>
      <c r="E210" s="157">
        <v>258.42882309797767</v>
      </c>
      <c r="F210" s="157">
        <v>174.54375937264842</v>
      </c>
      <c r="G210" s="167">
        <v>97.947398539036342</v>
      </c>
      <c r="H210" s="164">
        <v>118.55979125541327</v>
      </c>
    </row>
    <row r="211" spans="1:8" ht="15.75" x14ac:dyDescent="0.25">
      <c r="A211" s="19">
        <v>5</v>
      </c>
      <c r="B211" s="160">
        <v>2467.7086402293462</v>
      </c>
      <c r="C211" s="157">
        <v>835.13022392969026</v>
      </c>
      <c r="D211" s="157">
        <v>478.84122985724326</v>
      </c>
      <c r="E211" s="157">
        <v>248.80847620224381</v>
      </c>
      <c r="F211" s="157">
        <v>192.91662034256061</v>
      </c>
      <c r="G211" s="167">
        <v>83.663529926618963</v>
      </c>
      <c r="H211" s="164">
        <v>103.44974594520352</v>
      </c>
    </row>
    <row r="212" spans="1:8" ht="15.75" x14ac:dyDescent="0.25">
      <c r="A212" s="19">
        <v>6</v>
      </c>
      <c r="B212" s="160">
        <v>2468.6619097224243</v>
      </c>
      <c r="C212" s="157">
        <v>944.39363353136207</v>
      </c>
      <c r="D212" s="157">
        <v>433.0767212432628</v>
      </c>
      <c r="E212" s="157">
        <v>240.77840995594485</v>
      </c>
      <c r="F212" s="157">
        <v>208.43761967699231</v>
      </c>
      <c r="G212" s="167">
        <v>101.841723467527</v>
      </c>
      <c r="H212" s="164">
        <v>123.59495464332744</v>
      </c>
    </row>
    <row r="213" spans="1:8" ht="15.75" x14ac:dyDescent="0.25">
      <c r="A213" s="19">
        <v>7</v>
      </c>
      <c r="B213" s="160">
        <v>2509.9992417463718</v>
      </c>
      <c r="C213" s="157">
        <v>961.13373571734121</v>
      </c>
      <c r="D213" s="157">
        <v>418.45808700865211</v>
      </c>
      <c r="E213" s="157">
        <v>248.8141783766263</v>
      </c>
      <c r="F213" s="157">
        <v>212.4575703400368</v>
      </c>
      <c r="G213" s="167">
        <v>107.47867693994552</v>
      </c>
      <c r="H213" s="164">
        <v>129.23122740960258</v>
      </c>
    </row>
    <row r="214" spans="1:8" ht="15.75" x14ac:dyDescent="0.25">
      <c r="A214" s="19">
        <v>8</v>
      </c>
      <c r="B214" s="160">
        <v>2510.7230910506214</v>
      </c>
      <c r="C214" s="157">
        <v>946.89705413485251</v>
      </c>
      <c r="D214" s="157">
        <v>504.18445655288758</v>
      </c>
      <c r="E214" s="157">
        <v>250.33519574784705</v>
      </c>
      <c r="F214" s="157">
        <v>216.58660649784741</v>
      </c>
      <c r="G214" s="167">
        <v>107.38429406875269</v>
      </c>
      <c r="H214" s="164">
        <v>128.0011648301404</v>
      </c>
    </row>
    <row r="215" spans="1:8" ht="15.75" x14ac:dyDescent="0.25">
      <c r="A215" s="19">
        <v>9</v>
      </c>
      <c r="B215" s="160">
        <v>2596.1794290370258</v>
      </c>
      <c r="C215" s="157">
        <v>933.62906454829294</v>
      </c>
      <c r="D215" s="157">
        <v>460.27878873785727</v>
      </c>
      <c r="E215" s="157">
        <v>246.90928842571461</v>
      </c>
      <c r="F215" s="157">
        <v>191.71866457456963</v>
      </c>
      <c r="G215" s="167">
        <v>112.49149598774308</v>
      </c>
      <c r="H215" s="164">
        <v>131.92881287624624</v>
      </c>
    </row>
    <row r="216" spans="1:8" ht="15.75" x14ac:dyDescent="0.25">
      <c r="A216" s="19">
        <v>10</v>
      </c>
      <c r="B216" s="160">
        <v>2439.8983663595727</v>
      </c>
      <c r="C216" s="157">
        <v>961.77786590566348</v>
      </c>
      <c r="D216" s="157">
        <v>470.93650761746403</v>
      </c>
      <c r="E216" s="157">
        <v>246.48177751186134</v>
      </c>
      <c r="F216" s="157">
        <v>194.63113045354896</v>
      </c>
      <c r="G216" s="167">
        <v>132.5110173814287</v>
      </c>
      <c r="H216" s="164">
        <v>151.18619805263816</v>
      </c>
    </row>
    <row r="217" spans="1:8" ht="15.75" x14ac:dyDescent="0.25">
      <c r="A217" s="19">
        <v>11</v>
      </c>
      <c r="B217" s="160">
        <v>2503.7039239620376</v>
      </c>
      <c r="C217" s="157">
        <v>993.52274296646715</v>
      </c>
      <c r="D217" s="157">
        <v>480.24881654830637</v>
      </c>
      <c r="E217" s="157">
        <v>271.77122684879487</v>
      </c>
      <c r="F217" s="157">
        <v>204.06002122833218</v>
      </c>
      <c r="G217" s="167">
        <v>126.94325585041967</v>
      </c>
      <c r="H217" s="164">
        <v>146.28420271959294</v>
      </c>
    </row>
    <row r="218" spans="1:8" ht="15.75" x14ac:dyDescent="0.25">
      <c r="A218" s="19">
        <v>12</v>
      </c>
      <c r="B218" s="160">
        <v>2593.7482500368751</v>
      </c>
      <c r="C218" s="157">
        <v>989.58458837403464</v>
      </c>
      <c r="D218" s="157">
        <v>521.13261814645375</v>
      </c>
      <c r="E218" s="157">
        <v>242.40792054969145</v>
      </c>
      <c r="F218" s="157">
        <v>198.3135348288348</v>
      </c>
      <c r="G218" s="167">
        <v>119.72010570335107</v>
      </c>
      <c r="H218" s="164">
        <v>136.86561016798913</v>
      </c>
    </row>
    <row r="219" spans="1:8" ht="15.75" x14ac:dyDescent="0.25">
      <c r="A219" s="19">
        <v>13</v>
      </c>
      <c r="B219" s="160">
        <v>2626.9695803381665</v>
      </c>
      <c r="C219" s="157">
        <v>997.78917734856032</v>
      </c>
      <c r="D219" s="157">
        <v>657.83686954610778</v>
      </c>
      <c r="E219" s="157">
        <v>258.94246603173247</v>
      </c>
      <c r="F219" s="157">
        <v>166.28237749468877</v>
      </c>
      <c r="G219" s="167">
        <v>113.71204457761206</v>
      </c>
      <c r="H219" s="164">
        <v>129.92488683717266</v>
      </c>
    </row>
    <row r="220" spans="1:8" ht="15.75" x14ac:dyDescent="0.25">
      <c r="A220" s="19">
        <v>14</v>
      </c>
      <c r="B220" s="160">
        <v>2579.3533166249899</v>
      </c>
      <c r="C220" s="157">
        <v>1076.9042297053763</v>
      </c>
      <c r="D220" s="157">
        <v>659.67905821530167</v>
      </c>
      <c r="E220" s="157">
        <v>231.13920836451018</v>
      </c>
      <c r="F220" s="157">
        <v>224.60106896843172</v>
      </c>
      <c r="G220" s="167">
        <v>106.05122447068028</v>
      </c>
      <c r="H220" s="164">
        <v>122.23396727207063</v>
      </c>
    </row>
    <row r="221" spans="1:8" ht="15.75" x14ac:dyDescent="0.25">
      <c r="A221" s="19">
        <v>15</v>
      </c>
      <c r="B221" s="160">
        <v>2474.56011632227</v>
      </c>
      <c r="C221" s="157">
        <v>1064.7693798460864</v>
      </c>
      <c r="D221" s="157">
        <v>893.09845585468656</v>
      </c>
      <c r="E221" s="157">
        <v>246.99926220990633</v>
      </c>
      <c r="F221" s="157">
        <v>192.80548358628155</v>
      </c>
      <c r="G221" s="167">
        <v>99.912346368572756</v>
      </c>
      <c r="H221" s="164">
        <v>114.74632811348825</v>
      </c>
    </row>
    <row r="222" spans="1:8" ht="15.75" x14ac:dyDescent="0.25">
      <c r="A222" s="19">
        <v>20</v>
      </c>
      <c r="B222" s="160">
        <v>2090.7146675800741</v>
      </c>
      <c r="C222" s="157">
        <v>993.31182719767571</v>
      </c>
      <c r="D222" s="157">
        <v>776.18425830092235</v>
      </c>
      <c r="E222" s="157">
        <v>136.08377350158992</v>
      </c>
      <c r="F222" s="157">
        <v>105.57749834004633</v>
      </c>
      <c r="G222" s="167">
        <v>65.988095448711704</v>
      </c>
      <c r="H222" s="164">
        <v>72.703232690810125</v>
      </c>
    </row>
    <row r="223" spans="1:8" ht="16.5" thickBot="1" x14ac:dyDescent="0.3">
      <c r="A223" s="20">
        <v>25</v>
      </c>
      <c r="B223" s="161">
        <v>2255.6762711963547</v>
      </c>
      <c r="C223" s="162">
        <v>940.38762030923806</v>
      </c>
      <c r="D223" s="162">
        <v>402.45631166975187</v>
      </c>
      <c r="E223" s="162">
        <v>144.73620277358032</v>
      </c>
      <c r="F223" s="162" t="s">
        <v>36</v>
      </c>
      <c r="G223" s="168">
        <v>69.28263176053018</v>
      </c>
      <c r="H223" s="165">
        <v>74.860575985857466</v>
      </c>
    </row>
    <row r="225" spans="1:8" ht="18.75" thickBot="1" x14ac:dyDescent="0.3">
      <c r="A225" s="21" t="s">
        <v>123</v>
      </c>
      <c r="B225" s="25"/>
      <c r="C225" s="25"/>
      <c r="D225" s="25"/>
      <c r="E225" s="25"/>
      <c r="F225" s="25"/>
      <c r="G225" s="25"/>
      <c r="H225" s="25"/>
    </row>
    <row r="226" spans="1:8" ht="60.75" thickBot="1" x14ac:dyDescent="0.3">
      <c r="A226" s="17" t="s">
        <v>15</v>
      </c>
      <c r="B226" s="39" t="s">
        <v>52</v>
      </c>
      <c r="C226" s="41" t="s">
        <v>53</v>
      </c>
      <c r="D226" s="41" t="s">
        <v>54</v>
      </c>
      <c r="E226" s="41" t="s">
        <v>55</v>
      </c>
      <c r="F226" s="41" t="s">
        <v>56</v>
      </c>
      <c r="G226" s="42" t="s">
        <v>57</v>
      </c>
      <c r="H226" s="16" t="s">
        <v>35</v>
      </c>
    </row>
    <row r="227" spans="1:8" ht="15.75" x14ac:dyDescent="0.25">
      <c r="A227" s="18">
        <v>1</v>
      </c>
      <c r="B227" s="101">
        <v>24227.034759969734</v>
      </c>
      <c r="C227" s="102">
        <v>23637.7563893644</v>
      </c>
      <c r="D227" s="102">
        <v>16826.981835551167</v>
      </c>
      <c r="E227" s="102">
        <v>5367.7140192430197</v>
      </c>
      <c r="F227" s="102">
        <v>9837.6580916800249</v>
      </c>
      <c r="G227" s="113">
        <v>7421.2866908680035</v>
      </c>
      <c r="H227" s="114">
        <v>11269.428503890658</v>
      </c>
    </row>
    <row r="228" spans="1:8" ht="15.75" x14ac:dyDescent="0.25">
      <c r="A228" s="19">
        <v>2</v>
      </c>
      <c r="B228" s="105">
        <v>23470.706664819169</v>
      </c>
      <c r="C228" s="106">
        <v>24634.421478779415</v>
      </c>
      <c r="D228" s="106">
        <v>15273.049115437867</v>
      </c>
      <c r="E228" s="106">
        <v>10126.563834714825</v>
      </c>
      <c r="F228" s="106">
        <v>10252.125363952799</v>
      </c>
      <c r="G228" s="115">
        <v>11090.918434490934</v>
      </c>
      <c r="H228" s="116">
        <v>14505.108531123868</v>
      </c>
    </row>
    <row r="229" spans="1:8" ht="15.75" x14ac:dyDescent="0.25">
      <c r="A229" s="19">
        <v>3</v>
      </c>
      <c r="B229" s="105">
        <v>25988.244179785597</v>
      </c>
      <c r="C229" s="106">
        <v>26913.879796531972</v>
      </c>
      <c r="D229" s="106">
        <v>14878.228887688369</v>
      </c>
      <c r="E229" s="106">
        <v>8946.6788302447494</v>
      </c>
      <c r="F229" s="106">
        <v>11394.755396632274</v>
      </c>
      <c r="G229" s="115">
        <v>9318.4489721068203</v>
      </c>
      <c r="H229" s="116">
        <v>14301.289131596814</v>
      </c>
    </row>
    <row r="230" spans="1:8" ht="15.75" x14ac:dyDescent="0.25">
      <c r="A230" s="19">
        <v>4</v>
      </c>
      <c r="B230" s="105">
        <v>27257.564495204933</v>
      </c>
      <c r="C230" s="106">
        <v>24388.475905646395</v>
      </c>
      <c r="D230" s="106">
        <v>12153.320714887526</v>
      </c>
      <c r="E230" s="106">
        <v>17858.520656495508</v>
      </c>
      <c r="F230" s="106">
        <v>11843.091740489579</v>
      </c>
      <c r="G230" s="115">
        <v>7676.9646257095701</v>
      </c>
      <c r="H230" s="116">
        <v>15540.151792916637</v>
      </c>
    </row>
    <row r="231" spans="1:8" ht="15.75" x14ac:dyDescent="0.25">
      <c r="A231" s="19">
        <v>5</v>
      </c>
      <c r="B231" s="105">
        <v>25207.442608593039</v>
      </c>
      <c r="C231" s="106">
        <v>23431.976836941187</v>
      </c>
      <c r="D231" s="106">
        <v>11432.21265074799</v>
      </c>
      <c r="E231" s="106">
        <v>16834.392728461593</v>
      </c>
      <c r="F231" s="106">
        <v>10269.590491018938</v>
      </c>
      <c r="G231" s="115">
        <v>6611.8758967240437</v>
      </c>
      <c r="H231" s="116">
        <v>14245.278776511866</v>
      </c>
    </row>
    <row r="232" spans="1:8" ht="15.75" x14ac:dyDescent="0.25">
      <c r="A232" s="19">
        <v>6</v>
      </c>
      <c r="B232" s="105">
        <v>32905.302470586634</v>
      </c>
      <c r="C232" s="106">
        <v>21884.104712834927</v>
      </c>
      <c r="D232" s="106">
        <v>9349.0428317713286</v>
      </c>
      <c r="E232" s="106">
        <v>16704.608746970167</v>
      </c>
      <c r="F232" s="106">
        <v>28776.053041951451</v>
      </c>
      <c r="G232" s="115">
        <v>5915.3446611515265</v>
      </c>
      <c r="H232" s="116">
        <v>14852.167935103094</v>
      </c>
    </row>
    <row r="233" spans="1:8" ht="15.75" x14ac:dyDescent="0.25">
      <c r="A233" s="19">
        <v>7</v>
      </c>
      <c r="B233" s="105">
        <v>39890.871350629692</v>
      </c>
      <c r="C233" s="106">
        <v>20098.302026535435</v>
      </c>
      <c r="D233" s="106">
        <v>7694.7682847524511</v>
      </c>
      <c r="E233" s="106">
        <v>16421.143422525784</v>
      </c>
      <c r="F233" s="106">
        <v>37619.992113758548</v>
      </c>
      <c r="G233" s="115">
        <v>4920.7394388603761</v>
      </c>
      <c r="H233" s="116">
        <v>13261.368656914105</v>
      </c>
    </row>
    <row r="234" spans="1:8" ht="15.75" x14ac:dyDescent="0.25">
      <c r="A234" s="19">
        <v>8</v>
      </c>
      <c r="B234" s="105">
        <v>36897.743323141854</v>
      </c>
      <c r="C234" s="106">
        <v>20626.140929656973</v>
      </c>
      <c r="D234" s="106">
        <v>6393.5158484922085</v>
      </c>
      <c r="E234" s="106">
        <v>15743.896148982309</v>
      </c>
      <c r="F234" s="106">
        <v>40523.048120354208</v>
      </c>
      <c r="G234" s="115">
        <v>4725.644990035813</v>
      </c>
      <c r="H234" s="116">
        <v>12265.435454616001</v>
      </c>
    </row>
    <row r="235" spans="1:8" ht="15.75" x14ac:dyDescent="0.25">
      <c r="A235" s="19">
        <v>9</v>
      </c>
      <c r="B235" s="105">
        <v>49000.317836903727</v>
      </c>
      <c r="C235" s="106">
        <v>25586.879227951795</v>
      </c>
      <c r="D235" s="106">
        <v>4743.2341098197403</v>
      </c>
      <c r="E235" s="106">
        <v>14936.597700980597</v>
      </c>
      <c r="F235" s="106">
        <v>39745.893650532846</v>
      </c>
      <c r="G235" s="115">
        <v>3657.5494439194408</v>
      </c>
      <c r="H235" s="116">
        <v>12279.002965682945</v>
      </c>
    </row>
    <row r="236" spans="1:8" ht="15.75" x14ac:dyDescent="0.25">
      <c r="A236" s="19">
        <v>10</v>
      </c>
      <c r="B236" s="105">
        <v>47610.435041670462</v>
      </c>
      <c r="C236" s="106">
        <v>22745.649587044383</v>
      </c>
      <c r="D236" s="106">
        <v>3482.460964205547</v>
      </c>
      <c r="E236" s="106">
        <v>14959.473106669875</v>
      </c>
      <c r="F236" s="106">
        <v>58313.596071851949</v>
      </c>
      <c r="G236" s="115">
        <v>14761.334199331803</v>
      </c>
      <c r="H236" s="116">
        <v>14239.281606632438</v>
      </c>
    </row>
    <row r="237" spans="1:8" ht="15.75" x14ac:dyDescent="0.25">
      <c r="A237" s="19">
        <v>11</v>
      </c>
      <c r="B237" s="105">
        <v>44556.638110206863</v>
      </c>
      <c r="C237" s="106">
        <v>23317.228380307326</v>
      </c>
      <c r="D237" s="106">
        <v>3456.5017024099902</v>
      </c>
      <c r="E237" s="106">
        <v>11315.798576736297</v>
      </c>
      <c r="F237" s="106">
        <v>57280.278163442883</v>
      </c>
      <c r="G237" s="115">
        <v>14193.630616567603</v>
      </c>
      <c r="H237" s="116">
        <v>12519.952287346199</v>
      </c>
    </row>
    <row r="238" spans="1:8" ht="15.75" x14ac:dyDescent="0.25">
      <c r="A238" s="19">
        <v>12</v>
      </c>
      <c r="B238" s="105">
        <v>42756.399573485724</v>
      </c>
      <c r="C238" s="106">
        <v>22686.727658579744</v>
      </c>
      <c r="D238" s="106">
        <v>2571.4401266914397</v>
      </c>
      <c r="E238" s="106">
        <v>11182.11967056243</v>
      </c>
      <c r="F238" s="106">
        <v>56246.960255033759</v>
      </c>
      <c r="G238" s="115">
        <v>13625.927033803304</v>
      </c>
      <c r="H238" s="116">
        <v>11827.427315369699</v>
      </c>
    </row>
    <row r="239" spans="1:8" ht="15.75" x14ac:dyDescent="0.25">
      <c r="A239" s="19">
        <v>13</v>
      </c>
      <c r="B239" s="105">
        <v>42676.042662924192</v>
      </c>
      <c r="C239" s="106">
        <v>22607.865946254511</v>
      </c>
      <c r="D239" s="106">
        <v>2159.7658834528602</v>
      </c>
      <c r="E239" s="106">
        <v>10948.25125446932</v>
      </c>
      <c r="F239" s="106">
        <v>55213.64234662462</v>
      </c>
      <c r="G239" s="115">
        <v>13058.223451039103</v>
      </c>
      <c r="H239" s="116">
        <v>11686.436049447815</v>
      </c>
    </row>
    <row r="240" spans="1:8" ht="15.75" x14ac:dyDescent="0.25">
      <c r="A240" s="19">
        <v>14</v>
      </c>
      <c r="B240" s="105">
        <v>40696.799725873752</v>
      </c>
      <c r="C240" s="106">
        <v>22529.004233929278</v>
      </c>
      <c r="D240" s="106">
        <v>54216.773266559772</v>
      </c>
      <c r="E240" s="106">
        <v>8956.8093996667976</v>
      </c>
      <c r="F240" s="106">
        <v>61675.172670230051</v>
      </c>
      <c r="G240" s="115">
        <v>12490.519868274856</v>
      </c>
      <c r="H240" s="116">
        <v>18961.105619766178</v>
      </c>
    </row>
    <row r="241" spans="1:8" ht="15.75" x14ac:dyDescent="0.25">
      <c r="A241" s="19">
        <v>15</v>
      </c>
      <c r="B241" s="105">
        <v>36197.245421803564</v>
      </c>
      <c r="C241" s="106">
        <v>22450.142521604044</v>
      </c>
      <c r="D241" s="106">
        <v>92178.868857630732</v>
      </c>
      <c r="E241" s="106">
        <v>7645.9326267712204</v>
      </c>
      <c r="F241" s="106">
        <v>52499.839263010224</v>
      </c>
      <c r="G241" s="115">
        <v>11922.816285510604</v>
      </c>
      <c r="H241" s="116">
        <v>17055.372757975092</v>
      </c>
    </row>
    <row r="242" spans="1:8" ht="15.75" x14ac:dyDescent="0.25">
      <c r="A242" s="19">
        <v>20</v>
      </c>
      <c r="B242" s="105">
        <v>46492.377303645306</v>
      </c>
      <c r="C242" s="106">
        <v>37112.967224087231</v>
      </c>
      <c r="D242" s="106">
        <v>94051.810656923059</v>
      </c>
      <c r="E242" s="106">
        <v>6127.8771804771077</v>
      </c>
      <c r="F242" s="106">
        <v>48394.235116292475</v>
      </c>
      <c r="G242" s="115" t="s">
        <v>36</v>
      </c>
      <c r="H242" s="116">
        <v>14246.315146533358</v>
      </c>
    </row>
    <row r="243" spans="1:8" ht="16.5" thickBot="1" x14ac:dyDescent="0.3">
      <c r="A243" s="20">
        <v>25</v>
      </c>
      <c r="B243" s="109">
        <v>54164.739367872178</v>
      </c>
      <c r="C243" s="110">
        <v>36404.147311521949</v>
      </c>
      <c r="D243" s="110">
        <v>91482.788232701467</v>
      </c>
      <c r="E243" s="110">
        <v>99078.800119625361</v>
      </c>
      <c r="F243" s="110">
        <v>37522.964102047044</v>
      </c>
      <c r="G243" s="117" t="s">
        <v>36</v>
      </c>
      <c r="H243" s="118">
        <v>45818.18875531188</v>
      </c>
    </row>
    <row r="245" spans="1:8" ht="18.75" thickBot="1" x14ac:dyDescent="0.3">
      <c r="A245" s="21" t="s">
        <v>124</v>
      </c>
      <c r="B245" s="25"/>
      <c r="C245" s="25"/>
      <c r="D245" s="25"/>
      <c r="E245" s="25"/>
      <c r="F245" s="25"/>
      <c r="G245" s="25"/>
      <c r="H245" s="25"/>
    </row>
    <row r="246" spans="1:8" ht="45.75" thickBot="1" x14ac:dyDescent="0.3">
      <c r="A246" s="17" t="s">
        <v>15</v>
      </c>
      <c r="B246" s="39" t="s">
        <v>4</v>
      </c>
      <c r="C246" s="40" t="s">
        <v>16</v>
      </c>
      <c r="D246" s="41" t="s">
        <v>6</v>
      </c>
      <c r="E246" s="41" t="s">
        <v>7</v>
      </c>
      <c r="F246" s="41" t="s">
        <v>8</v>
      </c>
      <c r="G246" s="42" t="s">
        <v>9</v>
      </c>
      <c r="H246" s="16" t="s">
        <v>10</v>
      </c>
    </row>
    <row r="247" spans="1:8" ht="15.75" x14ac:dyDescent="0.25">
      <c r="A247" s="18">
        <v>1</v>
      </c>
      <c r="B247" s="32">
        <v>85646</v>
      </c>
      <c r="C247" s="33">
        <v>84291</v>
      </c>
      <c r="D247" s="33">
        <v>253976</v>
      </c>
      <c r="E247" s="33">
        <v>1330817</v>
      </c>
      <c r="F247" s="33">
        <v>1541396</v>
      </c>
      <c r="G247" s="75">
        <v>20399894</v>
      </c>
      <c r="H247" s="78">
        <v>23696020</v>
      </c>
    </row>
    <row r="248" spans="1:8" ht="15.75" x14ac:dyDescent="0.25">
      <c r="A248" s="19">
        <v>2</v>
      </c>
      <c r="B248" s="52">
        <v>52159</v>
      </c>
      <c r="C248" s="53">
        <v>27295</v>
      </c>
      <c r="D248" s="53">
        <v>170902</v>
      </c>
      <c r="E248" s="53">
        <v>999871</v>
      </c>
      <c r="F248" s="53">
        <v>1166811</v>
      </c>
      <c r="G248" s="80">
        <v>17392239</v>
      </c>
      <c r="H248" s="81">
        <v>19809277</v>
      </c>
    </row>
    <row r="249" spans="1:8" ht="15.75" x14ac:dyDescent="0.25">
      <c r="A249" s="19">
        <v>3</v>
      </c>
      <c r="B249" s="52">
        <v>29612</v>
      </c>
      <c r="C249" s="53">
        <v>21757</v>
      </c>
      <c r="D249" s="53">
        <v>133837</v>
      </c>
      <c r="E249" s="53">
        <v>819334</v>
      </c>
      <c r="F249" s="53">
        <v>908096</v>
      </c>
      <c r="G249" s="80">
        <v>15288659</v>
      </c>
      <c r="H249" s="81">
        <v>17201295</v>
      </c>
    </row>
    <row r="250" spans="1:8" ht="15.75" x14ac:dyDescent="0.25">
      <c r="A250" s="19">
        <v>4</v>
      </c>
      <c r="B250" s="52">
        <v>25231</v>
      </c>
      <c r="C250" s="53">
        <v>17078</v>
      </c>
      <c r="D250" s="53">
        <v>109986</v>
      </c>
      <c r="E250" s="53">
        <v>703242</v>
      </c>
      <c r="F250" s="53">
        <v>803348</v>
      </c>
      <c r="G250" s="80">
        <v>13785005</v>
      </c>
      <c r="H250" s="81">
        <v>15443890</v>
      </c>
    </row>
    <row r="251" spans="1:8" ht="15.75" x14ac:dyDescent="0.25">
      <c r="A251" s="19">
        <v>5</v>
      </c>
      <c r="B251" s="52">
        <v>19814</v>
      </c>
      <c r="C251" s="53">
        <v>13161</v>
      </c>
      <c r="D251" s="53">
        <v>93215</v>
      </c>
      <c r="E251" s="53">
        <v>603619</v>
      </c>
      <c r="F251" s="53">
        <v>598078</v>
      </c>
      <c r="G251" s="80">
        <v>12999106</v>
      </c>
      <c r="H251" s="81">
        <v>14326993</v>
      </c>
    </row>
    <row r="252" spans="1:8" ht="15.75" x14ac:dyDescent="0.25">
      <c r="A252" s="19">
        <v>6</v>
      </c>
      <c r="B252" s="52">
        <v>17218</v>
      </c>
      <c r="C252" s="53">
        <v>8091</v>
      </c>
      <c r="D252" s="53">
        <v>90374</v>
      </c>
      <c r="E252" s="53">
        <v>526585</v>
      </c>
      <c r="F252" s="53">
        <v>464587</v>
      </c>
      <c r="G252" s="80">
        <v>8028296</v>
      </c>
      <c r="H252" s="81">
        <v>9135151</v>
      </c>
    </row>
    <row r="253" spans="1:8" ht="15.75" x14ac:dyDescent="0.25">
      <c r="A253" s="19">
        <v>7</v>
      </c>
      <c r="B253" s="52">
        <v>15033</v>
      </c>
      <c r="C253" s="53">
        <v>7566</v>
      </c>
      <c r="D253" s="53">
        <v>82877</v>
      </c>
      <c r="E253" s="53">
        <v>400119</v>
      </c>
      <c r="F253" s="53">
        <v>353384</v>
      </c>
      <c r="G253" s="80">
        <v>6478899</v>
      </c>
      <c r="H253" s="81">
        <v>7337878</v>
      </c>
    </row>
    <row r="254" spans="1:8" ht="15.75" x14ac:dyDescent="0.25">
      <c r="A254" s="19">
        <v>8</v>
      </c>
      <c r="B254" s="52">
        <v>10377</v>
      </c>
      <c r="C254" s="53">
        <v>6969</v>
      </c>
      <c r="D254" s="53">
        <v>71133</v>
      </c>
      <c r="E254" s="53">
        <v>310615</v>
      </c>
      <c r="F254" s="53">
        <v>303664</v>
      </c>
      <c r="G254" s="80">
        <v>5674985</v>
      </c>
      <c r="H254" s="81">
        <v>6377743</v>
      </c>
    </row>
    <row r="255" spans="1:8" ht="15.75" x14ac:dyDescent="0.25">
      <c r="A255" s="19">
        <v>9</v>
      </c>
      <c r="B255" s="52">
        <v>8947</v>
      </c>
      <c r="C255" s="53">
        <v>6669</v>
      </c>
      <c r="D255" s="53">
        <v>70054</v>
      </c>
      <c r="E255" s="53">
        <v>250814</v>
      </c>
      <c r="F255" s="53">
        <v>303664</v>
      </c>
      <c r="G255" s="80">
        <v>4692710</v>
      </c>
      <c r="H255" s="81">
        <v>5332858</v>
      </c>
    </row>
    <row r="256" spans="1:8" ht="15.75" x14ac:dyDescent="0.25">
      <c r="A256" s="19">
        <v>10</v>
      </c>
      <c r="B256" s="52">
        <v>8398</v>
      </c>
      <c r="C256" s="53">
        <v>4227</v>
      </c>
      <c r="D256" s="53">
        <v>63973</v>
      </c>
      <c r="E256" s="53">
        <v>209902</v>
      </c>
      <c r="F256" s="53">
        <v>249728</v>
      </c>
      <c r="G256" s="80">
        <v>3615389</v>
      </c>
      <c r="H256" s="81">
        <v>4151617</v>
      </c>
    </row>
    <row r="257" spans="1:8" ht="15.75" x14ac:dyDescent="0.25">
      <c r="A257" s="19">
        <v>11</v>
      </c>
      <c r="B257" s="52">
        <v>6922</v>
      </c>
      <c r="C257" s="53">
        <v>3423</v>
      </c>
      <c r="D257" s="53">
        <v>60314</v>
      </c>
      <c r="E257" s="53">
        <v>165352</v>
      </c>
      <c r="F257" s="53">
        <v>219728</v>
      </c>
      <c r="G257" s="80">
        <v>3450623</v>
      </c>
      <c r="H257" s="81">
        <v>3906362</v>
      </c>
    </row>
    <row r="258" spans="1:8" ht="15.75" x14ac:dyDescent="0.25">
      <c r="A258" s="19">
        <v>12</v>
      </c>
      <c r="B258" s="52">
        <v>5838</v>
      </c>
      <c r="C258" s="53">
        <v>3123</v>
      </c>
      <c r="D258" s="53">
        <v>55364</v>
      </c>
      <c r="E258" s="53">
        <v>165352</v>
      </c>
      <c r="F258" s="53">
        <v>189028</v>
      </c>
      <c r="G258" s="80">
        <v>3344671</v>
      </c>
      <c r="H258" s="81">
        <v>3763376</v>
      </c>
    </row>
    <row r="259" spans="1:8" ht="15.75" x14ac:dyDescent="0.25">
      <c r="A259" s="19">
        <v>13</v>
      </c>
      <c r="B259" s="52">
        <v>5261</v>
      </c>
      <c r="C259" s="53">
        <v>1916</v>
      </c>
      <c r="D259" s="53">
        <v>6536</v>
      </c>
      <c r="E259" s="53">
        <v>132702</v>
      </c>
      <c r="F259" s="53">
        <v>189028</v>
      </c>
      <c r="G259" s="80">
        <v>3058464</v>
      </c>
      <c r="H259" s="81">
        <v>3393907</v>
      </c>
    </row>
    <row r="260" spans="1:8" ht="15.75" x14ac:dyDescent="0.25">
      <c r="A260" s="19">
        <v>14</v>
      </c>
      <c r="B260" s="52">
        <v>4468</v>
      </c>
      <c r="C260" s="53">
        <v>1416</v>
      </c>
      <c r="D260" s="53">
        <v>5738</v>
      </c>
      <c r="E260" s="53">
        <v>132702</v>
      </c>
      <c r="F260" s="53">
        <v>128143</v>
      </c>
      <c r="G260" s="80">
        <v>3058464</v>
      </c>
      <c r="H260" s="81">
        <v>3330931</v>
      </c>
    </row>
    <row r="261" spans="1:8" ht="15.75" x14ac:dyDescent="0.25">
      <c r="A261" s="19">
        <v>15</v>
      </c>
      <c r="B261" s="52">
        <v>4402</v>
      </c>
      <c r="C261" s="53">
        <v>1416</v>
      </c>
      <c r="D261" s="53">
        <v>4258</v>
      </c>
      <c r="E261" s="53">
        <v>109373</v>
      </c>
      <c r="F261" s="53">
        <v>128143</v>
      </c>
      <c r="G261" s="80">
        <v>3021690</v>
      </c>
      <c r="H261" s="81">
        <v>3269282</v>
      </c>
    </row>
    <row r="262" spans="1:8" ht="15.75" x14ac:dyDescent="0.25">
      <c r="A262" s="19">
        <v>20</v>
      </c>
      <c r="B262" s="52">
        <v>2072</v>
      </c>
      <c r="C262" s="53">
        <v>750</v>
      </c>
      <c r="D262" s="53">
        <v>3387</v>
      </c>
      <c r="E262" s="53">
        <v>95483</v>
      </c>
      <c r="F262" s="53">
        <v>69171</v>
      </c>
      <c r="G262" s="80">
        <v>2586792</v>
      </c>
      <c r="H262" s="81">
        <v>2757655</v>
      </c>
    </row>
    <row r="263" spans="1:8" ht="16.5" thickBot="1" x14ac:dyDescent="0.3">
      <c r="A263" s="20">
        <v>25</v>
      </c>
      <c r="B263" s="35">
        <v>817</v>
      </c>
      <c r="C263" s="36">
        <v>750</v>
      </c>
      <c r="D263" s="36">
        <v>3387</v>
      </c>
      <c r="E263" s="36">
        <v>24014</v>
      </c>
      <c r="F263" s="36">
        <v>0</v>
      </c>
      <c r="G263" s="77">
        <v>1284441</v>
      </c>
      <c r="H263" s="79">
        <v>1313409</v>
      </c>
    </row>
    <row r="265" spans="1:8" ht="18.75" thickBot="1" x14ac:dyDescent="0.3">
      <c r="A265" s="21" t="s">
        <v>125</v>
      </c>
      <c r="B265" s="25"/>
      <c r="C265" s="25"/>
      <c r="D265" s="25"/>
      <c r="E265" s="25"/>
      <c r="F265" s="25"/>
      <c r="G265" s="25"/>
      <c r="H265" s="25"/>
    </row>
    <row r="266" spans="1:8" ht="60.75" thickBot="1" x14ac:dyDescent="0.3">
      <c r="A266" s="17" t="s">
        <v>15</v>
      </c>
      <c r="B266" s="39" t="s">
        <v>52</v>
      </c>
      <c r="C266" s="41" t="s">
        <v>53</v>
      </c>
      <c r="D266" s="41" t="s">
        <v>54</v>
      </c>
      <c r="E266" s="41" t="s">
        <v>55</v>
      </c>
      <c r="F266" s="41" t="s">
        <v>56</v>
      </c>
      <c r="G266" s="42" t="s">
        <v>57</v>
      </c>
      <c r="H266" s="16" t="s">
        <v>10</v>
      </c>
    </row>
    <row r="267" spans="1:8" ht="15.75" x14ac:dyDescent="0.25">
      <c r="A267" s="18">
        <v>1</v>
      </c>
      <c r="B267" s="32">
        <v>4860</v>
      </c>
      <c r="C267" s="33">
        <v>6419</v>
      </c>
      <c r="D267" s="33">
        <v>14441</v>
      </c>
      <c r="E267" s="33">
        <v>22354</v>
      </c>
      <c r="F267" s="33">
        <v>39618</v>
      </c>
      <c r="G267" s="75">
        <v>105090</v>
      </c>
      <c r="H267" s="78">
        <v>192782</v>
      </c>
    </row>
    <row r="268" spans="1:8" ht="15.75" x14ac:dyDescent="0.25">
      <c r="A268" s="19">
        <v>2</v>
      </c>
      <c r="B268" s="52">
        <v>3509</v>
      </c>
      <c r="C268" s="53">
        <v>4564</v>
      </c>
      <c r="D268" s="53">
        <v>10927</v>
      </c>
      <c r="E268" s="53">
        <v>16630</v>
      </c>
      <c r="F268" s="53">
        <v>28899</v>
      </c>
      <c r="G268" s="80">
        <v>56027</v>
      </c>
      <c r="H268" s="81">
        <v>120556</v>
      </c>
    </row>
    <row r="269" spans="1:8" ht="15.75" x14ac:dyDescent="0.25">
      <c r="A269" s="19">
        <v>3</v>
      </c>
      <c r="B269" s="52">
        <v>2771</v>
      </c>
      <c r="C269" s="53">
        <v>3618</v>
      </c>
      <c r="D269" s="53">
        <v>7618</v>
      </c>
      <c r="E269" s="53">
        <v>13867</v>
      </c>
      <c r="F269" s="53">
        <v>22573</v>
      </c>
      <c r="G269" s="80">
        <v>31727</v>
      </c>
      <c r="H269" s="81">
        <v>82174</v>
      </c>
    </row>
    <row r="270" spans="1:8" ht="15.75" x14ac:dyDescent="0.25">
      <c r="A270" s="19">
        <v>4</v>
      </c>
      <c r="B270" s="52">
        <v>2270</v>
      </c>
      <c r="C270" s="53">
        <v>2705</v>
      </c>
      <c r="D270" s="53">
        <v>5907</v>
      </c>
      <c r="E270" s="53">
        <v>10983</v>
      </c>
      <c r="F270" s="53">
        <v>15237</v>
      </c>
      <c r="G270" s="80">
        <v>23381</v>
      </c>
      <c r="H270" s="81">
        <v>60483</v>
      </c>
    </row>
    <row r="271" spans="1:8" ht="15.75" x14ac:dyDescent="0.25">
      <c r="A271" s="19">
        <v>5</v>
      </c>
      <c r="B271" s="52">
        <v>1574</v>
      </c>
      <c r="C271" s="53">
        <v>1940</v>
      </c>
      <c r="D271" s="53">
        <v>4717</v>
      </c>
      <c r="E271" s="53">
        <v>8302</v>
      </c>
      <c r="F271" s="53">
        <v>9016</v>
      </c>
      <c r="G271" s="80">
        <v>18481</v>
      </c>
      <c r="H271" s="81">
        <v>44030</v>
      </c>
    </row>
    <row r="272" spans="1:8" ht="15.75" x14ac:dyDescent="0.25">
      <c r="A272" s="19">
        <v>6</v>
      </c>
      <c r="B272" s="52">
        <v>1159</v>
      </c>
      <c r="C272" s="53">
        <v>1580</v>
      </c>
      <c r="D272" s="53">
        <v>3790</v>
      </c>
      <c r="E272" s="53">
        <v>6471</v>
      </c>
      <c r="F272" s="53">
        <v>7929</v>
      </c>
      <c r="G272" s="80">
        <v>14456</v>
      </c>
      <c r="H272" s="81">
        <v>35385</v>
      </c>
    </row>
    <row r="273" spans="1:8" ht="15.75" x14ac:dyDescent="0.25">
      <c r="A273" s="19">
        <v>7</v>
      </c>
      <c r="B273" s="52">
        <v>854</v>
      </c>
      <c r="C273" s="53">
        <v>1398</v>
      </c>
      <c r="D273" s="53">
        <v>3110</v>
      </c>
      <c r="E273" s="53">
        <v>4367</v>
      </c>
      <c r="F273" s="53">
        <v>5684</v>
      </c>
      <c r="G273" s="80">
        <v>14456</v>
      </c>
      <c r="H273" s="81">
        <v>29869</v>
      </c>
    </row>
    <row r="274" spans="1:8" ht="15.75" x14ac:dyDescent="0.25">
      <c r="A274" s="19">
        <v>8</v>
      </c>
      <c r="B274" s="52">
        <v>779</v>
      </c>
      <c r="C274" s="53">
        <v>985</v>
      </c>
      <c r="D274" s="53">
        <v>2392</v>
      </c>
      <c r="E274" s="53">
        <v>4167</v>
      </c>
      <c r="F274" s="53">
        <v>3857</v>
      </c>
      <c r="G274" s="80">
        <v>9678</v>
      </c>
      <c r="H274" s="81">
        <v>21858</v>
      </c>
    </row>
    <row r="275" spans="1:8" ht="15.75" x14ac:dyDescent="0.25">
      <c r="A275" s="19">
        <v>9</v>
      </c>
      <c r="B275" s="52">
        <v>459</v>
      </c>
      <c r="C275" s="53">
        <v>834</v>
      </c>
      <c r="D275" s="53">
        <v>1665</v>
      </c>
      <c r="E275" s="53">
        <v>4167</v>
      </c>
      <c r="F275" s="53">
        <v>3857</v>
      </c>
      <c r="G275" s="80">
        <v>5978</v>
      </c>
      <c r="H275" s="81">
        <v>16960</v>
      </c>
    </row>
    <row r="276" spans="1:8" ht="15.75" x14ac:dyDescent="0.25">
      <c r="A276" s="19">
        <v>10</v>
      </c>
      <c r="B276" s="52">
        <v>430</v>
      </c>
      <c r="C276" s="53">
        <v>724</v>
      </c>
      <c r="D276" s="53">
        <v>957</v>
      </c>
      <c r="E276" s="53">
        <v>3967</v>
      </c>
      <c r="F276" s="53">
        <v>3077</v>
      </c>
      <c r="G276" s="80">
        <v>1127</v>
      </c>
      <c r="H276" s="81">
        <v>10282</v>
      </c>
    </row>
    <row r="277" spans="1:8" ht="15.75" x14ac:dyDescent="0.25">
      <c r="A277" s="19">
        <v>11</v>
      </c>
      <c r="B277" s="52">
        <v>375</v>
      </c>
      <c r="C277" s="53">
        <v>623</v>
      </c>
      <c r="D277" s="53">
        <v>957</v>
      </c>
      <c r="E277" s="53">
        <v>3967</v>
      </c>
      <c r="F277" s="53">
        <v>3077</v>
      </c>
      <c r="G277" s="80">
        <v>1127</v>
      </c>
      <c r="H277" s="81">
        <v>10126</v>
      </c>
    </row>
    <row r="278" spans="1:8" ht="15.75" x14ac:dyDescent="0.25">
      <c r="A278" s="19">
        <v>12</v>
      </c>
      <c r="B278" s="52">
        <v>335</v>
      </c>
      <c r="C278" s="53">
        <v>528</v>
      </c>
      <c r="D278" s="53">
        <v>695</v>
      </c>
      <c r="E278" s="53">
        <v>3967</v>
      </c>
      <c r="F278" s="53">
        <v>3077</v>
      </c>
      <c r="G278" s="80">
        <v>1127</v>
      </c>
      <c r="H278" s="81">
        <v>9729</v>
      </c>
    </row>
    <row r="279" spans="1:8" ht="15.75" x14ac:dyDescent="0.25">
      <c r="A279" s="19">
        <v>13</v>
      </c>
      <c r="B279" s="52">
        <v>335</v>
      </c>
      <c r="C279" s="53">
        <v>528</v>
      </c>
      <c r="D279" s="53">
        <v>545</v>
      </c>
      <c r="E279" s="53">
        <v>3647</v>
      </c>
      <c r="F279" s="53">
        <v>3077</v>
      </c>
      <c r="G279" s="80">
        <v>1127</v>
      </c>
      <c r="H279" s="81">
        <v>9259</v>
      </c>
    </row>
    <row r="280" spans="1:8" ht="15.75" x14ac:dyDescent="0.25">
      <c r="A280" s="19">
        <v>14</v>
      </c>
      <c r="B280" s="52">
        <v>295</v>
      </c>
      <c r="C280" s="53">
        <v>528</v>
      </c>
      <c r="D280" s="53">
        <v>445</v>
      </c>
      <c r="E280" s="53">
        <v>2862</v>
      </c>
      <c r="F280" s="53">
        <v>1804</v>
      </c>
      <c r="G280" s="80">
        <v>1127</v>
      </c>
      <c r="H280" s="81">
        <v>7061</v>
      </c>
    </row>
    <row r="281" spans="1:8" ht="15.75" x14ac:dyDescent="0.25">
      <c r="A281" s="19">
        <v>15</v>
      </c>
      <c r="B281" s="52">
        <v>230</v>
      </c>
      <c r="C281" s="53">
        <v>528</v>
      </c>
      <c r="D281" s="53">
        <v>249</v>
      </c>
      <c r="E281" s="53">
        <v>2303</v>
      </c>
      <c r="F281" s="53">
        <v>1804</v>
      </c>
      <c r="G281" s="80">
        <v>1127</v>
      </c>
      <c r="H281" s="81">
        <v>6241</v>
      </c>
    </row>
    <row r="282" spans="1:8" ht="15.75" x14ac:dyDescent="0.25">
      <c r="A282" s="19">
        <v>20</v>
      </c>
      <c r="B282" s="52">
        <v>132</v>
      </c>
      <c r="C282" s="53">
        <v>197</v>
      </c>
      <c r="D282" s="53">
        <v>102</v>
      </c>
      <c r="E282" s="53">
        <v>1723</v>
      </c>
      <c r="F282" s="53">
        <v>1344</v>
      </c>
      <c r="G282" s="80">
        <v>0</v>
      </c>
      <c r="H282" s="81">
        <v>3498</v>
      </c>
    </row>
    <row r="283" spans="1:8" ht="16.5" thickBot="1" x14ac:dyDescent="0.3">
      <c r="A283" s="20">
        <v>25</v>
      </c>
      <c r="B283" s="35">
        <v>72</v>
      </c>
      <c r="C283" s="36">
        <v>197</v>
      </c>
      <c r="D283" s="36">
        <v>102</v>
      </c>
      <c r="E283" s="36">
        <v>360</v>
      </c>
      <c r="F283" s="36">
        <v>650</v>
      </c>
      <c r="G283" s="77">
        <v>0</v>
      </c>
      <c r="H283" s="79">
        <v>1381</v>
      </c>
    </row>
    <row r="285" spans="1:8" ht="18.75" thickBot="1" x14ac:dyDescent="0.3">
      <c r="A285" s="21" t="s">
        <v>126</v>
      </c>
      <c r="B285" s="25"/>
      <c r="C285" s="25"/>
      <c r="D285" s="25"/>
      <c r="E285" s="25"/>
      <c r="F285" s="25"/>
      <c r="G285" s="25"/>
      <c r="H285" s="25"/>
    </row>
    <row r="286" spans="1:8" ht="45.75" thickBot="1" x14ac:dyDescent="0.3">
      <c r="A286" s="17" t="s">
        <v>15</v>
      </c>
      <c r="B286" s="39" t="s">
        <v>4</v>
      </c>
      <c r="C286" s="40" t="s">
        <v>16</v>
      </c>
      <c r="D286" s="41" t="s">
        <v>6</v>
      </c>
      <c r="E286" s="41" t="s">
        <v>7</v>
      </c>
      <c r="F286" s="41" t="s">
        <v>8</v>
      </c>
      <c r="G286" s="42" t="s">
        <v>9</v>
      </c>
      <c r="H286" s="16" t="s">
        <v>35</v>
      </c>
    </row>
    <row r="287" spans="1:8" ht="15.75" x14ac:dyDescent="0.25">
      <c r="A287" s="18">
        <v>1</v>
      </c>
      <c r="B287" s="158">
        <v>498.8556715834855</v>
      </c>
      <c r="C287" s="159">
        <v>166.51309707030617</v>
      </c>
      <c r="D287" s="159">
        <v>93.546073752603448</v>
      </c>
      <c r="E287" s="159">
        <v>70.078432167089545</v>
      </c>
      <c r="F287" s="159">
        <v>47.784048450088186</v>
      </c>
      <c r="G287" s="166">
        <v>33.952730407484907</v>
      </c>
      <c r="H287" s="163">
        <v>39.671928757248516</v>
      </c>
    </row>
    <row r="288" spans="1:8" ht="15.75" x14ac:dyDescent="0.25">
      <c r="A288" s="19">
        <v>2</v>
      </c>
      <c r="B288" s="160">
        <v>564.79702012334087</v>
      </c>
      <c r="C288" s="157">
        <v>306.72942076037742</v>
      </c>
      <c r="D288" s="157">
        <v>91.293827576666573</v>
      </c>
      <c r="E288" s="157">
        <v>69.866159680994386</v>
      </c>
      <c r="F288" s="157">
        <v>46.413505856896698</v>
      </c>
      <c r="G288" s="167">
        <v>27.779216787948243</v>
      </c>
      <c r="H288" s="164">
        <v>33.347478495574123</v>
      </c>
    </row>
    <row r="289" spans="1:8" ht="15.75" x14ac:dyDescent="0.25">
      <c r="A289" s="19">
        <v>3</v>
      </c>
      <c r="B289" s="160">
        <v>745.11273804485882</v>
      </c>
      <c r="C289" s="157">
        <v>283.62600728819962</v>
      </c>
      <c r="D289" s="157">
        <v>87.132858922650215</v>
      </c>
      <c r="E289" s="157">
        <v>70.905284910230108</v>
      </c>
      <c r="F289" s="157">
        <v>48.539776137810996</v>
      </c>
      <c r="G289" s="167">
        <v>24.967329532298944</v>
      </c>
      <c r="H289" s="164">
        <v>30.450475065825707</v>
      </c>
    </row>
    <row r="290" spans="1:8" ht="15.75" x14ac:dyDescent="0.25">
      <c r="A290" s="19">
        <v>4</v>
      </c>
      <c r="B290" s="160">
        <v>714.78273977799324</v>
      </c>
      <c r="C290" s="157">
        <v>264.75953025969619</v>
      </c>
      <c r="D290" s="157">
        <v>74.289027736944647</v>
      </c>
      <c r="E290" s="157">
        <v>67.633971811571968</v>
      </c>
      <c r="F290" s="157">
        <v>42.148289260320638</v>
      </c>
      <c r="G290" s="167">
        <v>21.961639075123419</v>
      </c>
      <c r="H290" s="164">
        <v>26.864416770255072</v>
      </c>
    </row>
    <row r="291" spans="1:8" ht="15.75" x14ac:dyDescent="0.25">
      <c r="A291" s="19">
        <v>5</v>
      </c>
      <c r="B291" s="160">
        <v>719.1152563179694</v>
      </c>
      <c r="C291" s="157">
        <v>264.22629378035333</v>
      </c>
      <c r="D291" s="157">
        <v>68.465331883681145</v>
      </c>
      <c r="E291" s="157">
        <v>65.152710855614657</v>
      </c>
      <c r="F291" s="157">
        <v>46.587481024341358</v>
      </c>
      <c r="G291" s="167">
        <v>18.735818149336115</v>
      </c>
      <c r="H291" s="164">
        <v>23.371776312212909</v>
      </c>
    </row>
    <row r="292" spans="1:8" ht="15.75" x14ac:dyDescent="0.25">
      <c r="A292" s="19">
        <v>6</v>
      </c>
      <c r="B292" s="160">
        <v>694.66064308311911</v>
      </c>
      <c r="C292" s="157">
        <v>335.45758284132182</v>
      </c>
      <c r="D292" s="157">
        <v>59.368706701958338</v>
      </c>
      <c r="E292" s="157">
        <v>62.989170216985009</v>
      </c>
      <c r="F292" s="157">
        <v>49.475933216210699</v>
      </c>
      <c r="G292" s="167">
        <v>25.106928292005392</v>
      </c>
      <c r="H292" s="164">
        <v>30.40575041591342</v>
      </c>
    </row>
    <row r="293" spans="1:8" ht="15.75" x14ac:dyDescent="0.25">
      <c r="A293" s="19">
        <v>7</v>
      </c>
      <c r="B293" s="160">
        <v>666.02720517037699</v>
      </c>
      <c r="C293" s="157">
        <v>340.95730196475597</v>
      </c>
      <c r="D293" s="157">
        <v>51.152899833303017</v>
      </c>
      <c r="E293" s="157">
        <v>66.533022857879786</v>
      </c>
      <c r="F293" s="157">
        <v>54.90900085098901</v>
      </c>
      <c r="G293" s="167">
        <v>26.734140973019318</v>
      </c>
      <c r="H293" s="164">
        <v>32.170657095556464</v>
      </c>
    </row>
    <row r="294" spans="1:8" ht="15.75" x14ac:dyDescent="0.25">
      <c r="A294" s="19">
        <v>8</v>
      </c>
      <c r="B294" s="160">
        <v>745.69225851575743</v>
      </c>
      <c r="C294" s="157">
        <v>340.22531547620468</v>
      </c>
      <c r="D294" s="157">
        <v>43.810385137044662</v>
      </c>
      <c r="E294" s="157">
        <v>69.1531686207814</v>
      </c>
      <c r="F294" s="157">
        <v>56.113066063165704</v>
      </c>
      <c r="G294" s="167">
        <v>26.786690318666722</v>
      </c>
      <c r="H294" s="164">
        <v>31.94845547058787</v>
      </c>
    </row>
    <row r="295" spans="1:8" ht="15.75" x14ac:dyDescent="0.25">
      <c r="A295" s="19">
        <v>9</v>
      </c>
      <c r="B295" s="160">
        <v>748.93697399626285</v>
      </c>
      <c r="C295" s="157">
        <v>324.50924750681406</v>
      </c>
      <c r="D295" s="157">
        <v>38.429934555167826</v>
      </c>
      <c r="E295" s="157">
        <v>71.955076745718969</v>
      </c>
      <c r="F295" s="157">
        <v>49.670301708714618</v>
      </c>
      <c r="G295" s="167">
        <v>28.670180263601335</v>
      </c>
      <c r="H295" s="164">
        <v>33.608306588151549</v>
      </c>
    </row>
    <row r="296" spans="1:8" ht="15.75" x14ac:dyDescent="0.25">
      <c r="A296" s="19">
        <v>10</v>
      </c>
      <c r="B296" s="160">
        <v>685.94904060192312</v>
      </c>
      <c r="C296" s="157">
        <v>322.18534613731237</v>
      </c>
      <c r="D296" s="157">
        <v>34.319259664430575</v>
      </c>
      <c r="E296" s="157">
        <v>71.824269999871362</v>
      </c>
      <c r="F296" s="157">
        <v>53.607577227969863</v>
      </c>
      <c r="G296" s="167">
        <v>33.087794568774321</v>
      </c>
      <c r="H296" s="164">
        <v>37.91452896192397</v>
      </c>
    </row>
    <row r="297" spans="1:8" ht="15.75" x14ac:dyDescent="0.25">
      <c r="A297" s="19">
        <v>11</v>
      </c>
      <c r="B297" s="160">
        <v>751.61756053064357</v>
      </c>
      <c r="C297" s="157">
        <v>339.59147217959878</v>
      </c>
      <c r="D297" s="157">
        <v>28.887865278994187</v>
      </c>
      <c r="E297" s="157">
        <v>78.576847048642804</v>
      </c>
      <c r="F297" s="157">
        <v>55.751343453630106</v>
      </c>
      <c r="G297" s="167">
        <v>31.516526891165825</v>
      </c>
      <c r="H297" s="164">
        <v>36.377090409962648</v>
      </c>
    </row>
    <row r="298" spans="1:8" ht="15.75" x14ac:dyDescent="0.25">
      <c r="A298" s="19">
        <v>12</v>
      </c>
      <c r="B298" s="160">
        <v>744.62522560154207</v>
      </c>
      <c r="C298" s="157">
        <v>311.16620742340763</v>
      </c>
      <c r="D298" s="157">
        <v>23.070877232081465</v>
      </c>
      <c r="E298" s="157">
        <v>70.087074033816648</v>
      </c>
      <c r="F298" s="157">
        <v>56.41131878740952</v>
      </c>
      <c r="G298" s="167">
        <v>29.742652294471597</v>
      </c>
      <c r="H298" s="164">
        <v>34.099152836631255</v>
      </c>
    </row>
    <row r="299" spans="1:8" ht="15.75" x14ac:dyDescent="0.25">
      <c r="A299" s="19">
        <v>13</v>
      </c>
      <c r="B299" s="160">
        <v>741.50348352065703</v>
      </c>
      <c r="C299" s="157">
        <v>352.0383527597217</v>
      </c>
      <c r="D299" s="157">
        <v>177.64413628348839</v>
      </c>
      <c r="E299" s="157">
        <v>75.031692844510076</v>
      </c>
      <c r="F299" s="157">
        <v>47.299889105790761</v>
      </c>
      <c r="G299" s="167">
        <v>27.845260264644583</v>
      </c>
      <c r="H299" s="164">
        <v>32.351570805336223</v>
      </c>
    </row>
    <row r="300" spans="1:8" ht="15.75" x14ac:dyDescent="0.25">
      <c r="A300" s="19">
        <v>14</v>
      </c>
      <c r="B300" s="160">
        <v>716.42288852542811</v>
      </c>
      <c r="C300" s="157">
        <v>409.16276524116694</v>
      </c>
      <c r="D300" s="157">
        <v>177.73855420021897</v>
      </c>
      <c r="E300" s="157">
        <v>66.975364651867679</v>
      </c>
      <c r="F300" s="157">
        <v>60.586884582316465</v>
      </c>
      <c r="G300" s="167">
        <v>25.969315367949477</v>
      </c>
      <c r="H300" s="164">
        <v>30.285221133100052</v>
      </c>
    </row>
    <row r="301" spans="1:8" ht="15.75" x14ac:dyDescent="0.25">
      <c r="A301" s="19">
        <v>15</v>
      </c>
      <c r="B301" s="160">
        <v>684.6920085598648</v>
      </c>
      <c r="C301" s="157">
        <v>404.55220787937458</v>
      </c>
      <c r="D301" s="157">
        <v>188.35190543858818</v>
      </c>
      <c r="E301" s="157">
        <v>70.660582733268356</v>
      </c>
      <c r="F301" s="157">
        <v>52.009919785918818</v>
      </c>
      <c r="G301" s="167">
        <v>24.342229049893376</v>
      </c>
      <c r="H301" s="164">
        <v>28.243693791352417</v>
      </c>
    </row>
    <row r="302" spans="1:8" ht="15.75" x14ac:dyDescent="0.25">
      <c r="A302" s="19">
        <v>20</v>
      </c>
      <c r="B302" s="160">
        <v>659.90704275934775</v>
      </c>
      <c r="C302" s="157">
        <v>384.08057318310131</v>
      </c>
      <c r="D302" s="157">
        <v>142.31190564064741</v>
      </c>
      <c r="E302" s="157">
        <v>37.632793683791689</v>
      </c>
      <c r="F302" s="157">
        <v>22.870469345928989</v>
      </c>
      <c r="G302" s="167">
        <v>15.916195196683477</v>
      </c>
      <c r="H302" s="164">
        <v>17.581804078663041</v>
      </c>
    </row>
    <row r="303" spans="1:8" ht="16.5" thickBot="1" x14ac:dyDescent="0.3">
      <c r="A303" s="20">
        <v>25</v>
      </c>
      <c r="B303" s="161">
        <v>814.47307221900189</v>
      </c>
      <c r="C303" s="162">
        <v>363.61654651957207</v>
      </c>
      <c r="D303" s="162">
        <v>73.789598330946532</v>
      </c>
      <c r="E303" s="162">
        <v>51.917949974665646</v>
      </c>
      <c r="F303" s="162" t="s">
        <v>36</v>
      </c>
      <c r="G303" s="168">
        <v>16.601355757171547</v>
      </c>
      <c r="H303" s="165">
        <v>18.102011353834488</v>
      </c>
    </row>
    <row r="305" spans="1:8" ht="18.75" thickBot="1" x14ac:dyDescent="0.3">
      <c r="A305" s="21" t="s">
        <v>127</v>
      </c>
      <c r="B305" s="25"/>
      <c r="C305" s="25"/>
      <c r="D305" s="25"/>
      <c r="E305" s="25"/>
      <c r="F305" s="25"/>
      <c r="G305" s="25"/>
      <c r="H305" s="25"/>
    </row>
    <row r="306" spans="1:8" ht="60.75" thickBot="1" x14ac:dyDescent="0.3">
      <c r="A306" s="17" t="s">
        <v>15</v>
      </c>
      <c r="B306" s="39" t="s">
        <v>52</v>
      </c>
      <c r="C306" s="41" t="s">
        <v>53</v>
      </c>
      <c r="D306" s="41" t="s">
        <v>54</v>
      </c>
      <c r="E306" s="41" t="s">
        <v>55</v>
      </c>
      <c r="F306" s="41" t="s">
        <v>56</v>
      </c>
      <c r="G306" s="42" t="s">
        <v>57</v>
      </c>
      <c r="H306" s="16" t="s">
        <v>35</v>
      </c>
    </row>
    <row r="307" spans="1:8" ht="15.75" x14ac:dyDescent="0.25">
      <c r="A307" s="18">
        <v>1</v>
      </c>
      <c r="B307" s="101">
        <v>2751.7125900212536</v>
      </c>
      <c r="C307" s="102">
        <v>1406.7024366314381</v>
      </c>
      <c r="D307" s="102">
        <v>783.02969278376736</v>
      </c>
      <c r="E307" s="102">
        <v>437.74459412543723</v>
      </c>
      <c r="F307" s="102">
        <v>186.97956845461806</v>
      </c>
      <c r="G307" s="113">
        <v>69.276641390631951</v>
      </c>
      <c r="H307" s="114">
        <v>301.81271781383879</v>
      </c>
    </row>
    <row r="308" spans="1:8" ht="15.75" x14ac:dyDescent="0.25">
      <c r="A308" s="19">
        <v>2</v>
      </c>
      <c r="B308" s="105">
        <v>2735.6851028529613</v>
      </c>
      <c r="C308" s="106">
        <v>1376.3754331921016</v>
      </c>
      <c r="D308" s="106">
        <v>757.57230901137768</v>
      </c>
      <c r="E308" s="106">
        <v>403.7228997243493</v>
      </c>
      <c r="F308" s="106">
        <v>188.02126173552659</v>
      </c>
      <c r="G308" s="115">
        <v>87.496848805843484</v>
      </c>
      <c r="H308" s="116">
        <v>341.82465689739962</v>
      </c>
    </row>
    <row r="309" spans="1:8" ht="15.75" x14ac:dyDescent="0.25">
      <c r="A309" s="19">
        <v>3</v>
      </c>
      <c r="B309" s="105">
        <v>2766.7022854697766</v>
      </c>
      <c r="C309" s="106">
        <v>1398.5100612902186</v>
      </c>
      <c r="D309" s="106">
        <v>753.87192841266869</v>
      </c>
      <c r="E309" s="106">
        <v>402.59086969587679</v>
      </c>
      <c r="F309" s="106">
        <v>178.19291432291644</v>
      </c>
      <c r="G309" s="115">
        <v>98.685625953537723</v>
      </c>
      <c r="H309" s="116">
        <v>379.74800892185181</v>
      </c>
    </row>
    <row r="310" spans="1:8" ht="15.75" x14ac:dyDescent="0.25">
      <c r="A310" s="19">
        <v>4</v>
      </c>
      <c r="B310" s="105">
        <v>2737.764187183579</v>
      </c>
      <c r="C310" s="106">
        <v>1361.4269359529042</v>
      </c>
      <c r="D310" s="106">
        <v>748.90955480261709</v>
      </c>
      <c r="E310" s="106">
        <v>419.5118209392553</v>
      </c>
      <c r="F310" s="106">
        <v>183.43306758256483</v>
      </c>
      <c r="G310" s="115">
        <v>104.4127604027049</v>
      </c>
      <c r="H310" s="116">
        <v>399.53269576551048</v>
      </c>
    </row>
    <row r="311" spans="1:8" ht="15.75" x14ac:dyDescent="0.25">
      <c r="A311" s="19">
        <v>5</v>
      </c>
      <c r="B311" s="105">
        <v>2722.5319208772657</v>
      </c>
      <c r="C311" s="106">
        <v>1437.3222905134025</v>
      </c>
      <c r="D311" s="106">
        <v>710.12048053194007</v>
      </c>
      <c r="E311" s="106">
        <v>419.74455490141531</v>
      </c>
      <c r="F311" s="106">
        <v>195.91499162103563</v>
      </c>
      <c r="G311" s="115">
        <v>93.019194478018036</v>
      </c>
      <c r="H311" s="116">
        <v>395.03714254192573</v>
      </c>
    </row>
    <row r="312" spans="1:8" ht="15.75" x14ac:dyDescent="0.25">
      <c r="A312" s="19">
        <v>6</v>
      </c>
      <c r="B312" s="105">
        <v>2725.5470553721457</v>
      </c>
      <c r="C312" s="106">
        <v>1454.323414460549</v>
      </c>
      <c r="D312" s="106">
        <v>666.02679804175693</v>
      </c>
      <c r="E312" s="106">
        <v>418.19604651663838</v>
      </c>
      <c r="F312" s="106">
        <v>195.97765976357402</v>
      </c>
      <c r="G312" s="115">
        <v>93.296802901393747</v>
      </c>
      <c r="H312" s="116">
        <v>384.05351591406901</v>
      </c>
    </row>
    <row r="313" spans="1:8" ht="15.75" x14ac:dyDescent="0.25">
      <c r="A313" s="19">
        <v>7</v>
      </c>
      <c r="B313" s="105">
        <v>2662.5054648546748</v>
      </c>
      <c r="C313" s="106">
        <v>1351.3879760331408</v>
      </c>
      <c r="D313" s="106">
        <v>650.7151314758504</v>
      </c>
      <c r="E313" s="106">
        <v>477.55557926740892</v>
      </c>
      <c r="F313" s="106">
        <v>218.41304358797186</v>
      </c>
      <c r="G313" s="115">
        <v>77.609891537089496</v>
      </c>
      <c r="H313" s="116">
        <v>356.07545156667823</v>
      </c>
    </row>
    <row r="314" spans="1:8" ht="15.75" x14ac:dyDescent="0.25">
      <c r="A314" s="19">
        <v>8</v>
      </c>
      <c r="B314" s="105">
        <v>2605.1038289766393</v>
      </c>
      <c r="C314" s="106">
        <v>1340.1756543127374</v>
      </c>
      <c r="D314" s="106">
        <v>670.89150416870575</v>
      </c>
      <c r="E314" s="106">
        <v>476.05733495842833</v>
      </c>
      <c r="F314" s="106">
        <v>262.65911408059503</v>
      </c>
      <c r="G314" s="115">
        <v>101.07548180795756</v>
      </c>
      <c r="H314" s="116">
        <v>408.51116346236842</v>
      </c>
    </row>
    <row r="315" spans="1:8" ht="15.75" x14ac:dyDescent="0.25">
      <c r="A315" s="19">
        <v>9</v>
      </c>
      <c r="B315" s="105">
        <v>2668.8626272823381</v>
      </c>
      <c r="C315" s="106">
        <v>1288.5478747889392</v>
      </c>
      <c r="D315" s="106">
        <v>615.33847911175008</v>
      </c>
      <c r="E315" s="106">
        <v>451.64658275103318</v>
      </c>
      <c r="F315" s="106">
        <v>257.6218152095725</v>
      </c>
      <c r="G315" s="115">
        <v>61.795331856116348</v>
      </c>
      <c r="H315" s="116">
        <v>387.33883175945613</v>
      </c>
    </row>
    <row r="316" spans="1:8" ht="15.75" x14ac:dyDescent="0.25">
      <c r="A316" s="19">
        <v>10</v>
      </c>
      <c r="B316" s="105">
        <v>2657.3266069769561</v>
      </c>
      <c r="C316" s="106">
        <v>1256.6657230411263</v>
      </c>
      <c r="D316" s="106">
        <v>640.45259111826158</v>
      </c>
      <c r="E316" s="106">
        <v>448.74648341157427</v>
      </c>
      <c r="F316" s="106">
        <v>284.27167405842681</v>
      </c>
      <c r="G316" s="115">
        <v>130.97900797987401</v>
      </c>
      <c r="H316" s="116">
        <v>531.79188260521846</v>
      </c>
    </row>
    <row r="317" spans="1:8" ht="15.75" x14ac:dyDescent="0.25">
      <c r="A317" s="19">
        <v>11</v>
      </c>
      <c r="B317" s="105">
        <v>2613.9894357988028</v>
      </c>
      <c r="C317" s="106">
        <v>1197.6746519580006</v>
      </c>
      <c r="D317" s="106">
        <v>635.67847400643495</v>
      </c>
      <c r="E317" s="106">
        <v>339.44543247583044</v>
      </c>
      <c r="F317" s="106">
        <v>279.2343751874044</v>
      </c>
      <c r="G317" s="115">
        <v>125.94170910885185</v>
      </c>
      <c r="H317" s="116">
        <v>462.41972698671526</v>
      </c>
    </row>
    <row r="318" spans="1:8" ht="15.75" x14ac:dyDescent="0.25">
      <c r="A318" s="19">
        <v>12</v>
      </c>
      <c r="B318" s="105">
        <v>2680.2519135617913</v>
      </c>
      <c r="C318" s="106">
        <v>1289.0186169647582</v>
      </c>
      <c r="D318" s="106">
        <v>632.68526858163477</v>
      </c>
      <c r="E318" s="106">
        <v>335.43540226794283</v>
      </c>
      <c r="F318" s="106">
        <v>274.19707631638164</v>
      </c>
      <c r="G318" s="115">
        <v>120.90441023782878</v>
      </c>
      <c r="H318" s="116">
        <v>444.94176147860105</v>
      </c>
    </row>
    <row r="319" spans="1:8" ht="15.75" x14ac:dyDescent="0.25">
      <c r="A319" s="19">
        <v>13</v>
      </c>
      <c r="B319" s="105">
        <v>2675.2146146907703</v>
      </c>
      <c r="C319" s="106">
        <v>1284.5378378553698</v>
      </c>
      <c r="D319" s="106">
        <v>649.91120162618176</v>
      </c>
      <c r="E319" s="106">
        <v>336.22268727736878</v>
      </c>
      <c r="F319" s="106">
        <v>269.15977744535888</v>
      </c>
      <c r="G319" s="115">
        <v>115.8671113668066</v>
      </c>
      <c r="H319" s="116">
        <v>444.28399280760669</v>
      </c>
    </row>
    <row r="320" spans="1:8" ht="15.75" x14ac:dyDescent="0.25">
      <c r="A320" s="19">
        <v>14</v>
      </c>
      <c r="B320" s="105">
        <v>2759.1050661609324</v>
      </c>
      <c r="C320" s="106">
        <v>1280.0570587459817</v>
      </c>
      <c r="D320" s="106">
        <v>609.1772277141547</v>
      </c>
      <c r="E320" s="106">
        <v>337.99280753459618</v>
      </c>
      <c r="F320" s="106">
        <v>341.8801145799892</v>
      </c>
      <c r="G320" s="115">
        <v>110.82981249578398</v>
      </c>
      <c r="H320" s="116">
        <v>491.41514352318524</v>
      </c>
    </row>
    <row r="321" spans="1:8" ht="15.75" x14ac:dyDescent="0.25">
      <c r="A321" s="19">
        <v>15</v>
      </c>
      <c r="B321" s="105">
        <v>2832.8279025759311</v>
      </c>
      <c r="C321" s="106">
        <v>1275.5762796365934</v>
      </c>
      <c r="D321" s="106">
        <v>740.39252094482515</v>
      </c>
      <c r="E321" s="106">
        <v>338.63878763815217</v>
      </c>
      <c r="F321" s="106">
        <v>291.01906465083272</v>
      </c>
      <c r="G321" s="115">
        <v>105.79251362476136</v>
      </c>
      <c r="H321" s="116">
        <v>470.04071693185637</v>
      </c>
    </row>
    <row r="322" spans="1:8" ht="15.75" x14ac:dyDescent="0.25">
      <c r="A322" s="19">
        <v>20</v>
      </c>
      <c r="B322" s="105">
        <v>2465.5048570114936</v>
      </c>
      <c r="C322" s="106">
        <v>1318.7348759827951</v>
      </c>
      <c r="D322" s="106">
        <v>922.07657506787314</v>
      </c>
      <c r="E322" s="106">
        <v>323.64296194046244</v>
      </c>
      <c r="F322" s="106">
        <v>288.06092331126473</v>
      </c>
      <c r="G322" s="115" t="s">
        <v>36</v>
      </c>
      <c r="H322" s="116">
        <v>464.28814371206482</v>
      </c>
    </row>
    <row r="323" spans="1:8" ht="16.5" thickBot="1" x14ac:dyDescent="0.3">
      <c r="A323" s="20">
        <v>25</v>
      </c>
      <c r="B323" s="109">
        <v>2256.8641403280071</v>
      </c>
      <c r="C323" s="110">
        <v>1293.5483816276835</v>
      </c>
      <c r="D323" s="110">
        <v>896.89008071275953</v>
      </c>
      <c r="E323" s="110">
        <v>275.21888922118154</v>
      </c>
      <c r="F323" s="110">
        <v>404.09345956050663</v>
      </c>
      <c r="G323" s="117" t="s">
        <v>36</v>
      </c>
      <c r="H323" s="118">
        <v>630.37334275954072</v>
      </c>
    </row>
    <row r="324" spans="1:8" ht="16.5" customHeight="1" x14ac:dyDescent="0.25">
      <c r="A324" s="5"/>
      <c r="B324" s="224"/>
      <c r="C324" s="224"/>
      <c r="D324" s="224"/>
      <c r="E324" s="224"/>
      <c r="F324" s="224"/>
      <c r="G324" s="224"/>
      <c r="H324" s="224"/>
    </row>
    <row r="325" spans="1:8" ht="18.75" thickBot="1" x14ac:dyDescent="0.3">
      <c r="A325" s="21" t="s">
        <v>128</v>
      </c>
      <c r="B325" s="25"/>
      <c r="C325" s="25"/>
      <c r="D325" s="25"/>
      <c r="E325" s="25"/>
      <c r="F325" s="25"/>
      <c r="G325" s="25"/>
      <c r="H325" s="25"/>
    </row>
    <row r="326" spans="1:8" ht="45.75" thickBot="1" x14ac:dyDescent="0.3">
      <c r="A326" s="17" t="s">
        <v>15</v>
      </c>
      <c r="B326" s="39" t="s">
        <v>4</v>
      </c>
      <c r="C326" s="40" t="s">
        <v>16</v>
      </c>
      <c r="D326" s="41" t="s">
        <v>6</v>
      </c>
      <c r="E326" s="41" t="s">
        <v>7</v>
      </c>
      <c r="F326" s="41" t="s">
        <v>8</v>
      </c>
      <c r="G326" s="42" t="s">
        <v>9</v>
      </c>
      <c r="H326" s="16" t="s">
        <v>10</v>
      </c>
    </row>
    <row r="327" spans="1:8" ht="15.75" thickBot="1" x14ac:dyDescent="0.3">
      <c r="A327" s="17" t="s">
        <v>45</v>
      </c>
      <c r="B327" s="83">
        <f>21.91</f>
        <v>21.91</v>
      </c>
      <c r="C327" s="84">
        <f>16.26</f>
        <v>16.260000000000002</v>
      </c>
      <c r="D327" s="85">
        <f>63.28</f>
        <v>63.28</v>
      </c>
      <c r="E327" s="85">
        <f>346.81</f>
        <v>346.81</v>
      </c>
      <c r="F327" s="85">
        <f>311.04</f>
        <v>311.04000000000002</v>
      </c>
      <c r="G327" s="86">
        <f>3908.78</f>
        <v>3908.78</v>
      </c>
      <c r="H327" s="87">
        <f>SUM(B327:G327)</f>
        <v>4668.08</v>
      </c>
    </row>
    <row r="328" spans="1:8" ht="15.75" x14ac:dyDescent="0.25">
      <c r="A328" s="18">
        <v>1</v>
      </c>
      <c r="B328" s="88">
        <v>11.312810239935001</v>
      </c>
      <c r="C328" s="90">
        <v>7.7194947815739798</v>
      </c>
      <c r="D328" s="90">
        <v>36.2812844438768</v>
      </c>
      <c r="E328" s="90">
        <v>212.76614522884799</v>
      </c>
      <c r="F328" s="90">
        <v>200.25956596099999</v>
      </c>
      <c r="G328" s="91">
        <v>2465.6331021493802</v>
      </c>
      <c r="H328" s="97">
        <f>SUM(B328:G328)</f>
        <v>2933.9724028046139</v>
      </c>
    </row>
    <row r="329" spans="1:8" ht="15.75" x14ac:dyDescent="0.25">
      <c r="A329" s="19">
        <v>2</v>
      </c>
      <c r="B329" s="92">
        <v>8.5098203054112496</v>
      </c>
      <c r="C329" s="89">
        <v>5.3127769083139</v>
      </c>
      <c r="D329" s="89">
        <v>28.4719997373472</v>
      </c>
      <c r="E329" s="89">
        <v>172.07708477793699</v>
      </c>
      <c r="F329" s="89">
        <v>157.43064117432101</v>
      </c>
      <c r="G329" s="93">
        <v>1949.2214175793299</v>
      </c>
      <c r="H329" s="98">
        <f>SUM(B329:G329)</f>
        <v>2321.0237404826603</v>
      </c>
    </row>
    <row r="330" spans="1:8" ht="15.75" x14ac:dyDescent="0.25">
      <c r="A330" s="19">
        <v>3</v>
      </c>
      <c r="B330" s="92">
        <v>6.9266867727189396</v>
      </c>
      <c r="C330" s="89">
        <v>4.2684477952186697</v>
      </c>
      <c r="D330" s="89">
        <v>22.701604020987102</v>
      </c>
      <c r="E330" s="89">
        <v>140.62612026148301</v>
      </c>
      <c r="F330" s="89">
        <v>127.04614161155401</v>
      </c>
      <c r="G330" s="93">
        <v>1620.9141966663001</v>
      </c>
      <c r="H330" s="98">
        <f t="shared" ref="H330:H344" si="0">SUM(B330:G330)</f>
        <v>1922.4831971282617</v>
      </c>
    </row>
    <row r="331" spans="1:8" ht="15.75" x14ac:dyDescent="0.25">
      <c r="A331" s="19">
        <v>4</v>
      </c>
      <c r="B331" s="92">
        <v>5.77445393105228</v>
      </c>
      <c r="C331" s="89">
        <v>3.429997628552</v>
      </c>
      <c r="D331" s="89">
        <v>18.325291996095402</v>
      </c>
      <c r="E331" s="89">
        <v>115.353220476378</v>
      </c>
      <c r="F331" s="89">
        <v>103.360699996327</v>
      </c>
      <c r="G331" s="93">
        <v>1373.1907799498299</v>
      </c>
      <c r="H331" s="98">
        <f t="shared" si="0"/>
        <v>1619.4344439782346</v>
      </c>
    </row>
    <row r="332" spans="1:8" ht="15.75" x14ac:dyDescent="0.25">
      <c r="A332" s="19">
        <v>5</v>
      </c>
      <c r="B332" s="92">
        <v>4.8212301810522797</v>
      </c>
      <c r="C332" s="89">
        <v>2.7994079126429101</v>
      </c>
      <c r="D332" s="89">
        <v>14.792391662762</v>
      </c>
      <c r="E332" s="89">
        <v>95.077258598661899</v>
      </c>
      <c r="F332" s="89">
        <v>86.299535125142896</v>
      </c>
      <c r="G332" s="93">
        <v>1188.2933174395901</v>
      </c>
      <c r="H332" s="98">
        <f t="shared" si="0"/>
        <v>1392.083140919852</v>
      </c>
    </row>
    <row r="333" spans="1:8" ht="15.75" x14ac:dyDescent="0.25">
      <c r="A333" s="19">
        <v>6</v>
      </c>
      <c r="B333" s="92">
        <v>4.0545477643856103</v>
      </c>
      <c r="C333" s="89">
        <v>2.4042344543095702</v>
      </c>
      <c r="D333" s="89">
        <v>11.9457372183176</v>
      </c>
      <c r="E333" s="89">
        <v>78.207833151972295</v>
      </c>
      <c r="F333" s="89">
        <v>73.103591346042407</v>
      </c>
      <c r="G333" s="93">
        <v>1039.4373422757401</v>
      </c>
      <c r="H333" s="98">
        <f t="shared" si="0"/>
        <v>1209.1532862107676</v>
      </c>
    </row>
    <row r="334" spans="1:8" ht="15.75" x14ac:dyDescent="0.25">
      <c r="A334" s="19">
        <v>7</v>
      </c>
      <c r="B334" s="92">
        <v>3.4114702643856099</v>
      </c>
      <c r="C334" s="89">
        <v>2.08245112097624</v>
      </c>
      <c r="D334" s="89">
        <v>9.3676345758445194</v>
      </c>
      <c r="E334" s="89">
        <v>65.013293609024004</v>
      </c>
      <c r="F334" s="89">
        <v>62.247622491064</v>
      </c>
      <c r="G334" s="93">
        <v>920.01257808024798</v>
      </c>
      <c r="H334" s="98">
        <f t="shared" si="0"/>
        <v>1062.1350501415423</v>
      </c>
    </row>
    <row r="335" spans="1:8" ht="15.75" x14ac:dyDescent="0.25">
      <c r="A335" s="19">
        <v>8</v>
      </c>
      <c r="B335" s="92">
        <v>2.8809488919108599</v>
      </c>
      <c r="C335" s="89">
        <v>1.7732722876429099</v>
      </c>
      <c r="D335" s="89">
        <v>7.5524385758445201</v>
      </c>
      <c r="E335" s="89">
        <v>54.7355774614404</v>
      </c>
      <c r="F335" s="89">
        <v>53.441696062492603</v>
      </c>
      <c r="G335" s="93">
        <v>818.81669639540496</v>
      </c>
      <c r="H335" s="98">
        <f t="shared" si="0"/>
        <v>939.20062967473632</v>
      </c>
    </row>
    <row r="336" spans="1:8" ht="15.75" x14ac:dyDescent="0.25">
      <c r="A336" s="19">
        <v>9</v>
      </c>
      <c r="B336" s="92">
        <v>2.4542422893467601</v>
      </c>
      <c r="C336" s="89">
        <v>1.4891695098651301</v>
      </c>
      <c r="D336" s="89">
        <v>5.9111255076626996</v>
      </c>
      <c r="E336" s="89">
        <v>46.527117522697999</v>
      </c>
      <c r="F336" s="89">
        <v>45.6753733378549</v>
      </c>
      <c r="G336" s="93">
        <v>734.78434050089697</v>
      </c>
      <c r="H336" s="98">
        <f t="shared" si="0"/>
        <v>836.84136866832444</v>
      </c>
    </row>
    <row r="337" spans="1:8" ht="15.75" x14ac:dyDescent="0.25">
      <c r="A337" s="19">
        <v>10</v>
      </c>
      <c r="B337" s="92">
        <v>2.0718427238705699</v>
      </c>
      <c r="C337" s="89">
        <v>1.2462830515318</v>
      </c>
      <c r="D337" s="89">
        <v>4.4774316191500603</v>
      </c>
      <c r="E337" s="89">
        <v>39.873847192856203</v>
      </c>
      <c r="F337" s="89">
        <v>38.581729943915498</v>
      </c>
      <c r="G337" s="93">
        <v>659.68226383685999</v>
      </c>
      <c r="H337" s="98">
        <f t="shared" si="0"/>
        <v>745.93339836818416</v>
      </c>
    </row>
    <row r="338" spans="1:8" ht="15.75" x14ac:dyDescent="0.25">
      <c r="A338" s="19">
        <v>11</v>
      </c>
      <c r="B338" s="92">
        <v>1.7178805377233799</v>
      </c>
      <c r="C338" s="89">
        <v>1.0767593015318</v>
      </c>
      <c r="D338" s="89">
        <v>3.4956438413722801</v>
      </c>
      <c r="E338" s="89">
        <v>34.321970177730698</v>
      </c>
      <c r="F338" s="89">
        <v>32.076147844348398</v>
      </c>
      <c r="G338" s="93">
        <v>592.16682260041796</v>
      </c>
      <c r="H338" s="98">
        <f t="shared" si="0"/>
        <v>664.85522430312449</v>
      </c>
    </row>
    <row r="339" spans="1:8" ht="15.75" x14ac:dyDescent="0.25">
      <c r="A339" s="19">
        <v>12</v>
      </c>
      <c r="B339" s="92">
        <v>1.4233966279831201</v>
      </c>
      <c r="C339" s="89">
        <v>0.93147468614718598</v>
      </c>
      <c r="D339" s="89">
        <v>2.69977598077599</v>
      </c>
      <c r="E339" s="89">
        <v>29.323144135521002</v>
      </c>
      <c r="F339" s="89">
        <v>26.2498572594839</v>
      </c>
      <c r="G339" s="93">
        <v>528.25110540103799</v>
      </c>
      <c r="H339" s="98">
        <f>SUM(B339:G339)</f>
        <v>588.8787540909492</v>
      </c>
    </row>
    <row r="340" spans="1:8" ht="15.75" x14ac:dyDescent="0.25">
      <c r="A340" s="19">
        <v>13</v>
      </c>
      <c r="B340" s="92">
        <v>1.1756244057609</v>
      </c>
      <c r="C340" s="89">
        <v>0.83905885281385195</v>
      </c>
      <c r="D340" s="89">
        <v>2.2743426474426598</v>
      </c>
      <c r="E340" s="89">
        <v>25.163203232059502</v>
      </c>
      <c r="F340" s="89">
        <v>20.6948839120484</v>
      </c>
      <c r="G340" s="93">
        <v>471.171769597165</v>
      </c>
      <c r="H340" s="98">
        <f t="shared" si="0"/>
        <v>521.31888264729037</v>
      </c>
    </row>
    <row r="341" spans="1:8" ht="15.75" x14ac:dyDescent="0.25">
      <c r="A341" s="19">
        <v>14</v>
      </c>
      <c r="B341" s="92">
        <v>0.96194667499167397</v>
      </c>
      <c r="C341" s="89">
        <v>0.786145757575757</v>
      </c>
      <c r="D341" s="89">
        <v>2.0235923646840299</v>
      </c>
      <c r="E341" s="89">
        <v>21.380411371947499</v>
      </c>
      <c r="F341" s="89">
        <v>16.182101322557401</v>
      </c>
      <c r="G341" s="93">
        <v>422.69191801127801</v>
      </c>
      <c r="H341" s="98">
        <f t="shared" si="0"/>
        <v>464.02611550303436</v>
      </c>
    </row>
    <row r="342" spans="1:8" ht="15.75" x14ac:dyDescent="0.25">
      <c r="A342" s="19">
        <v>15</v>
      </c>
      <c r="B342" s="92">
        <v>0.79316750832500804</v>
      </c>
      <c r="C342" s="89">
        <v>0.73430409090908999</v>
      </c>
      <c r="D342" s="89">
        <v>1.7894675280827299</v>
      </c>
      <c r="E342" s="89">
        <v>18.0021766679052</v>
      </c>
      <c r="F342" s="89">
        <v>12.1875285606527</v>
      </c>
      <c r="G342" s="93">
        <v>376.39326432728501</v>
      </c>
      <c r="H342" s="98">
        <f t="shared" si="0"/>
        <v>409.89990868315977</v>
      </c>
    </row>
    <row r="343" spans="1:8" ht="15.75" x14ac:dyDescent="0.25">
      <c r="A343" s="19">
        <v>20</v>
      </c>
      <c r="B343" s="92">
        <v>0.30496825695138102</v>
      </c>
      <c r="C343" s="89">
        <v>0.54112909090909</v>
      </c>
      <c r="D343" s="89">
        <v>0.82315298262818604</v>
      </c>
      <c r="E343" s="89">
        <v>6.5337724114696201</v>
      </c>
      <c r="F343" s="89">
        <v>1.62004781249999</v>
      </c>
      <c r="G343" s="93">
        <v>224.68896586270299</v>
      </c>
      <c r="H343" s="98">
        <f t="shared" si="0"/>
        <v>234.51203641716126</v>
      </c>
    </row>
    <row r="344" spans="1:8" ht="16.5" thickBot="1" x14ac:dyDescent="0.3">
      <c r="A344" s="20">
        <v>25</v>
      </c>
      <c r="B344" s="94">
        <v>8.9880616258741206E-2</v>
      </c>
      <c r="C344" s="95">
        <v>0.41925409090908999</v>
      </c>
      <c r="D344" s="95">
        <v>0.26626716867469802</v>
      </c>
      <c r="E344" s="95">
        <v>2.4740646590908999</v>
      </c>
      <c r="F344" s="95">
        <v>0</v>
      </c>
      <c r="G344" s="96">
        <v>167.33875658480599</v>
      </c>
      <c r="H344" s="99">
        <f t="shared" si="0"/>
        <v>170.58822311973941</v>
      </c>
    </row>
    <row r="345" spans="1:8" ht="15.75" x14ac:dyDescent="0.25">
      <c r="A345" s="5"/>
      <c r="B345" s="224"/>
      <c r="C345" s="224"/>
      <c r="D345" s="224"/>
      <c r="E345" s="224"/>
      <c r="F345" s="224"/>
      <c r="G345" s="224"/>
      <c r="H345" s="224"/>
    </row>
    <row r="346" spans="1:8" ht="18.75" thickBot="1" x14ac:dyDescent="0.3">
      <c r="A346" s="21" t="s">
        <v>129</v>
      </c>
      <c r="B346" s="25"/>
      <c r="C346" s="25"/>
      <c r="D346" s="25"/>
      <c r="E346" s="25"/>
      <c r="F346" s="25"/>
      <c r="G346" s="25"/>
      <c r="H346" s="25"/>
    </row>
    <row r="347" spans="1:8" ht="60.75" thickBot="1" x14ac:dyDescent="0.3">
      <c r="A347" s="17" t="s">
        <v>15</v>
      </c>
      <c r="B347" s="39" t="s">
        <v>52</v>
      </c>
      <c r="C347" s="41" t="s">
        <v>53</v>
      </c>
      <c r="D347" s="41" t="s">
        <v>54</v>
      </c>
      <c r="E347" s="41" t="s">
        <v>55</v>
      </c>
      <c r="F347" s="41" t="s">
        <v>56</v>
      </c>
      <c r="G347" s="42" t="s">
        <v>57</v>
      </c>
      <c r="H347" s="16" t="s">
        <v>10</v>
      </c>
    </row>
    <row r="348" spans="1:8" ht="15.75" thickBot="1" x14ac:dyDescent="0.3">
      <c r="A348" s="17" t="s">
        <v>45</v>
      </c>
      <c r="B348" s="83">
        <v>1.47</v>
      </c>
      <c r="C348" s="84">
        <v>2.13</v>
      </c>
      <c r="D348" s="85">
        <v>4.29</v>
      </c>
      <c r="E348" s="85">
        <v>8.06</v>
      </c>
      <c r="F348" s="85">
        <v>10.99</v>
      </c>
      <c r="G348" s="86">
        <v>16.14</v>
      </c>
      <c r="H348" s="87">
        <f>SUM(B348:G348)</f>
        <v>43.08</v>
      </c>
    </row>
    <row r="349" spans="1:8" ht="15.75" x14ac:dyDescent="0.25">
      <c r="A349" s="18">
        <v>1</v>
      </c>
      <c r="B349" s="88">
        <v>0.94</v>
      </c>
      <c r="C349" s="90">
        <v>1.33</v>
      </c>
      <c r="D349" s="90">
        <v>2.59</v>
      </c>
      <c r="E349" s="90">
        <v>5.31</v>
      </c>
      <c r="F349" s="90">
        <v>6.68</v>
      </c>
      <c r="G349" s="91">
        <v>7.61</v>
      </c>
      <c r="H349" s="97">
        <f>SUM(B349:G349)</f>
        <v>24.459999999999997</v>
      </c>
    </row>
    <row r="350" spans="1:8" ht="15.75" x14ac:dyDescent="0.25">
      <c r="A350" s="19">
        <v>2</v>
      </c>
      <c r="B350" s="92">
        <v>0.74</v>
      </c>
      <c r="C350" s="89">
        <v>1.07</v>
      </c>
      <c r="D350" s="89">
        <v>2</v>
      </c>
      <c r="E350" s="89">
        <v>4.4000000000000004</v>
      </c>
      <c r="F350" s="89">
        <v>5.15</v>
      </c>
      <c r="G350" s="93">
        <v>4.9400000000000004</v>
      </c>
      <c r="H350" s="98">
        <f>SUM(B350:G350)</f>
        <v>18.3</v>
      </c>
    </row>
    <row r="351" spans="1:8" ht="15.75" x14ac:dyDescent="0.25">
      <c r="A351" s="19">
        <v>3</v>
      </c>
      <c r="B351" s="92">
        <v>0.59</v>
      </c>
      <c r="C351" s="89">
        <v>0.87</v>
      </c>
      <c r="D351" s="89">
        <v>1.57</v>
      </c>
      <c r="E351" s="89">
        <v>3.7</v>
      </c>
      <c r="F351" s="89">
        <v>4.0199999999999996</v>
      </c>
      <c r="G351" s="93">
        <v>3.47</v>
      </c>
      <c r="H351" s="98">
        <f t="shared" ref="H351:H365" si="1">SUM(B351:G351)</f>
        <v>14.22</v>
      </c>
    </row>
    <row r="352" spans="1:8" ht="15.75" x14ac:dyDescent="0.25">
      <c r="A352" s="19">
        <v>4</v>
      </c>
      <c r="B352" s="92">
        <v>0.46</v>
      </c>
      <c r="C352" s="89">
        <v>0.73</v>
      </c>
      <c r="D352" s="89">
        <v>1.25</v>
      </c>
      <c r="E352" s="89">
        <v>3.1</v>
      </c>
      <c r="F352" s="89">
        <v>3.21</v>
      </c>
      <c r="G352" s="93">
        <v>2.57</v>
      </c>
      <c r="H352" s="98">
        <f t="shared" si="1"/>
        <v>11.32</v>
      </c>
    </row>
    <row r="353" spans="1:8" ht="15.75" x14ac:dyDescent="0.25">
      <c r="A353" s="19">
        <v>5</v>
      </c>
      <c r="B353" s="92">
        <v>0.36</v>
      </c>
      <c r="C353" s="89">
        <v>0.62</v>
      </c>
      <c r="D353" s="89">
        <v>1</v>
      </c>
      <c r="E353" s="89">
        <v>2.65</v>
      </c>
      <c r="F353" s="89">
        <v>2.64</v>
      </c>
      <c r="G353" s="93">
        <v>1.93</v>
      </c>
      <c r="H353" s="98">
        <f t="shared" si="1"/>
        <v>9.1999999999999993</v>
      </c>
    </row>
    <row r="354" spans="1:8" ht="15.75" x14ac:dyDescent="0.25">
      <c r="A354" s="19">
        <v>6</v>
      </c>
      <c r="B354" s="92">
        <v>0.3</v>
      </c>
      <c r="C354" s="89">
        <v>0.53</v>
      </c>
      <c r="D354" s="89">
        <v>0.81</v>
      </c>
      <c r="E354" s="89">
        <v>2.2999999999999998</v>
      </c>
      <c r="F354" s="89">
        <v>2.25</v>
      </c>
      <c r="G354" s="93">
        <v>1.39</v>
      </c>
      <c r="H354" s="98">
        <f t="shared" si="1"/>
        <v>7.5799999999999992</v>
      </c>
    </row>
    <row r="355" spans="1:8" ht="15.75" x14ac:dyDescent="0.25">
      <c r="A355" s="19">
        <v>7</v>
      </c>
      <c r="B355" s="92">
        <v>0.25</v>
      </c>
      <c r="C355" s="89">
        <v>0.46</v>
      </c>
      <c r="D355" s="89">
        <v>0.65</v>
      </c>
      <c r="E355" s="89">
        <v>2.0499999999999998</v>
      </c>
      <c r="F355" s="89">
        <v>1.91</v>
      </c>
      <c r="G355" s="93">
        <v>0.98</v>
      </c>
      <c r="H355" s="98">
        <f t="shared" si="1"/>
        <v>6.2999999999999989</v>
      </c>
    </row>
    <row r="356" spans="1:8" ht="15.75" x14ac:dyDescent="0.25">
      <c r="A356" s="19">
        <v>8</v>
      </c>
      <c r="B356" s="92">
        <v>0.21</v>
      </c>
      <c r="C356" s="89">
        <v>0.4</v>
      </c>
      <c r="D356" s="89">
        <v>0.52</v>
      </c>
      <c r="E356" s="89">
        <v>1.84</v>
      </c>
      <c r="F356" s="89">
        <v>1.66</v>
      </c>
      <c r="G356" s="93">
        <v>0.63</v>
      </c>
      <c r="H356" s="98">
        <f t="shared" si="1"/>
        <v>5.26</v>
      </c>
    </row>
    <row r="357" spans="1:8" ht="15.75" x14ac:dyDescent="0.25">
      <c r="A357" s="19">
        <v>9</v>
      </c>
      <c r="B357" s="92">
        <v>0.18</v>
      </c>
      <c r="C357" s="89">
        <v>0.36</v>
      </c>
      <c r="D357" s="89">
        <v>0.42</v>
      </c>
      <c r="E357" s="89">
        <v>1.63</v>
      </c>
      <c r="F357" s="89">
        <v>1.46</v>
      </c>
      <c r="G357" s="93">
        <v>0.37</v>
      </c>
      <c r="H357" s="98">
        <f t="shared" si="1"/>
        <v>4.42</v>
      </c>
    </row>
    <row r="358" spans="1:8" ht="15.75" x14ac:dyDescent="0.25">
      <c r="A358" s="19">
        <v>10</v>
      </c>
      <c r="B358" s="92">
        <v>0.16</v>
      </c>
      <c r="C358" s="89">
        <v>0.33</v>
      </c>
      <c r="D358" s="89">
        <v>0.36</v>
      </c>
      <c r="E358" s="89">
        <v>1.43</v>
      </c>
      <c r="F358" s="89">
        <v>1.28</v>
      </c>
      <c r="G358" s="93">
        <v>0.31</v>
      </c>
      <c r="H358" s="98">
        <f t="shared" si="1"/>
        <v>3.8699999999999997</v>
      </c>
    </row>
    <row r="359" spans="1:8" ht="15.75" x14ac:dyDescent="0.25">
      <c r="A359" s="19">
        <v>11</v>
      </c>
      <c r="B359" s="92">
        <v>0.14000000000000001</v>
      </c>
      <c r="C359" s="89">
        <v>0.3</v>
      </c>
      <c r="D359" s="89">
        <v>0.3</v>
      </c>
      <c r="E359" s="89">
        <v>1.25</v>
      </c>
      <c r="F359" s="89">
        <v>1.1299999999999999</v>
      </c>
      <c r="G359" s="93">
        <v>0.25</v>
      </c>
      <c r="H359" s="98">
        <f t="shared" si="1"/>
        <v>3.37</v>
      </c>
    </row>
    <row r="360" spans="1:8" ht="15.75" x14ac:dyDescent="0.25">
      <c r="A360" s="19">
        <v>12</v>
      </c>
      <c r="B360" s="92">
        <v>0.12</v>
      </c>
      <c r="C360" s="89">
        <v>0.27</v>
      </c>
      <c r="D360" s="89">
        <v>0.25</v>
      </c>
      <c r="E360" s="89">
        <v>1.0900000000000001</v>
      </c>
      <c r="F360" s="89">
        <v>0.98</v>
      </c>
      <c r="G360" s="93">
        <v>0.2</v>
      </c>
      <c r="H360" s="98">
        <f>SUM(B360:G360)</f>
        <v>2.91</v>
      </c>
    </row>
    <row r="361" spans="1:8" ht="15.75" x14ac:dyDescent="0.25">
      <c r="A361" s="19">
        <v>13</v>
      </c>
      <c r="B361" s="92">
        <v>0.1</v>
      </c>
      <c r="C361" s="89">
        <v>0.25</v>
      </c>
      <c r="D361" s="89">
        <v>0.22</v>
      </c>
      <c r="E361" s="89">
        <v>0.93</v>
      </c>
      <c r="F361" s="89">
        <v>0.82</v>
      </c>
      <c r="G361" s="93">
        <v>0.14000000000000001</v>
      </c>
      <c r="H361" s="98">
        <f t="shared" si="1"/>
        <v>2.46</v>
      </c>
    </row>
    <row r="362" spans="1:8" ht="15.75" x14ac:dyDescent="0.25">
      <c r="A362" s="19">
        <v>14</v>
      </c>
      <c r="B362" s="92">
        <v>0.08</v>
      </c>
      <c r="C362" s="89">
        <v>0.22</v>
      </c>
      <c r="D362" s="89">
        <v>0.19</v>
      </c>
      <c r="E362" s="89">
        <v>0.8</v>
      </c>
      <c r="F362" s="89">
        <v>0.7</v>
      </c>
      <c r="G362" s="93">
        <v>0.08</v>
      </c>
      <c r="H362" s="98">
        <f t="shared" si="1"/>
        <v>2.0699999999999998</v>
      </c>
    </row>
    <row r="363" spans="1:8" ht="15.75" x14ac:dyDescent="0.25">
      <c r="A363" s="19">
        <v>15</v>
      </c>
      <c r="B363" s="92">
        <v>7.0000000000000007E-2</v>
      </c>
      <c r="C363" s="89">
        <v>0.2</v>
      </c>
      <c r="D363" s="89">
        <v>0.16</v>
      </c>
      <c r="E363" s="89">
        <v>0.68</v>
      </c>
      <c r="F363" s="89">
        <v>0.61</v>
      </c>
      <c r="G363" s="93">
        <v>0.03</v>
      </c>
      <c r="H363" s="98">
        <f t="shared" si="1"/>
        <v>1.7500000000000002</v>
      </c>
    </row>
    <row r="364" spans="1:8" ht="15.75" x14ac:dyDescent="0.25">
      <c r="A364" s="19">
        <v>20</v>
      </c>
      <c r="B364" s="92">
        <v>0.03</v>
      </c>
      <c r="C364" s="89">
        <v>0.12</v>
      </c>
      <c r="D364" s="89">
        <v>0.09</v>
      </c>
      <c r="E364" s="89">
        <v>0.25</v>
      </c>
      <c r="F364" s="89">
        <v>0.21</v>
      </c>
      <c r="G364" s="93">
        <v>0</v>
      </c>
      <c r="H364" s="98">
        <f t="shared" si="1"/>
        <v>0.7</v>
      </c>
    </row>
    <row r="365" spans="1:8" ht="16.5" thickBot="1" x14ac:dyDescent="0.3">
      <c r="A365" s="20">
        <v>25</v>
      </c>
      <c r="B365" s="94">
        <v>4.0000000000000001E-3</v>
      </c>
      <c r="C365" s="95">
        <v>7.0000000000000007E-2</v>
      </c>
      <c r="D365" s="95">
        <v>0.06</v>
      </c>
      <c r="E365" s="95">
        <v>0.03</v>
      </c>
      <c r="F365" s="95">
        <v>0.05</v>
      </c>
      <c r="G365" s="96">
        <v>0</v>
      </c>
      <c r="H365" s="99">
        <f t="shared" si="1"/>
        <v>0.21400000000000002</v>
      </c>
    </row>
    <row r="366" spans="1:8" ht="15.75" x14ac:dyDescent="0.25">
      <c r="A366" s="5"/>
      <c r="B366" s="229"/>
      <c r="C366" s="229"/>
      <c r="D366" s="229"/>
      <c r="E366" s="229"/>
      <c r="F366" s="229"/>
      <c r="G366" s="229"/>
      <c r="H366" s="229"/>
    </row>
    <row r="367" spans="1:8" ht="18.75" thickBot="1" x14ac:dyDescent="0.3">
      <c r="A367" s="21" t="s">
        <v>47</v>
      </c>
      <c r="B367" s="2"/>
      <c r="C367" s="2"/>
      <c r="D367" s="229"/>
      <c r="E367" s="229"/>
      <c r="F367" s="229"/>
      <c r="G367" s="229"/>
      <c r="H367" s="229"/>
    </row>
    <row r="368" spans="1:8" ht="45.75" thickBot="1" x14ac:dyDescent="0.3">
      <c r="A368" s="191" t="s">
        <v>15</v>
      </c>
      <c r="B368" s="192" t="s">
        <v>4</v>
      </c>
      <c r="C368" s="193" t="s">
        <v>16</v>
      </c>
      <c r="D368" s="229"/>
      <c r="E368" s="229"/>
      <c r="F368" s="229"/>
      <c r="G368" s="229"/>
      <c r="H368" s="229"/>
    </row>
    <row r="369" spans="1:13" ht="15.75" x14ac:dyDescent="0.25">
      <c r="A369" s="154" t="s">
        <v>48</v>
      </c>
      <c r="B369" s="155">
        <v>52</v>
      </c>
      <c r="C369" s="156">
        <v>51</v>
      </c>
      <c r="D369" s="229"/>
      <c r="E369" s="229"/>
      <c r="F369" s="229"/>
      <c r="G369" s="229"/>
      <c r="H369" s="229"/>
    </row>
    <row r="370" spans="1:13" ht="15.75" x14ac:dyDescent="0.25">
      <c r="A370" s="148" t="s">
        <v>49</v>
      </c>
      <c r="B370" s="150">
        <v>47</v>
      </c>
      <c r="C370" s="151">
        <v>47</v>
      </c>
      <c r="D370" s="229"/>
      <c r="E370" s="229"/>
      <c r="F370" s="229"/>
      <c r="G370" s="229"/>
      <c r="H370" s="229"/>
    </row>
    <row r="371" spans="1:13" ht="15.75" x14ac:dyDescent="0.25">
      <c r="A371" s="148">
        <v>8</v>
      </c>
      <c r="B371" s="150">
        <v>46</v>
      </c>
      <c r="C371" s="151">
        <v>44</v>
      </c>
      <c r="D371" s="229"/>
      <c r="E371" s="229"/>
      <c r="F371" s="229"/>
      <c r="G371" s="229"/>
      <c r="H371" s="229"/>
    </row>
    <row r="372" spans="1:13" ht="15.75" x14ac:dyDescent="0.25">
      <c r="A372" s="148">
        <v>9</v>
      </c>
      <c r="B372" s="150">
        <v>41</v>
      </c>
      <c r="C372" s="151">
        <v>40</v>
      </c>
      <c r="D372" s="229"/>
      <c r="E372" s="229"/>
      <c r="F372" s="229"/>
      <c r="G372" s="229"/>
      <c r="H372" s="229"/>
    </row>
    <row r="373" spans="1:13" ht="16.5" thickBot="1" x14ac:dyDescent="0.3">
      <c r="A373" s="149" t="s">
        <v>50</v>
      </c>
      <c r="B373" s="152">
        <v>38</v>
      </c>
      <c r="C373" s="153">
        <v>37</v>
      </c>
      <c r="D373" s="229"/>
      <c r="E373" s="229"/>
      <c r="F373" s="229"/>
      <c r="G373" s="229"/>
      <c r="H373" s="229"/>
    </row>
    <row r="374" spans="1:13" ht="15.75" x14ac:dyDescent="0.25">
      <c r="A374" s="5"/>
      <c r="B374" s="229"/>
      <c r="C374" s="229"/>
      <c r="D374" s="229"/>
      <c r="E374" s="229"/>
      <c r="F374" s="229"/>
      <c r="G374" s="229"/>
      <c r="H374" s="229"/>
    </row>
    <row r="375" spans="1:13" ht="18.75" thickBot="1" x14ac:dyDescent="0.3">
      <c r="A375" s="21" t="s">
        <v>105</v>
      </c>
      <c r="B375" s="2"/>
      <c r="C375" s="2"/>
      <c r="D375" s="2"/>
      <c r="E375" s="2"/>
      <c r="F375" s="2"/>
      <c r="G375" s="2"/>
      <c r="H375" s="2"/>
    </row>
    <row r="376" spans="1:13" s="2" customFormat="1" ht="51" customHeight="1" x14ac:dyDescent="0.2">
      <c r="A376" s="228" t="s">
        <v>15</v>
      </c>
      <c r="B376" s="100" t="s">
        <v>4</v>
      </c>
      <c r="C376" s="231" t="s">
        <v>4</v>
      </c>
      <c r="D376" s="100" t="s">
        <v>16</v>
      </c>
      <c r="E376" s="232" t="s">
        <v>16</v>
      </c>
      <c r="F376" s="100" t="s">
        <v>6</v>
      </c>
      <c r="G376" s="232" t="s">
        <v>6</v>
      </c>
      <c r="H376" s="100" t="s">
        <v>7</v>
      </c>
      <c r="I376" s="232" t="s">
        <v>7</v>
      </c>
      <c r="J376" s="100" t="s">
        <v>8</v>
      </c>
      <c r="K376" s="232" t="s">
        <v>8</v>
      </c>
      <c r="L376" s="100" t="s">
        <v>9</v>
      </c>
      <c r="M376" s="232" t="s">
        <v>9</v>
      </c>
    </row>
    <row r="377" spans="1:13" s="2" customFormat="1" ht="14.45" customHeight="1" thickBot="1" x14ac:dyDescent="0.25">
      <c r="A377" s="227" t="s">
        <v>36</v>
      </c>
      <c r="B377" s="233" t="s">
        <v>106</v>
      </c>
      <c r="C377" s="234" t="s">
        <v>107</v>
      </c>
      <c r="D377" s="233" t="s">
        <v>106</v>
      </c>
      <c r="E377" s="235" t="s">
        <v>107</v>
      </c>
      <c r="F377" s="233" t="s">
        <v>106</v>
      </c>
      <c r="G377" s="235" t="s">
        <v>107</v>
      </c>
      <c r="H377" s="233" t="s">
        <v>106</v>
      </c>
      <c r="I377" s="235" t="s">
        <v>107</v>
      </c>
      <c r="J377" s="233" t="s">
        <v>106</v>
      </c>
      <c r="K377" s="235" t="s">
        <v>107</v>
      </c>
      <c r="L377" s="233" t="s">
        <v>106</v>
      </c>
      <c r="M377" s="235" t="s">
        <v>107</v>
      </c>
    </row>
    <row r="378" spans="1:13" s="2" customFormat="1" x14ac:dyDescent="0.2">
      <c r="A378" s="18">
        <v>1</v>
      </c>
      <c r="B378" s="236">
        <v>74.111870103424906</v>
      </c>
      <c r="C378" s="237">
        <v>13935.746056792401</v>
      </c>
      <c r="D378" s="236">
        <v>40.031345719761198</v>
      </c>
      <c r="E378" s="238">
        <v>501.28937216504403</v>
      </c>
      <c r="F378" s="236">
        <v>9.7924236260733508</v>
      </c>
      <c r="G378" s="238">
        <v>125.534421470838</v>
      </c>
      <c r="H378" s="236">
        <v>2.8121340056391602</v>
      </c>
      <c r="I378" s="238">
        <v>94.242593972982704</v>
      </c>
      <c r="J378" s="236">
        <v>1.1113804213462</v>
      </c>
      <c r="K378" s="238">
        <v>77.082302882535004</v>
      </c>
      <c r="L378" s="236">
        <v>0.64186643824974399</v>
      </c>
      <c r="M378" s="238">
        <v>52.796618710594998</v>
      </c>
    </row>
    <row r="379" spans="1:13" s="2" customFormat="1" x14ac:dyDescent="0.2">
      <c r="A379" s="19">
        <v>2</v>
      </c>
      <c r="B379" s="239">
        <v>75.2638533293227</v>
      </c>
      <c r="C379" s="229">
        <v>7984.2620333654404</v>
      </c>
      <c r="D379" s="239">
        <v>41.338297923424498</v>
      </c>
      <c r="E379" s="240">
        <v>263.44754843848301</v>
      </c>
      <c r="F379" s="239">
        <v>8.6122127462523892</v>
      </c>
      <c r="G379" s="240">
        <v>115.166918994714</v>
      </c>
      <c r="H379" s="239">
        <v>2.9447750135572601</v>
      </c>
      <c r="I379" s="240">
        <v>86.040848292283499</v>
      </c>
      <c r="J379" s="239">
        <v>1.75504230899643</v>
      </c>
      <c r="K379" s="240">
        <v>74.2445350238755</v>
      </c>
      <c r="L379" s="239">
        <v>0.24915263376567701</v>
      </c>
      <c r="M379" s="240">
        <v>51.944663326144997</v>
      </c>
    </row>
    <row r="380" spans="1:13" s="2" customFormat="1" x14ac:dyDescent="0.2">
      <c r="A380" s="19">
        <v>3</v>
      </c>
      <c r="B380" s="239">
        <v>81.195693356883893</v>
      </c>
      <c r="C380" s="229">
        <v>7839.9644094559399</v>
      </c>
      <c r="D380" s="239">
        <v>39.929893428142698</v>
      </c>
      <c r="E380" s="240">
        <v>261.87787731592402</v>
      </c>
      <c r="F380" s="239">
        <v>8.4478504066603293</v>
      </c>
      <c r="G380" s="240">
        <v>113.434628715153</v>
      </c>
      <c r="H380" s="239">
        <v>3.0841671687165699</v>
      </c>
      <c r="I380" s="240">
        <v>77.839102611584394</v>
      </c>
      <c r="J380" s="239">
        <v>1.44266419212929</v>
      </c>
      <c r="K380" s="240">
        <v>71.406767165216095</v>
      </c>
      <c r="L380" s="239">
        <v>0.31233846157328898</v>
      </c>
      <c r="M380" s="240">
        <v>51.092707941694997</v>
      </c>
    </row>
    <row r="381" spans="1:13" s="2" customFormat="1" x14ac:dyDescent="0.2">
      <c r="A381" s="19">
        <v>4</v>
      </c>
      <c r="B381" s="239">
        <v>79.738141600222306</v>
      </c>
      <c r="C381" s="229">
        <v>1947.87593515715</v>
      </c>
      <c r="D381" s="239">
        <v>39.785765433932397</v>
      </c>
      <c r="E381" s="240">
        <v>260.308206193366</v>
      </c>
      <c r="F381" s="239">
        <v>9.3771639147119004</v>
      </c>
      <c r="G381" s="240">
        <v>111.702338435592</v>
      </c>
      <c r="H381" s="239">
        <v>2.76481796893404</v>
      </c>
      <c r="I381" s="240">
        <v>71.285058852972696</v>
      </c>
      <c r="J381" s="239">
        <v>2.0500454653142599</v>
      </c>
      <c r="K381" s="240">
        <v>68.568999306556606</v>
      </c>
      <c r="L381" s="239">
        <v>0.30029604644109997</v>
      </c>
      <c r="M381" s="240">
        <v>50.240752557245102</v>
      </c>
    </row>
    <row r="382" spans="1:13" s="2" customFormat="1" x14ac:dyDescent="0.2">
      <c r="A382" s="19">
        <v>5</v>
      </c>
      <c r="B382" s="239">
        <v>89.589851214001797</v>
      </c>
      <c r="C382" s="229">
        <v>1928.1989864422201</v>
      </c>
      <c r="D382" s="239">
        <v>39.567372539080601</v>
      </c>
      <c r="E382" s="240">
        <v>258.73853507080702</v>
      </c>
      <c r="F382" s="239">
        <v>11.9705983505399</v>
      </c>
      <c r="G382" s="240">
        <v>109.970048156031</v>
      </c>
      <c r="H382" s="239">
        <v>3.5305872070876401</v>
      </c>
      <c r="I382" s="240">
        <v>67.399977981439903</v>
      </c>
      <c r="J382" s="239">
        <v>1.9342635778507</v>
      </c>
      <c r="K382" s="240">
        <v>65.731231447897201</v>
      </c>
      <c r="L382" s="239">
        <v>0.24346462059656401</v>
      </c>
      <c r="M382" s="240">
        <v>49.388797172795101</v>
      </c>
    </row>
    <row r="383" spans="1:13" s="2" customFormat="1" x14ac:dyDescent="0.2">
      <c r="A383" s="19">
        <v>6</v>
      </c>
      <c r="B383" s="239">
        <v>88.852886842656005</v>
      </c>
      <c r="C383" s="229">
        <v>1908.5220377272899</v>
      </c>
      <c r="D383" s="239">
        <v>38.977064077632697</v>
      </c>
      <c r="E383" s="240">
        <v>257.16886394824797</v>
      </c>
      <c r="F383" s="239">
        <v>11.592679862928801</v>
      </c>
      <c r="G383" s="240">
        <v>108.23775787647</v>
      </c>
      <c r="H383" s="239">
        <v>3.5662946957661301</v>
      </c>
      <c r="I383" s="240">
        <v>60.511483548875901</v>
      </c>
      <c r="J383" s="239">
        <v>3.7380273407989302</v>
      </c>
      <c r="K383" s="240">
        <v>62.893463589237697</v>
      </c>
      <c r="L383" s="239">
        <v>0.25467727298210602</v>
      </c>
      <c r="M383" s="240">
        <v>48.5368417883451</v>
      </c>
    </row>
    <row r="384" spans="1:13" s="2" customFormat="1" x14ac:dyDescent="0.2">
      <c r="A384" s="19">
        <v>7</v>
      </c>
      <c r="B384" s="239">
        <v>88.115922471310199</v>
      </c>
      <c r="C384" s="229">
        <v>1888.8450890123499</v>
      </c>
      <c r="D384" s="239">
        <v>43.956935056788097</v>
      </c>
      <c r="E384" s="240">
        <v>255.59919282569001</v>
      </c>
      <c r="F384" s="239">
        <v>11.214761375317799</v>
      </c>
      <c r="G384" s="240">
        <v>106.505467596909</v>
      </c>
      <c r="H384" s="239">
        <v>3.6123620616511198</v>
      </c>
      <c r="I384" s="240">
        <v>58.510104586547001</v>
      </c>
      <c r="J384" s="239">
        <v>3.35443736176952</v>
      </c>
      <c r="K384" s="240">
        <v>60.0556957305783</v>
      </c>
      <c r="L384" s="239">
        <v>0.238806794646957</v>
      </c>
      <c r="M384" s="240">
        <v>47.684886403895099</v>
      </c>
    </row>
    <row r="385" spans="1:16" s="2" customFormat="1" x14ac:dyDescent="0.2">
      <c r="A385" s="19">
        <v>8</v>
      </c>
      <c r="B385" s="239">
        <v>87.378958099964393</v>
      </c>
      <c r="C385" s="229">
        <v>1082.6340096741501</v>
      </c>
      <c r="D385" s="239">
        <v>43.110614681952299</v>
      </c>
      <c r="E385" s="240">
        <v>254.029521703131</v>
      </c>
      <c r="F385" s="239">
        <v>20.307481751730698</v>
      </c>
      <c r="G385" s="240">
        <v>95.098249268274003</v>
      </c>
      <c r="H385" s="239">
        <v>3.9659317226844202</v>
      </c>
      <c r="I385" s="240">
        <v>56.508725624218002</v>
      </c>
      <c r="J385" s="239">
        <v>3.7354302861877899</v>
      </c>
      <c r="K385" s="240">
        <v>57.217927871918903</v>
      </c>
      <c r="L385" s="239">
        <v>0.118901979604912</v>
      </c>
      <c r="M385" s="240">
        <v>46.832931019445098</v>
      </c>
    </row>
    <row r="386" spans="1:16" s="2" customFormat="1" x14ac:dyDescent="0.2">
      <c r="A386" s="19">
        <v>9</v>
      </c>
      <c r="B386" s="239">
        <v>86.641993728618701</v>
      </c>
      <c r="C386" s="229">
        <v>1040.6565190822901</v>
      </c>
      <c r="D386" s="239">
        <v>43.844339595305101</v>
      </c>
      <c r="E386" s="240">
        <v>252.45985058057201</v>
      </c>
      <c r="F386" s="239">
        <v>11.3355236111666</v>
      </c>
      <c r="G386" s="240">
        <v>92.236378079976703</v>
      </c>
      <c r="H386" s="239">
        <v>3.3059754268080299</v>
      </c>
      <c r="I386" s="240">
        <v>54.507346661889002</v>
      </c>
      <c r="J386" s="239">
        <v>2.1804411440103499</v>
      </c>
      <c r="K386" s="240">
        <v>54.380160013259399</v>
      </c>
      <c r="L386" s="239">
        <v>0.109287986158511</v>
      </c>
      <c r="M386" s="240">
        <v>45.980975634995197</v>
      </c>
    </row>
    <row r="387" spans="1:16" s="2" customFormat="1" x14ac:dyDescent="0.2">
      <c r="A387" s="19">
        <v>10</v>
      </c>
      <c r="B387" s="239">
        <v>85.435846365802604</v>
      </c>
      <c r="C387" s="229">
        <v>998.67902849043901</v>
      </c>
      <c r="D387" s="239">
        <v>44.632567792485297</v>
      </c>
      <c r="E387" s="240">
        <v>166.4939208216</v>
      </c>
      <c r="F387" s="239">
        <v>10.9282245328715</v>
      </c>
      <c r="G387" s="240">
        <v>89.374506891679303</v>
      </c>
      <c r="H387" s="239">
        <v>3.0261333735141598</v>
      </c>
      <c r="I387" s="240">
        <v>52.505967699560003</v>
      </c>
      <c r="J387" s="239">
        <v>1.9805711739504801</v>
      </c>
      <c r="K387" s="240">
        <v>51.542392154600002</v>
      </c>
      <c r="L387" s="239">
        <v>0.75156546494640697</v>
      </c>
      <c r="M387" s="240">
        <v>45.129020250545203</v>
      </c>
    </row>
    <row r="388" spans="1:16" s="2" customFormat="1" x14ac:dyDescent="0.2">
      <c r="A388" s="19">
        <v>11</v>
      </c>
      <c r="B388" s="239">
        <v>85.168064985927103</v>
      </c>
      <c r="C388" s="229">
        <v>735.97198759833498</v>
      </c>
      <c r="D388" s="239">
        <v>43.795250825892403</v>
      </c>
      <c r="E388" s="240">
        <v>165.13353918204899</v>
      </c>
      <c r="F388" s="239">
        <v>10.5209254545764</v>
      </c>
      <c r="G388" s="240">
        <v>86.512635703381903</v>
      </c>
      <c r="H388" s="239">
        <v>4.02414334665895</v>
      </c>
      <c r="I388" s="240">
        <v>50.504588737231003</v>
      </c>
      <c r="J388" s="239">
        <v>3.16710857259798</v>
      </c>
      <c r="K388" s="240">
        <v>48.704624295940498</v>
      </c>
      <c r="L388" s="239">
        <v>0.49228921513016699</v>
      </c>
      <c r="M388" s="240">
        <v>44.237832876605999</v>
      </c>
    </row>
    <row r="389" spans="1:16" s="2" customFormat="1" x14ac:dyDescent="0.2">
      <c r="A389" s="19">
        <v>12</v>
      </c>
      <c r="B389" s="239">
        <v>99.992319524035295</v>
      </c>
      <c r="C389" s="229">
        <v>716.74475523497699</v>
      </c>
      <c r="D389" s="239">
        <v>59.071289238544502</v>
      </c>
      <c r="E389" s="240">
        <v>133.624469074102</v>
      </c>
      <c r="F389" s="239">
        <v>10.113626376281299</v>
      </c>
      <c r="G389" s="240">
        <v>83.650764515084504</v>
      </c>
      <c r="H389" s="239">
        <v>2.1734247358709502</v>
      </c>
      <c r="I389" s="240">
        <v>48.503209774901997</v>
      </c>
      <c r="J389" s="239">
        <v>2.9776680014013799</v>
      </c>
      <c r="K389" s="240">
        <v>45.866856437281101</v>
      </c>
      <c r="L389" s="239">
        <v>0.49226760640460399</v>
      </c>
      <c r="M389" s="240">
        <v>43.319131653722401</v>
      </c>
    </row>
    <row r="390" spans="1:16" s="2" customFormat="1" x14ac:dyDescent="0.2">
      <c r="A390" s="19">
        <v>13</v>
      </c>
      <c r="B390" s="239">
        <v>111.62154294031301</v>
      </c>
      <c r="C390" s="229">
        <v>715.17059933778205</v>
      </c>
      <c r="D390" s="239">
        <v>58.120712005939097</v>
      </c>
      <c r="E390" s="240">
        <v>111.921287571855</v>
      </c>
      <c r="F390" s="239">
        <v>21.837619311314</v>
      </c>
      <c r="G390" s="240">
        <v>80.788893326787104</v>
      </c>
      <c r="H390" s="239">
        <v>2.63764475431599</v>
      </c>
      <c r="I390" s="240">
        <v>46.501830812572997</v>
      </c>
      <c r="J390" s="239">
        <v>2.3391315398044101</v>
      </c>
      <c r="K390" s="240">
        <v>38.674400712434597</v>
      </c>
      <c r="L390" s="239">
        <v>0.83136660933411299</v>
      </c>
      <c r="M390" s="240">
        <v>42.400430430838902</v>
      </c>
    </row>
    <row r="391" spans="1:16" s="2" customFormat="1" x14ac:dyDescent="0.2">
      <c r="A391" s="19">
        <v>14</v>
      </c>
      <c r="B391" s="239">
        <v>107.545845522812</v>
      </c>
      <c r="C391" s="229">
        <v>713.59644344058802</v>
      </c>
      <c r="D391" s="239">
        <v>74.513354711991497</v>
      </c>
      <c r="E391" s="240">
        <v>111.014366478821</v>
      </c>
      <c r="F391" s="239">
        <v>21.428747649704999</v>
      </c>
      <c r="G391" s="240">
        <v>77.927022138489704</v>
      </c>
      <c r="H391" s="239">
        <v>2.50156348308108</v>
      </c>
      <c r="I391" s="240">
        <v>41.102593936504398</v>
      </c>
      <c r="J391" s="239">
        <v>2.59878685900817</v>
      </c>
      <c r="K391" s="240">
        <v>36.309594163551701</v>
      </c>
      <c r="L391" s="239">
        <v>0.83128087036505205</v>
      </c>
      <c r="M391" s="240">
        <v>41.481729207955397</v>
      </c>
    </row>
    <row r="392" spans="1:16" s="2" customFormat="1" x14ac:dyDescent="0.2">
      <c r="A392" s="19">
        <v>15</v>
      </c>
      <c r="B392" s="239">
        <v>82.679008424613599</v>
      </c>
      <c r="C392" s="229">
        <v>712.02228754339296</v>
      </c>
      <c r="D392" s="239">
        <v>74.120936931351807</v>
      </c>
      <c r="E392" s="240">
        <v>110.107445385787</v>
      </c>
      <c r="F392" s="239">
        <v>66.495282333536494</v>
      </c>
      <c r="G392" s="240">
        <v>75.065150950192404</v>
      </c>
      <c r="H392" s="239">
        <v>3.7260990049042899</v>
      </c>
      <c r="I392" s="240">
        <v>39.434778134563601</v>
      </c>
      <c r="J392" s="239">
        <v>2.4093462878115699</v>
      </c>
      <c r="K392" s="240">
        <v>29.7709378963375</v>
      </c>
      <c r="L392" s="239">
        <v>0.83119513139599099</v>
      </c>
      <c r="M392" s="240">
        <v>40.536310840288898</v>
      </c>
    </row>
    <row r="393" spans="1:16" s="2" customFormat="1" x14ac:dyDescent="0.2">
      <c r="A393" s="19">
        <v>20</v>
      </c>
      <c r="B393" s="239">
        <v>87.570640138729203</v>
      </c>
      <c r="C393" s="229">
        <v>505.89263347040497</v>
      </c>
      <c r="D393" s="239">
        <v>72.1588480281535</v>
      </c>
      <c r="E393" s="240">
        <v>87.158592127070804</v>
      </c>
      <c r="F393" s="239">
        <v>60.755795008705398</v>
      </c>
      <c r="G393" s="240">
        <v>60.755795008705398</v>
      </c>
      <c r="H393" s="239">
        <v>6.7333731686816103</v>
      </c>
      <c r="I393" s="240">
        <v>27.663726796989302</v>
      </c>
      <c r="J393" s="239">
        <v>4.86319729466239</v>
      </c>
      <c r="K393" s="240">
        <v>11.8683767051813</v>
      </c>
      <c r="L393" s="239">
        <v>0.18513932617571499</v>
      </c>
      <c r="M393" s="240">
        <v>34.176253485694097</v>
      </c>
    </row>
    <row r="394" spans="1:16" s="2" customFormat="1" ht="15.75" thickBot="1" x14ac:dyDescent="0.25">
      <c r="A394" s="20">
        <v>25</v>
      </c>
      <c r="B394" s="241">
        <v>85.342104123119597</v>
      </c>
      <c r="C394" s="242">
        <v>499.770916092427</v>
      </c>
      <c r="D394" s="241">
        <v>70.196759124955094</v>
      </c>
      <c r="E394" s="243">
        <v>81.092480769866199</v>
      </c>
      <c r="F394" s="241">
        <v>29.608282279510998</v>
      </c>
      <c r="G394" s="243">
        <v>29.608282279510998</v>
      </c>
      <c r="H394" s="241">
        <v>6.7263210469392103</v>
      </c>
      <c r="I394" s="243">
        <v>18.3072178817702</v>
      </c>
      <c r="J394" s="241" t="s">
        <v>36</v>
      </c>
      <c r="K394" s="243" t="s">
        <v>36</v>
      </c>
      <c r="L394" s="241">
        <v>0.42156343859319401</v>
      </c>
      <c r="M394" s="243">
        <v>25.5514755453897</v>
      </c>
    </row>
    <row r="396" spans="1:16" ht="18.75" thickBot="1" x14ac:dyDescent="0.3">
      <c r="A396" s="21" t="s">
        <v>130</v>
      </c>
      <c r="B396" s="21"/>
      <c r="C396" s="21"/>
      <c r="D396" s="21"/>
      <c r="E396" s="21"/>
      <c r="F396" s="21"/>
      <c r="G396" s="25"/>
      <c r="H396" s="25"/>
      <c r="I396" s="25"/>
      <c r="J396" s="25"/>
      <c r="K396" s="25"/>
      <c r="L396" s="25"/>
      <c r="M396" s="25"/>
      <c r="N396" s="25"/>
      <c r="O396" s="25"/>
      <c r="P396" s="25"/>
    </row>
    <row r="397" spans="1:16" ht="60.75" thickBot="1" x14ac:dyDescent="0.3">
      <c r="A397" s="100" t="s">
        <v>15</v>
      </c>
      <c r="B397" s="128" t="s">
        <v>77</v>
      </c>
      <c r="C397" s="132" t="s">
        <v>78</v>
      </c>
      <c r="D397" s="128" t="s">
        <v>79</v>
      </c>
      <c r="E397" s="129" t="s">
        <v>80</v>
      </c>
      <c r="F397" s="244" t="s">
        <v>81</v>
      </c>
      <c r="G397" s="40" t="s">
        <v>82</v>
      </c>
      <c r="H397" s="126" t="s">
        <v>83</v>
      </c>
      <c r="I397" s="195" t="s">
        <v>98</v>
      </c>
      <c r="J397" s="195" t="s">
        <v>99</v>
      </c>
      <c r="K397" s="39" t="s">
        <v>84</v>
      </c>
      <c r="L397" s="40" t="s">
        <v>85</v>
      </c>
      <c r="M397" s="126" t="s">
        <v>102</v>
      </c>
      <c r="N397" s="40" t="s">
        <v>87</v>
      </c>
      <c r="O397" s="82" t="s">
        <v>88</v>
      </c>
      <c r="P397" s="122" t="s">
        <v>89</v>
      </c>
    </row>
    <row r="398" spans="1:16" ht="15.75" x14ac:dyDescent="0.25">
      <c r="A398" s="18">
        <v>1</v>
      </c>
      <c r="B398" s="120">
        <v>65</v>
      </c>
      <c r="C398" s="130">
        <v>66</v>
      </c>
      <c r="D398" s="199">
        <v>32376</v>
      </c>
      <c r="E398" s="127">
        <v>873</v>
      </c>
      <c r="F398" s="134">
        <v>1386.3064999999999</v>
      </c>
      <c r="G398" s="32">
        <f>18*78.63</f>
        <v>1415.34</v>
      </c>
      <c r="H398" s="197">
        <f t="shared" ref="H398:H414" si="2">16*78.63*C398</f>
        <v>83033.279999999999</v>
      </c>
      <c r="I398" s="32">
        <f>7619.23*B398</f>
        <v>495249.94999999995</v>
      </c>
      <c r="J398" s="34">
        <f>6854.96*B398</f>
        <v>445572.4</v>
      </c>
      <c r="K398" s="123">
        <v>5117452.6748496303</v>
      </c>
      <c r="L398" s="33">
        <v>349358.01966581098</v>
      </c>
      <c r="M398" s="34">
        <v>668438.34429391799</v>
      </c>
      <c r="N398" s="123">
        <v>17164166.5822317</v>
      </c>
      <c r="O398" s="34">
        <f>N398*0.0944</f>
        <v>1620297.3253626726</v>
      </c>
      <c r="P398" s="78">
        <f>G398+K398+O398+H398</f>
        <v>6822198.6202123025</v>
      </c>
    </row>
    <row r="399" spans="1:16" ht="15.75" x14ac:dyDescent="0.25">
      <c r="A399" s="19">
        <v>2</v>
      </c>
      <c r="B399" s="27">
        <v>41</v>
      </c>
      <c r="C399" s="29">
        <v>41</v>
      </c>
      <c r="D399" s="200">
        <v>28934</v>
      </c>
      <c r="E399" s="30">
        <v>583</v>
      </c>
      <c r="F399" s="135">
        <v>1230.2544</v>
      </c>
      <c r="G399" s="52">
        <f t="shared" ref="G399:G405" si="3">19*78.63</f>
        <v>1493.9699999999998</v>
      </c>
      <c r="H399" s="135">
        <f t="shared" si="2"/>
        <v>51581.279999999999</v>
      </c>
      <c r="I399" s="52">
        <f t="shared" ref="I399:I414" si="4">7619.23*B399</f>
        <v>312388.43</v>
      </c>
      <c r="J399" s="54">
        <f t="shared" ref="J399:J414" si="5">6854.96*B399</f>
        <v>281053.36</v>
      </c>
      <c r="K399" s="124">
        <v>3456278.6733649201</v>
      </c>
      <c r="L399" s="53">
        <v>296978.10826322</v>
      </c>
      <c r="M399" s="54">
        <v>568218.11381029501</v>
      </c>
      <c r="N399" s="124">
        <v>11981397.366123701</v>
      </c>
      <c r="O399" s="54">
        <f t="shared" ref="O399:O414" si="6">N399*0.0944</f>
        <v>1131043.9113620773</v>
      </c>
      <c r="P399" s="81">
        <f>G399+K399+O399+H399</f>
        <v>4640397.8347269977</v>
      </c>
    </row>
    <row r="400" spans="1:16" ht="15.75" x14ac:dyDescent="0.25">
      <c r="A400" s="19">
        <v>3</v>
      </c>
      <c r="B400" s="27">
        <v>30</v>
      </c>
      <c r="C400" s="29">
        <v>30</v>
      </c>
      <c r="D400" s="200">
        <v>26170</v>
      </c>
      <c r="E400" s="30">
        <v>552</v>
      </c>
      <c r="F400" s="135">
        <v>1111.3812</v>
      </c>
      <c r="G400" s="52">
        <f t="shared" si="3"/>
        <v>1493.9699999999998</v>
      </c>
      <c r="H400" s="135">
        <f t="shared" si="2"/>
        <v>37742.399999999994</v>
      </c>
      <c r="I400" s="52">
        <f t="shared" si="4"/>
        <v>228576.9</v>
      </c>
      <c r="J400" s="54">
        <f t="shared" si="5"/>
        <v>205648.8</v>
      </c>
      <c r="K400" s="124">
        <v>2642637.8375666901</v>
      </c>
      <c r="L400" s="53">
        <v>247350.700302654</v>
      </c>
      <c r="M400" s="54">
        <v>473264.339912411</v>
      </c>
      <c r="N400" s="124">
        <v>9643834.1451911498</v>
      </c>
      <c r="O400" s="54">
        <f t="shared" si="6"/>
        <v>910377.94330604456</v>
      </c>
      <c r="P400" s="81">
        <f t="shared" ref="P400:P414" si="7">G400+K400+O400+H400</f>
        <v>3592252.1508727348</v>
      </c>
    </row>
    <row r="401" spans="1:17" ht="15.75" x14ac:dyDescent="0.25">
      <c r="A401" s="19">
        <v>4</v>
      </c>
      <c r="B401" s="27">
        <v>27</v>
      </c>
      <c r="C401" s="29">
        <v>27</v>
      </c>
      <c r="D401" s="200">
        <v>25793</v>
      </c>
      <c r="E401" s="30">
        <v>495</v>
      </c>
      <c r="F401" s="135">
        <v>1101.4386</v>
      </c>
      <c r="G401" s="52">
        <f t="shared" si="3"/>
        <v>1493.9699999999998</v>
      </c>
      <c r="H401" s="135">
        <f t="shared" si="2"/>
        <v>33968.159999999996</v>
      </c>
      <c r="I401" s="52">
        <f t="shared" si="4"/>
        <v>205719.21</v>
      </c>
      <c r="J401" s="54">
        <f t="shared" si="5"/>
        <v>185083.92</v>
      </c>
      <c r="K401" s="124">
        <v>2334496.7526454302</v>
      </c>
      <c r="L401" s="53">
        <v>203369.28884127401</v>
      </c>
      <c r="M401" s="54">
        <v>389113.23931630497</v>
      </c>
      <c r="N401" s="124">
        <v>9047586.7142191008</v>
      </c>
      <c r="O401" s="54">
        <f t="shared" si="6"/>
        <v>854092.18582228315</v>
      </c>
      <c r="P401" s="81">
        <f t="shared" si="7"/>
        <v>3224051.0684677139</v>
      </c>
    </row>
    <row r="402" spans="1:17" ht="15.75" x14ac:dyDescent="0.25">
      <c r="A402" s="19">
        <v>5</v>
      </c>
      <c r="B402" s="27">
        <v>21</v>
      </c>
      <c r="C402" s="29">
        <v>21</v>
      </c>
      <c r="D402" s="200">
        <v>18458</v>
      </c>
      <c r="E402" s="30">
        <v>475</v>
      </c>
      <c r="F402" s="135">
        <v>794.40060000000005</v>
      </c>
      <c r="G402" s="52">
        <f t="shared" si="3"/>
        <v>1493.9699999999998</v>
      </c>
      <c r="H402" s="135">
        <f t="shared" si="2"/>
        <v>26419.68</v>
      </c>
      <c r="I402" s="52">
        <f t="shared" si="4"/>
        <v>160003.82999999999</v>
      </c>
      <c r="J402" s="54">
        <f t="shared" si="5"/>
        <v>143954.16</v>
      </c>
      <c r="K402" s="124">
        <v>1774715.6005927001</v>
      </c>
      <c r="L402" s="53">
        <v>147375.57297652599</v>
      </c>
      <c r="M402" s="54">
        <v>281978.59629508702</v>
      </c>
      <c r="N402" s="124">
        <v>6475756.3203436602</v>
      </c>
      <c r="O402" s="54">
        <f t="shared" si="6"/>
        <v>611311.3966404415</v>
      </c>
      <c r="P402" s="81">
        <f t="shared" si="7"/>
        <v>2413940.6472331416</v>
      </c>
    </row>
    <row r="403" spans="1:17" ht="15.75" x14ac:dyDescent="0.25">
      <c r="A403" s="19">
        <v>6</v>
      </c>
      <c r="B403" s="27">
        <v>19</v>
      </c>
      <c r="C403" s="29">
        <v>19</v>
      </c>
      <c r="D403" s="200">
        <v>17808</v>
      </c>
      <c r="E403" s="30">
        <v>434</v>
      </c>
      <c r="F403" s="135">
        <v>768.12059999999997</v>
      </c>
      <c r="G403" s="52">
        <f t="shared" si="3"/>
        <v>1493.9699999999998</v>
      </c>
      <c r="H403" s="135">
        <f t="shared" si="2"/>
        <v>23903.519999999997</v>
      </c>
      <c r="I403" s="52">
        <f t="shared" si="4"/>
        <v>144765.37</v>
      </c>
      <c r="J403" s="54">
        <f t="shared" si="5"/>
        <v>130244.24</v>
      </c>
      <c r="K403" s="124">
        <v>1557552.9945256501</v>
      </c>
      <c r="L403" s="53">
        <v>114794.65239824299</v>
      </c>
      <c r="M403" s="54">
        <v>219640.43492197301</v>
      </c>
      <c r="N403" s="124">
        <v>6028175.9965931103</v>
      </c>
      <c r="O403" s="54">
        <f t="shared" si="6"/>
        <v>569059.81407838955</v>
      </c>
      <c r="P403" s="81">
        <f t="shared" si="7"/>
        <v>2152010.2986040395</v>
      </c>
    </row>
    <row r="404" spans="1:17" ht="15.75" x14ac:dyDescent="0.25">
      <c r="A404" s="19">
        <v>7</v>
      </c>
      <c r="B404" s="27">
        <v>16</v>
      </c>
      <c r="C404" s="29">
        <v>16</v>
      </c>
      <c r="D404" s="200">
        <v>17363</v>
      </c>
      <c r="E404" s="30">
        <v>429</v>
      </c>
      <c r="F404" s="135">
        <v>748.62959999999998</v>
      </c>
      <c r="G404" s="52">
        <f t="shared" si="3"/>
        <v>1493.9699999999998</v>
      </c>
      <c r="H404" s="135">
        <f t="shared" si="2"/>
        <v>20129.28</v>
      </c>
      <c r="I404" s="52">
        <f t="shared" si="4"/>
        <v>121907.68</v>
      </c>
      <c r="J404" s="54">
        <f t="shared" si="5"/>
        <v>109679.36</v>
      </c>
      <c r="K404" s="124">
        <v>1286375.7956038599</v>
      </c>
      <c r="L404" s="53">
        <v>83873.619777460495</v>
      </c>
      <c r="M404" s="54">
        <v>160478.19250754101</v>
      </c>
      <c r="N404" s="124">
        <v>5407917.6956381602</v>
      </c>
      <c r="O404" s="54">
        <f t="shared" si="6"/>
        <v>510507.43046824232</v>
      </c>
      <c r="P404" s="81">
        <f t="shared" si="7"/>
        <v>1818506.4760721023</v>
      </c>
    </row>
    <row r="405" spans="1:17" ht="15.75" x14ac:dyDescent="0.25">
      <c r="A405" s="19">
        <v>8</v>
      </c>
      <c r="B405" s="27">
        <v>12</v>
      </c>
      <c r="C405" s="29">
        <v>12</v>
      </c>
      <c r="D405" s="200">
        <v>2181</v>
      </c>
      <c r="E405" s="30">
        <v>385</v>
      </c>
      <c r="F405" s="135">
        <v>83.658000000000001</v>
      </c>
      <c r="G405" s="52">
        <f t="shared" si="3"/>
        <v>1493.9699999999998</v>
      </c>
      <c r="H405" s="135">
        <f t="shared" si="2"/>
        <v>15096.96</v>
      </c>
      <c r="I405" s="52">
        <f t="shared" si="4"/>
        <v>91430.76</v>
      </c>
      <c r="J405" s="54">
        <f t="shared" si="5"/>
        <v>82259.520000000004</v>
      </c>
      <c r="K405" s="124">
        <v>815747.08164484205</v>
      </c>
      <c r="L405" s="53">
        <v>31162.451220851901</v>
      </c>
      <c r="M405" s="54">
        <v>59624.156669230098</v>
      </c>
      <c r="N405" s="124">
        <v>2485078.7640200499</v>
      </c>
      <c r="O405" s="54">
        <f t="shared" si="6"/>
        <v>234591.43532349271</v>
      </c>
      <c r="P405" s="81">
        <f t="shared" si="7"/>
        <v>1066929.4469683347</v>
      </c>
    </row>
    <row r="406" spans="1:17" ht="15.75" x14ac:dyDescent="0.25">
      <c r="A406" s="19">
        <v>9</v>
      </c>
      <c r="B406" s="27">
        <v>7</v>
      </c>
      <c r="C406" s="29">
        <v>7</v>
      </c>
      <c r="D406" s="200">
        <v>1108</v>
      </c>
      <c r="E406" s="30">
        <v>365</v>
      </c>
      <c r="F406" s="135">
        <v>48.5304</v>
      </c>
      <c r="G406" s="52">
        <f t="shared" ref="G406:G414" si="8">20*78.63</f>
        <v>1572.6</v>
      </c>
      <c r="H406" s="135">
        <f t="shared" si="2"/>
        <v>8806.56</v>
      </c>
      <c r="I406" s="52">
        <f t="shared" si="4"/>
        <v>53334.61</v>
      </c>
      <c r="J406" s="54">
        <f t="shared" si="5"/>
        <v>47984.72</v>
      </c>
      <c r="K406" s="124">
        <v>497532.56612779002</v>
      </c>
      <c r="L406" s="53">
        <v>25640.514055988198</v>
      </c>
      <c r="M406" s="54">
        <v>49058.850227124203</v>
      </c>
      <c r="N406" s="124">
        <v>1444063.4742945</v>
      </c>
      <c r="O406" s="54">
        <f t="shared" si="6"/>
        <v>136319.59197340079</v>
      </c>
      <c r="P406" s="81">
        <f t="shared" si="7"/>
        <v>644231.31810119085</v>
      </c>
      <c r="Q406" s="38"/>
    </row>
    <row r="407" spans="1:17" ht="15.75" x14ac:dyDescent="0.25">
      <c r="A407" s="19">
        <v>10</v>
      </c>
      <c r="B407" s="27">
        <v>6</v>
      </c>
      <c r="C407" s="29">
        <v>6</v>
      </c>
      <c r="D407" s="200">
        <v>893</v>
      </c>
      <c r="E407" s="30">
        <v>287</v>
      </c>
      <c r="F407" s="135">
        <v>39.113399999999999</v>
      </c>
      <c r="G407" s="52">
        <f t="shared" si="8"/>
        <v>1572.6</v>
      </c>
      <c r="H407" s="135">
        <f>16*78.63*C407</f>
        <v>7548.48</v>
      </c>
      <c r="I407" s="52">
        <f t="shared" si="4"/>
        <v>45715.38</v>
      </c>
      <c r="J407" s="54">
        <f t="shared" si="5"/>
        <v>41129.760000000002</v>
      </c>
      <c r="K407" s="124">
        <v>429267.08932837402</v>
      </c>
      <c r="L407" s="53">
        <v>23027.703441637801</v>
      </c>
      <c r="M407" s="54">
        <v>44059.672585000502</v>
      </c>
      <c r="N407" s="124">
        <v>1237051.96308525</v>
      </c>
      <c r="O407" s="54">
        <f t="shared" si="6"/>
        <v>116777.7053152476</v>
      </c>
      <c r="P407" s="81">
        <f t="shared" si="7"/>
        <v>555165.87464362162</v>
      </c>
      <c r="Q407" s="38"/>
    </row>
    <row r="408" spans="1:17" ht="15.75" x14ac:dyDescent="0.25">
      <c r="A408" s="19">
        <v>11</v>
      </c>
      <c r="B408" s="27">
        <v>4</v>
      </c>
      <c r="C408" s="29">
        <v>4</v>
      </c>
      <c r="D408" s="200">
        <v>798</v>
      </c>
      <c r="E408" s="30">
        <v>285</v>
      </c>
      <c r="F408" s="135">
        <v>34.952399999999997</v>
      </c>
      <c r="G408" s="52">
        <f t="shared" si="8"/>
        <v>1572.6</v>
      </c>
      <c r="H408" s="135">
        <f t="shared" si="2"/>
        <v>5032.32</v>
      </c>
      <c r="I408" s="52">
        <f t="shared" si="4"/>
        <v>30476.92</v>
      </c>
      <c r="J408" s="54">
        <f t="shared" si="5"/>
        <v>27419.84</v>
      </c>
      <c r="K408" s="124">
        <v>304051.99317340401</v>
      </c>
      <c r="L408" s="53">
        <v>21156.2229958061</v>
      </c>
      <c r="M408" s="54">
        <v>40478.906665309099</v>
      </c>
      <c r="N408" s="124">
        <v>839573.19387882506</v>
      </c>
      <c r="O408" s="54">
        <f t="shared" si="6"/>
        <v>79255.709502161088</v>
      </c>
      <c r="P408" s="81">
        <f t="shared" si="7"/>
        <v>389912.62267556507</v>
      </c>
    </row>
    <row r="409" spans="1:17" ht="15.75" x14ac:dyDescent="0.25">
      <c r="A409" s="19">
        <v>12</v>
      </c>
      <c r="B409" s="27">
        <v>3</v>
      </c>
      <c r="C409" s="29">
        <v>3</v>
      </c>
      <c r="D409" s="200">
        <v>771</v>
      </c>
      <c r="E409" s="30">
        <v>283</v>
      </c>
      <c r="F409" s="135">
        <v>33.769799999999996</v>
      </c>
      <c r="G409" s="52">
        <f t="shared" si="8"/>
        <v>1572.6</v>
      </c>
      <c r="H409" s="135">
        <f t="shared" si="2"/>
        <v>3774.24</v>
      </c>
      <c r="I409" s="52">
        <f t="shared" si="4"/>
        <v>22857.69</v>
      </c>
      <c r="J409" s="54">
        <f t="shared" si="5"/>
        <v>20564.88</v>
      </c>
      <c r="K409" s="124">
        <v>239963.348520011</v>
      </c>
      <c r="L409" s="53">
        <v>19681.775646058501</v>
      </c>
      <c r="M409" s="54">
        <v>37657.797402792101</v>
      </c>
      <c r="N409" s="124">
        <v>640833.809275612</v>
      </c>
      <c r="O409" s="54">
        <f t="shared" si="6"/>
        <v>60494.711595617773</v>
      </c>
      <c r="P409" s="81">
        <f t="shared" si="7"/>
        <v>305804.90011562878</v>
      </c>
    </row>
    <row r="410" spans="1:17" ht="15.75" x14ac:dyDescent="0.25">
      <c r="A410" s="19">
        <v>13</v>
      </c>
      <c r="B410" s="27">
        <v>3</v>
      </c>
      <c r="C410" s="29">
        <v>3</v>
      </c>
      <c r="D410" s="200">
        <v>771</v>
      </c>
      <c r="E410" s="30">
        <v>283</v>
      </c>
      <c r="F410" s="135">
        <v>33.769799999999996</v>
      </c>
      <c r="G410" s="52">
        <f t="shared" si="8"/>
        <v>1572.6</v>
      </c>
      <c r="H410" s="135">
        <f t="shared" si="2"/>
        <v>3774.24</v>
      </c>
      <c r="I410" s="52">
        <f t="shared" si="4"/>
        <v>22857.69</v>
      </c>
      <c r="J410" s="54">
        <f t="shared" si="5"/>
        <v>20564.88</v>
      </c>
      <c r="K410" s="124">
        <v>236079.59109045201</v>
      </c>
      <c r="L410" s="53">
        <v>18348.678130191802</v>
      </c>
      <c r="M410" s="54">
        <v>35107.137489100402</v>
      </c>
      <c r="N410" s="124">
        <v>640833.809275612</v>
      </c>
      <c r="O410" s="54">
        <f t="shared" si="6"/>
        <v>60494.711595617773</v>
      </c>
      <c r="P410" s="81">
        <f t="shared" si="7"/>
        <v>301921.14268606977</v>
      </c>
    </row>
    <row r="411" spans="1:17" ht="15.75" x14ac:dyDescent="0.25">
      <c r="A411" s="19">
        <v>14</v>
      </c>
      <c r="B411" s="27">
        <v>2</v>
      </c>
      <c r="C411" s="29">
        <v>2</v>
      </c>
      <c r="D411" s="200">
        <v>661</v>
      </c>
      <c r="E411" s="30">
        <v>48</v>
      </c>
      <c r="F411" s="135">
        <v>28.951799999999999</v>
      </c>
      <c r="G411" s="52">
        <f t="shared" si="8"/>
        <v>1572.6</v>
      </c>
      <c r="H411" s="135">
        <f t="shared" si="2"/>
        <v>2516.16</v>
      </c>
      <c r="I411" s="52">
        <f t="shared" si="4"/>
        <v>15238.46</v>
      </c>
      <c r="J411" s="54">
        <f t="shared" si="5"/>
        <v>13709.92</v>
      </c>
      <c r="K411" s="124">
        <v>170278.809977222</v>
      </c>
      <c r="L411" s="53">
        <v>16409.3324735977</v>
      </c>
      <c r="M411" s="54">
        <v>31396.522799483701</v>
      </c>
      <c r="N411" s="124">
        <v>442081.89042307797</v>
      </c>
      <c r="O411" s="54">
        <f t="shared" si="6"/>
        <v>41732.530455938562</v>
      </c>
      <c r="P411" s="81">
        <f t="shared" si="7"/>
        <v>216100.10043316058</v>
      </c>
    </row>
    <row r="412" spans="1:17" ht="15.75" x14ac:dyDescent="0.25">
      <c r="A412" s="19">
        <v>15</v>
      </c>
      <c r="B412" s="27">
        <v>2</v>
      </c>
      <c r="C412" s="29">
        <v>2</v>
      </c>
      <c r="D412" s="200">
        <v>661</v>
      </c>
      <c r="E412" s="30">
        <v>48</v>
      </c>
      <c r="F412" s="135">
        <v>28.951799999999999</v>
      </c>
      <c r="G412" s="52">
        <f t="shared" si="8"/>
        <v>1572.6</v>
      </c>
      <c r="H412" s="135">
        <f t="shared" si="2"/>
        <v>2516.16</v>
      </c>
      <c r="I412" s="52">
        <f t="shared" si="4"/>
        <v>15238.46</v>
      </c>
      <c r="J412" s="54">
        <f t="shared" si="5"/>
        <v>13709.92</v>
      </c>
      <c r="K412" s="124">
        <v>166949.15542347601</v>
      </c>
      <c r="L412" s="53">
        <v>15266.430452861099</v>
      </c>
      <c r="M412" s="54">
        <v>29209.770266474301</v>
      </c>
      <c r="N412" s="124">
        <v>442081.89042307797</v>
      </c>
      <c r="O412" s="54">
        <f t="shared" si="6"/>
        <v>41732.530455938562</v>
      </c>
      <c r="P412" s="81">
        <f t="shared" si="7"/>
        <v>212770.44587941459</v>
      </c>
    </row>
    <row r="413" spans="1:17" ht="15.75" x14ac:dyDescent="0.25">
      <c r="A413" s="19">
        <v>20</v>
      </c>
      <c r="B413" s="27">
        <v>1</v>
      </c>
      <c r="C413" s="29">
        <v>1</v>
      </c>
      <c r="D413" s="200">
        <v>500</v>
      </c>
      <c r="E413" s="30">
        <v>3</v>
      </c>
      <c r="F413" s="135">
        <v>21.9</v>
      </c>
      <c r="G413" s="52">
        <f t="shared" si="8"/>
        <v>1572.6</v>
      </c>
      <c r="H413" s="135">
        <f t="shared" si="2"/>
        <v>1258.08</v>
      </c>
      <c r="I413" s="52">
        <f t="shared" si="4"/>
        <v>7619.23</v>
      </c>
      <c r="J413" s="54">
        <f t="shared" si="5"/>
        <v>6854.96</v>
      </c>
      <c r="K413" s="124">
        <v>90436.235295110193</v>
      </c>
      <c r="L413" s="53">
        <v>9725.9060009733403</v>
      </c>
      <c r="M413" s="54">
        <v>18608.900148528999</v>
      </c>
      <c r="N413" s="124">
        <v>243175.35339462399</v>
      </c>
      <c r="O413" s="54">
        <f t="shared" si="6"/>
        <v>22955.753360452505</v>
      </c>
      <c r="P413" s="81">
        <f>G413+K413+O413+H413</f>
        <v>116222.66865556271</v>
      </c>
    </row>
    <row r="414" spans="1:17" ht="16.5" thickBot="1" x14ac:dyDescent="0.3">
      <c r="A414" s="20">
        <v>25</v>
      </c>
      <c r="B414" s="46">
        <v>0</v>
      </c>
      <c r="C414" s="47">
        <v>0</v>
      </c>
      <c r="D414" s="201">
        <v>0</v>
      </c>
      <c r="E414" s="73">
        <v>0</v>
      </c>
      <c r="F414" s="131">
        <v>0</v>
      </c>
      <c r="G414" s="35">
        <f t="shared" si="8"/>
        <v>1572.6</v>
      </c>
      <c r="H414" s="198">
        <f t="shared" si="2"/>
        <v>0</v>
      </c>
      <c r="I414" s="35">
        <f t="shared" si="4"/>
        <v>0</v>
      </c>
      <c r="J414" s="37">
        <f t="shared" si="5"/>
        <v>0</v>
      </c>
      <c r="K414" s="125">
        <v>0</v>
      </c>
      <c r="L414" s="36">
        <v>0</v>
      </c>
      <c r="M414" s="37">
        <v>0</v>
      </c>
      <c r="N414" s="125">
        <v>0</v>
      </c>
      <c r="O414" s="37">
        <f t="shared" si="6"/>
        <v>0</v>
      </c>
      <c r="P414" s="79">
        <f t="shared" si="7"/>
        <v>1572.6</v>
      </c>
    </row>
    <row r="416" spans="1:17" ht="18.75" thickBot="1" x14ac:dyDescent="0.3">
      <c r="A416" s="21" t="s">
        <v>131</v>
      </c>
      <c r="B416" s="21"/>
      <c r="C416" s="21"/>
      <c r="D416" s="21"/>
      <c r="E416" s="21"/>
      <c r="F416" s="21"/>
      <c r="G416" s="21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1:17" ht="60.75" thickBot="1" x14ac:dyDescent="0.3">
      <c r="A417" s="100" t="s">
        <v>15</v>
      </c>
      <c r="B417" s="128" t="s">
        <v>77</v>
      </c>
      <c r="C417" s="138" t="s">
        <v>90</v>
      </c>
      <c r="D417" s="132" t="s">
        <v>91</v>
      </c>
      <c r="E417" s="128" t="s">
        <v>79</v>
      </c>
      <c r="F417" s="132" t="s">
        <v>81</v>
      </c>
      <c r="G417" s="142" t="s">
        <v>92</v>
      </c>
      <c r="H417" s="39" t="s">
        <v>82</v>
      </c>
      <c r="I417" s="126" t="s">
        <v>83</v>
      </c>
      <c r="J417" s="196" t="s">
        <v>98</v>
      </c>
      <c r="K417" s="126" t="s">
        <v>99</v>
      </c>
      <c r="L417" s="40" t="s">
        <v>84</v>
      </c>
      <c r="M417" s="40" t="s">
        <v>85</v>
      </c>
      <c r="N417" s="126" t="s">
        <v>86</v>
      </c>
      <c r="O417" s="40" t="s">
        <v>87</v>
      </c>
      <c r="P417" s="82" t="s">
        <v>88</v>
      </c>
      <c r="Q417" s="122" t="s">
        <v>89</v>
      </c>
    </row>
    <row r="418" spans="1:17" ht="15.75" x14ac:dyDescent="0.25">
      <c r="A418" s="18">
        <v>1</v>
      </c>
      <c r="B418" s="120">
        <v>33</v>
      </c>
      <c r="C418" s="139">
        <v>253</v>
      </c>
      <c r="D418" s="136">
        <v>12</v>
      </c>
      <c r="E418" s="32">
        <v>1478674</v>
      </c>
      <c r="F418" s="75">
        <v>141271.904233554</v>
      </c>
      <c r="G418" s="143">
        <v>139.795596454384</v>
      </c>
      <c r="H418" s="32">
        <f>(462-C418)*1/3*78.63+(107-D418)*1*78.63</f>
        <v>12947.74</v>
      </c>
      <c r="I418" s="75">
        <f t="shared" ref="I418:I434" si="9">(C418+D418)*16*78.63</f>
        <v>333391.19999999995</v>
      </c>
      <c r="J418" s="32">
        <f>7619.23*B418</f>
        <v>251434.59</v>
      </c>
      <c r="K418" s="34">
        <f>6854.96*B418</f>
        <v>226213.68</v>
      </c>
      <c r="L418" s="123">
        <v>121474444.243118</v>
      </c>
      <c r="M418" s="33">
        <v>30804083.557603899</v>
      </c>
      <c r="N418" s="34">
        <v>59196964.665848501</v>
      </c>
      <c r="O418" s="32">
        <v>339657171.24960798</v>
      </c>
      <c r="P418" s="34">
        <f>O418*0.0944</f>
        <v>32063636.965962991</v>
      </c>
      <c r="Q418" s="78">
        <f>H418+L418+P418+I418</f>
        <v>153884420.14908099</v>
      </c>
    </row>
    <row r="419" spans="1:17" ht="15.75" x14ac:dyDescent="0.25">
      <c r="A419" s="19">
        <v>2</v>
      </c>
      <c r="B419" s="27">
        <v>17</v>
      </c>
      <c r="C419" s="140">
        <v>170</v>
      </c>
      <c r="D419" s="76">
        <v>3</v>
      </c>
      <c r="E419" s="52">
        <v>1016696</v>
      </c>
      <c r="F419" s="80">
        <v>71016.189043828199</v>
      </c>
      <c r="G419" s="144">
        <v>104.24707044723699</v>
      </c>
      <c r="H419" s="52">
        <f t="shared" ref="H419:H434" si="10">(462-C419)*1/3*78.63+(107-D419)*1*78.63</f>
        <v>15830.839999999998</v>
      </c>
      <c r="I419" s="80">
        <f t="shared" si="9"/>
        <v>217647.84</v>
      </c>
      <c r="J419" s="52">
        <f t="shared" ref="J419:J434" si="11">7619.23*B419</f>
        <v>129526.90999999999</v>
      </c>
      <c r="K419" s="54">
        <f t="shared" ref="K419:K434" si="12">6854.96*B419</f>
        <v>116534.32</v>
      </c>
      <c r="L419" s="124">
        <v>95136129.183489203</v>
      </c>
      <c r="M419" s="53">
        <v>26325923.953864601</v>
      </c>
      <c r="N419" s="54">
        <v>50519598.4654814</v>
      </c>
      <c r="O419" s="52">
        <v>188651466.71600601</v>
      </c>
      <c r="P419" s="54">
        <f>O419*0.0944</f>
        <v>17808698.457990967</v>
      </c>
      <c r="Q419" s="81">
        <f>H419+L419+P419+I419</f>
        <v>113178306.32148018</v>
      </c>
    </row>
    <row r="420" spans="1:17" ht="15.75" x14ac:dyDescent="0.25">
      <c r="A420" s="19">
        <v>3</v>
      </c>
      <c r="B420" s="27">
        <v>11</v>
      </c>
      <c r="C420" s="140">
        <v>121</v>
      </c>
      <c r="D420" s="76">
        <v>2</v>
      </c>
      <c r="E420" s="52">
        <v>709293</v>
      </c>
      <c r="F420" s="80">
        <v>47257.654031177299</v>
      </c>
      <c r="G420" s="144">
        <v>74.398901844909901</v>
      </c>
      <c r="H420" s="52">
        <f t="shared" si="10"/>
        <v>17193.760000000002</v>
      </c>
      <c r="I420" s="80">
        <f t="shared" si="9"/>
        <v>154743.84</v>
      </c>
      <c r="J420" s="52">
        <f t="shared" si="11"/>
        <v>83811.53</v>
      </c>
      <c r="K420" s="54">
        <f t="shared" si="12"/>
        <v>75404.56</v>
      </c>
      <c r="L420" s="124">
        <v>80511843.286136702</v>
      </c>
      <c r="M420" s="53">
        <v>23303261.924317401</v>
      </c>
      <c r="N420" s="54">
        <v>44681056.302276999</v>
      </c>
      <c r="O420" s="52">
        <v>115407932.79152</v>
      </c>
      <c r="P420" s="54">
        <f t="shared" ref="P420:P434" si="13">O420*0.0944</f>
        <v>10894508.855519488</v>
      </c>
      <c r="Q420" s="81">
        <f t="shared" ref="Q420:Q434" si="14">H420+L420+P420+I420</f>
        <v>91578289.741656199</v>
      </c>
    </row>
    <row r="421" spans="1:17" ht="15.75" x14ac:dyDescent="0.25">
      <c r="A421" s="19">
        <v>4</v>
      </c>
      <c r="B421" s="27">
        <v>9</v>
      </c>
      <c r="C421" s="140">
        <v>86</v>
      </c>
      <c r="D421" s="76">
        <v>1</v>
      </c>
      <c r="E421" s="52">
        <v>709292</v>
      </c>
      <c r="F421" s="80">
        <v>39831.857420787695</v>
      </c>
      <c r="G421" s="144">
        <v>51.7006975486484</v>
      </c>
      <c r="H421" s="52">
        <f t="shared" si="10"/>
        <v>18189.739999999998</v>
      </c>
      <c r="I421" s="80">
        <f t="shared" si="9"/>
        <v>109452.95999999999</v>
      </c>
      <c r="J421" s="52">
        <f t="shared" si="11"/>
        <v>68573.069999999992</v>
      </c>
      <c r="K421" s="54">
        <f t="shared" si="12"/>
        <v>61694.64</v>
      </c>
      <c r="L421" s="124">
        <v>71703285.100098893</v>
      </c>
      <c r="M421" s="53">
        <v>21393637.5426265</v>
      </c>
      <c r="N421" s="54">
        <v>40933159.831558801</v>
      </c>
      <c r="O421" s="52">
        <v>88703723.001609996</v>
      </c>
      <c r="P421" s="54">
        <f t="shared" si="13"/>
        <v>8373631.4513519835</v>
      </c>
      <c r="Q421" s="81">
        <f t="shared" si="14"/>
        <v>80204559.251450866</v>
      </c>
    </row>
    <row r="422" spans="1:17" ht="15.75" x14ac:dyDescent="0.25">
      <c r="A422" s="19">
        <v>5</v>
      </c>
      <c r="B422" s="27">
        <v>9</v>
      </c>
      <c r="C422" s="140">
        <v>66</v>
      </c>
      <c r="D422" s="76">
        <v>1</v>
      </c>
      <c r="E422" s="52">
        <v>709292</v>
      </c>
      <c r="F422" s="80">
        <v>33495.3185626708</v>
      </c>
      <c r="G422" s="144">
        <v>33.9807729037217</v>
      </c>
      <c r="H422" s="52">
        <f t="shared" si="10"/>
        <v>18713.939999999999</v>
      </c>
      <c r="I422" s="80">
        <f t="shared" si="9"/>
        <v>84291.36</v>
      </c>
      <c r="J422" s="52">
        <f t="shared" si="11"/>
        <v>68573.069999999992</v>
      </c>
      <c r="K422" s="54">
        <f t="shared" si="12"/>
        <v>61694.64</v>
      </c>
      <c r="L422" s="124">
        <v>64701336.206195101</v>
      </c>
      <c r="M422" s="53">
        <v>19669592.224555701</v>
      </c>
      <c r="N422" s="54">
        <v>37634486.456316702</v>
      </c>
      <c r="O422" s="52">
        <v>65671403.6666186</v>
      </c>
      <c r="P422" s="54">
        <f t="shared" si="13"/>
        <v>6199380.5061287954</v>
      </c>
      <c r="Q422" s="81">
        <f t="shared" si="14"/>
        <v>71003722.012323901</v>
      </c>
    </row>
    <row r="423" spans="1:17" ht="15.75" x14ac:dyDescent="0.25">
      <c r="A423" s="19">
        <v>6</v>
      </c>
      <c r="B423" s="27">
        <v>5</v>
      </c>
      <c r="C423" s="140">
        <v>48</v>
      </c>
      <c r="D423" s="76">
        <v>1</v>
      </c>
      <c r="E423" s="52">
        <v>708060</v>
      </c>
      <c r="F423" s="80">
        <v>25836.657192771701</v>
      </c>
      <c r="G423" s="144">
        <v>19.855005445198501</v>
      </c>
      <c r="H423" s="52">
        <f t="shared" si="10"/>
        <v>19185.719999999998</v>
      </c>
      <c r="I423" s="80">
        <f t="shared" si="9"/>
        <v>61645.919999999998</v>
      </c>
      <c r="J423" s="52">
        <f t="shared" si="11"/>
        <v>38096.149999999994</v>
      </c>
      <c r="K423" s="54">
        <f t="shared" si="12"/>
        <v>34274.800000000003</v>
      </c>
      <c r="L423" s="124">
        <v>58529195.528219901</v>
      </c>
      <c r="M423" s="53">
        <v>18194669.208410099</v>
      </c>
      <c r="N423" s="54">
        <v>34812467.085424602</v>
      </c>
      <c r="O423" s="52">
        <v>44785299.472422697</v>
      </c>
      <c r="P423" s="54">
        <f t="shared" si="13"/>
        <v>4227732.2701967023</v>
      </c>
      <c r="Q423" s="81">
        <f t="shared" si="14"/>
        <v>62837759.4384166</v>
      </c>
    </row>
    <row r="424" spans="1:17" ht="15.75" x14ac:dyDescent="0.25">
      <c r="A424" s="19">
        <v>7</v>
      </c>
      <c r="B424" s="27">
        <v>4</v>
      </c>
      <c r="C424" s="140">
        <v>32</v>
      </c>
      <c r="D424" s="76">
        <v>0</v>
      </c>
      <c r="E424" s="52">
        <v>695956</v>
      </c>
      <c r="F424" s="80">
        <v>24554.8837297846</v>
      </c>
      <c r="G424" s="144">
        <v>8.9292707518790895</v>
      </c>
      <c r="H424" s="52">
        <f t="shared" si="10"/>
        <v>19683.71</v>
      </c>
      <c r="I424" s="80">
        <f t="shared" si="9"/>
        <v>40258.559999999998</v>
      </c>
      <c r="J424" s="52">
        <f t="shared" si="11"/>
        <v>30476.92</v>
      </c>
      <c r="K424" s="54">
        <f t="shared" si="12"/>
        <v>27419.84</v>
      </c>
      <c r="L424" s="124">
        <v>54276287.445952997</v>
      </c>
      <c r="M424" s="53">
        <v>17112445.6566968</v>
      </c>
      <c r="N424" s="54">
        <v>32741812.689813301</v>
      </c>
      <c r="O424" s="52">
        <v>39121113.082914203</v>
      </c>
      <c r="P424" s="54">
        <f t="shared" si="13"/>
        <v>3693033.0750271007</v>
      </c>
      <c r="Q424" s="81">
        <f t="shared" si="14"/>
        <v>58029262.790980101</v>
      </c>
    </row>
    <row r="425" spans="1:17" ht="15.75" x14ac:dyDescent="0.25">
      <c r="A425" s="19">
        <v>8</v>
      </c>
      <c r="B425" s="27">
        <v>4</v>
      </c>
      <c r="C425" s="140">
        <v>20</v>
      </c>
      <c r="D425" s="76">
        <v>0</v>
      </c>
      <c r="E425" s="52">
        <v>695956</v>
      </c>
      <c r="F425" s="80">
        <v>23778.698166148301</v>
      </c>
      <c r="G425" s="144">
        <v>4.34136860760717</v>
      </c>
      <c r="H425" s="52">
        <f t="shared" si="10"/>
        <v>19998.23</v>
      </c>
      <c r="I425" s="80">
        <f t="shared" si="9"/>
        <v>25161.599999999999</v>
      </c>
      <c r="J425" s="52">
        <f t="shared" si="11"/>
        <v>30476.92</v>
      </c>
      <c r="K425" s="54">
        <f t="shared" si="12"/>
        <v>27419.84</v>
      </c>
      <c r="L425" s="124">
        <v>50570627.3190265</v>
      </c>
      <c r="M425" s="53">
        <v>16102160.902191199</v>
      </c>
      <c r="N425" s="54">
        <v>30808801.192859098</v>
      </c>
      <c r="O425" s="52">
        <v>35365751.154923901</v>
      </c>
      <c r="P425" s="54">
        <f t="shared" si="13"/>
        <v>3338526.909024816</v>
      </c>
      <c r="Q425" s="81">
        <f t="shared" si="14"/>
        <v>53954314.05805131</v>
      </c>
    </row>
    <row r="426" spans="1:17" ht="15.75" x14ac:dyDescent="0.25">
      <c r="A426" s="19">
        <v>9</v>
      </c>
      <c r="B426" s="27">
        <v>4</v>
      </c>
      <c r="C426" s="140">
        <v>16</v>
      </c>
      <c r="D426" s="76">
        <v>0</v>
      </c>
      <c r="E426" s="52">
        <v>695956</v>
      </c>
      <c r="F426" s="80">
        <v>23464.376591148299</v>
      </c>
      <c r="G426" s="144">
        <v>2.3763097406248699</v>
      </c>
      <c r="H426" s="52">
        <f t="shared" si="10"/>
        <v>20103.07</v>
      </c>
      <c r="I426" s="80">
        <f t="shared" si="9"/>
        <v>20129.28</v>
      </c>
      <c r="J426" s="52">
        <f t="shared" si="11"/>
        <v>30476.92</v>
      </c>
      <c r="K426" s="54">
        <f t="shared" si="12"/>
        <v>27419.84</v>
      </c>
      <c r="L426" s="124">
        <v>47519311.446014799</v>
      </c>
      <c r="M426" s="53">
        <v>15144093.456278799</v>
      </c>
      <c r="N426" s="54">
        <v>28975698.813013501</v>
      </c>
      <c r="O426" s="52">
        <v>34022597.891410299</v>
      </c>
      <c r="P426" s="54">
        <f t="shared" si="13"/>
        <v>3211733.240949132</v>
      </c>
      <c r="Q426" s="81">
        <f t="shared" si="14"/>
        <v>50771277.036963932</v>
      </c>
    </row>
    <row r="427" spans="1:17" ht="15.75" x14ac:dyDescent="0.25">
      <c r="A427" s="19">
        <v>10</v>
      </c>
      <c r="B427" s="27">
        <v>3</v>
      </c>
      <c r="C427" s="140">
        <v>12</v>
      </c>
      <c r="D427" s="76">
        <v>0</v>
      </c>
      <c r="E427" s="52">
        <v>185025</v>
      </c>
      <c r="F427" s="80">
        <v>23153.2744741028</v>
      </c>
      <c r="G427" s="144">
        <v>1.13563597288676</v>
      </c>
      <c r="H427" s="52">
        <f t="shared" si="10"/>
        <v>20207.91</v>
      </c>
      <c r="I427" s="80">
        <f>(C427+D427)*16*78.63</f>
        <v>15096.96</v>
      </c>
      <c r="J427" s="52">
        <f t="shared" si="11"/>
        <v>22857.69</v>
      </c>
      <c r="K427" s="54">
        <f t="shared" si="12"/>
        <v>20564.88</v>
      </c>
      <c r="L427" s="124">
        <v>44476552.874145903</v>
      </c>
      <c r="M427" s="53">
        <v>14188854.5798165</v>
      </c>
      <c r="N427" s="54">
        <v>27148008.429382298</v>
      </c>
      <c r="O427" s="52">
        <v>32679444.6278967</v>
      </c>
      <c r="P427" s="54">
        <f t="shared" si="13"/>
        <v>3084939.5728734485</v>
      </c>
      <c r="Q427" s="81">
        <f t="shared" si="14"/>
        <v>47596797.317019351</v>
      </c>
    </row>
    <row r="428" spans="1:17" ht="15.75" x14ac:dyDescent="0.25">
      <c r="A428" s="19">
        <v>11</v>
      </c>
      <c r="B428" s="27">
        <v>3</v>
      </c>
      <c r="C428" s="140">
        <v>10</v>
      </c>
      <c r="D428" s="76">
        <v>0</v>
      </c>
      <c r="E428" s="52">
        <v>185025</v>
      </c>
      <c r="F428" s="80">
        <v>22845.431815011903</v>
      </c>
      <c r="G428" s="144">
        <v>0.46247384170653899</v>
      </c>
      <c r="H428" s="52">
        <f t="shared" si="10"/>
        <v>20260.329999999998</v>
      </c>
      <c r="I428" s="80">
        <f t="shared" si="9"/>
        <v>12580.8</v>
      </c>
      <c r="J428" s="52">
        <f t="shared" si="11"/>
        <v>22857.69</v>
      </c>
      <c r="K428" s="54">
        <f t="shared" si="12"/>
        <v>20564.88</v>
      </c>
      <c r="L428" s="124">
        <v>41575375.568287998</v>
      </c>
      <c r="M428" s="53">
        <v>13243335.0054476</v>
      </c>
      <c r="N428" s="54">
        <v>25338914.310423199</v>
      </c>
      <c r="O428" s="52">
        <v>31733770.133589599</v>
      </c>
      <c r="P428" s="54">
        <f t="shared" si="13"/>
        <v>2995667.9006108581</v>
      </c>
      <c r="Q428" s="81">
        <f t="shared" si="14"/>
        <v>44603884.59889885</v>
      </c>
    </row>
    <row r="429" spans="1:17" ht="15.75" x14ac:dyDescent="0.25">
      <c r="A429" s="19">
        <v>12</v>
      </c>
      <c r="B429" s="27">
        <v>2</v>
      </c>
      <c r="C429" s="140">
        <v>7</v>
      </c>
      <c r="D429" s="76">
        <v>0</v>
      </c>
      <c r="E429" s="52">
        <v>184985</v>
      </c>
      <c r="F429" s="80">
        <v>22534.3496979665</v>
      </c>
      <c r="G429" s="144">
        <v>0.11760561204146699</v>
      </c>
      <c r="H429" s="52">
        <f t="shared" si="10"/>
        <v>20338.96</v>
      </c>
      <c r="I429" s="80">
        <f t="shared" si="9"/>
        <v>8806.56</v>
      </c>
      <c r="J429" s="52">
        <f t="shared" si="11"/>
        <v>15238.46</v>
      </c>
      <c r="K429" s="54">
        <f t="shared" si="12"/>
        <v>13709.92</v>
      </c>
      <c r="L429" s="124">
        <v>38650670.822880998</v>
      </c>
      <c r="M429" s="53">
        <v>12309233.2037834</v>
      </c>
      <c r="N429" s="54">
        <v>23551666.1965723</v>
      </c>
      <c r="O429" s="52">
        <v>30589356.254679199</v>
      </c>
      <c r="P429" s="54">
        <f t="shared" si="13"/>
        <v>2887635.2304417165</v>
      </c>
      <c r="Q429" s="81">
        <f>H429+L429+P429+I429</f>
        <v>41567451.573322721</v>
      </c>
    </row>
    <row r="430" spans="1:17" ht="15.75" x14ac:dyDescent="0.25">
      <c r="A430" s="19">
        <v>13</v>
      </c>
      <c r="B430" s="27">
        <v>1</v>
      </c>
      <c r="C430" s="140">
        <v>5</v>
      </c>
      <c r="D430" s="76">
        <v>0</v>
      </c>
      <c r="E430" s="52">
        <v>600</v>
      </c>
      <c r="F430" s="80">
        <v>18650.3569736842</v>
      </c>
      <c r="G430" s="144">
        <v>7.4315789473684196E-2</v>
      </c>
      <c r="H430" s="52">
        <f t="shared" si="10"/>
        <v>20391.379999999997</v>
      </c>
      <c r="I430" s="80">
        <f t="shared" si="9"/>
        <v>6290.4</v>
      </c>
      <c r="J430" s="52">
        <f t="shared" si="11"/>
        <v>7619.23</v>
      </c>
      <c r="K430" s="54">
        <f t="shared" si="12"/>
        <v>6854.96</v>
      </c>
      <c r="L430" s="124">
        <v>34473264.6867107</v>
      </c>
      <c r="M430" s="53">
        <v>11055900.459894801</v>
      </c>
      <c r="N430" s="54">
        <v>21153622.879932102</v>
      </c>
      <c r="O430" s="52">
        <v>25097099.172938</v>
      </c>
      <c r="P430" s="54">
        <f t="shared" si="13"/>
        <v>2369166.1619253471</v>
      </c>
      <c r="Q430" s="81">
        <f t="shared" si="14"/>
        <v>36869112.628636047</v>
      </c>
    </row>
    <row r="431" spans="1:17" ht="15.75" x14ac:dyDescent="0.25">
      <c r="A431" s="19">
        <v>14</v>
      </c>
      <c r="B431" s="27">
        <v>1</v>
      </c>
      <c r="C431" s="140">
        <v>4</v>
      </c>
      <c r="D431" s="76">
        <v>0</v>
      </c>
      <c r="E431" s="52">
        <v>600</v>
      </c>
      <c r="F431" s="80">
        <v>14920.2855789473</v>
      </c>
      <c r="G431" s="144">
        <v>6.68421052631578E-2</v>
      </c>
      <c r="H431" s="52">
        <f t="shared" si="10"/>
        <v>20417.589999999997</v>
      </c>
      <c r="I431" s="80">
        <f t="shared" si="9"/>
        <v>5032.32</v>
      </c>
      <c r="J431" s="52">
        <f t="shared" si="11"/>
        <v>7619.23</v>
      </c>
      <c r="K431" s="54">
        <f t="shared" si="12"/>
        <v>6854.96</v>
      </c>
      <c r="L431" s="124">
        <v>30517149.838751201</v>
      </c>
      <c r="M431" s="53">
        <v>9853371.8860106301</v>
      </c>
      <c r="N431" s="54">
        <v>18852784.875233602</v>
      </c>
      <c r="O431" s="52">
        <v>20077679.3383504</v>
      </c>
      <c r="P431" s="54">
        <f t="shared" si="13"/>
        <v>1895332.9295402777</v>
      </c>
      <c r="Q431" s="81">
        <f t="shared" si="14"/>
        <v>32437932.678291477</v>
      </c>
    </row>
    <row r="432" spans="1:17" ht="15.75" x14ac:dyDescent="0.25">
      <c r="A432" s="19">
        <v>15</v>
      </c>
      <c r="B432" s="27">
        <v>1</v>
      </c>
      <c r="C432" s="140">
        <v>4</v>
      </c>
      <c r="D432" s="76">
        <v>0</v>
      </c>
      <c r="E432" s="52">
        <v>600</v>
      </c>
      <c r="F432" s="80">
        <v>14920.2855789473</v>
      </c>
      <c r="G432" s="144">
        <v>6.0526315789473602E-2</v>
      </c>
      <c r="H432" s="52">
        <f t="shared" si="10"/>
        <v>20417.589999999997</v>
      </c>
      <c r="I432" s="80">
        <f t="shared" si="9"/>
        <v>5032.32</v>
      </c>
      <c r="J432" s="52">
        <f t="shared" si="11"/>
        <v>7619.23</v>
      </c>
      <c r="K432" s="54">
        <f t="shared" si="12"/>
        <v>6854.96</v>
      </c>
      <c r="L432" s="124">
        <v>28801215.188016798</v>
      </c>
      <c r="M432" s="53">
        <v>9264378.2988020293</v>
      </c>
      <c r="N432" s="54">
        <v>17725843.811707798</v>
      </c>
      <c r="O432" s="52">
        <v>20077679.3383504</v>
      </c>
      <c r="P432" s="54">
        <f t="shared" si="13"/>
        <v>1895332.9295402777</v>
      </c>
      <c r="Q432" s="81">
        <f t="shared" si="14"/>
        <v>30721998.027557075</v>
      </c>
    </row>
    <row r="433" spans="1:17" ht="15.75" x14ac:dyDescent="0.25">
      <c r="A433" s="19">
        <v>20</v>
      </c>
      <c r="B433" s="27">
        <v>1</v>
      </c>
      <c r="C433" s="140">
        <v>3</v>
      </c>
      <c r="D433" s="76">
        <v>0</v>
      </c>
      <c r="E433" s="52">
        <v>600</v>
      </c>
      <c r="F433" s="80">
        <v>11190.214184210501</v>
      </c>
      <c r="G433" s="144">
        <v>3.1828947368420998E-2</v>
      </c>
      <c r="H433" s="52">
        <f t="shared" si="10"/>
        <v>20443.8</v>
      </c>
      <c r="I433" s="80">
        <f t="shared" si="9"/>
        <v>3774.24</v>
      </c>
      <c r="J433" s="52">
        <f t="shared" si="11"/>
        <v>7619.23</v>
      </c>
      <c r="K433" s="54">
        <f t="shared" si="12"/>
        <v>6854.96</v>
      </c>
      <c r="L433" s="124">
        <v>18602494.332047001</v>
      </c>
      <c r="M433" s="53">
        <v>5919078.7839531498</v>
      </c>
      <c r="N433" s="54">
        <v>11325170.739963699</v>
      </c>
      <c r="O433" s="52">
        <v>15058259.5037628</v>
      </c>
      <c r="P433" s="54">
        <f t="shared" si="13"/>
        <v>1421499.6971552083</v>
      </c>
      <c r="Q433" s="81">
        <f t="shared" si="14"/>
        <v>20048212.069202207</v>
      </c>
    </row>
    <row r="434" spans="1:17" ht="16.5" thickBot="1" x14ac:dyDescent="0.3">
      <c r="A434" s="20">
        <v>25</v>
      </c>
      <c r="B434" s="46">
        <v>1</v>
      </c>
      <c r="C434" s="131">
        <v>2</v>
      </c>
      <c r="D434" s="137">
        <v>0</v>
      </c>
      <c r="E434" s="35">
        <v>600</v>
      </c>
      <c r="F434" s="77">
        <v>7460.1427894736798</v>
      </c>
      <c r="G434" s="145">
        <v>8.9342105263157806E-3</v>
      </c>
      <c r="H434" s="35">
        <f t="shared" si="10"/>
        <v>20470.010000000002</v>
      </c>
      <c r="I434" s="77">
        <f t="shared" si="9"/>
        <v>2516.16</v>
      </c>
      <c r="J434" s="35">
        <f t="shared" si="11"/>
        <v>7619.23</v>
      </c>
      <c r="K434" s="37">
        <f t="shared" si="12"/>
        <v>6854.96</v>
      </c>
      <c r="L434" s="125">
        <v>9301958.0198210292</v>
      </c>
      <c r="M434" s="36">
        <v>2882080.5999087701</v>
      </c>
      <c r="N434" s="37">
        <v>5514380.8811587896</v>
      </c>
      <c r="O434" s="35">
        <v>10038839.6691752</v>
      </c>
      <c r="P434" s="37">
        <f t="shared" si="13"/>
        <v>947666.46477013885</v>
      </c>
      <c r="Q434" s="79">
        <f t="shared" si="14"/>
        <v>10272610.654591167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4844-D381-468E-B696-85F58B6AEABB}">
  <dimension ref="A1:N604"/>
  <sheetViews>
    <sheetView zoomScale="90" zoomScaleNormal="90" workbookViewId="0">
      <selection activeCell="D2" sqref="D2"/>
    </sheetView>
  </sheetViews>
  <sheetFormatPr defaultColWidth="8.85546875" defaultRowHeight="15" x14ac:dyDescent="0.25"/>
  <cols>
    <col min="1" max="1" width="16.140625" style="2" customWidth="1"/>
    <col min="2" max="2" width="17" style="2" bestFit="1" customWidth="1"/>
    <col min="3" max="3" width="18.42578125" style="2" customWidth="1"/>
    <col min="4" max="4" width="19.85546875" style="2" customWidth="1"/>
    <col min="5" max="5" width="19" style="2" customWidth="1"/>
    <col min="6" max="6" width="19.85546875" style="2" customWidth="1"/>
    <col min="7" max="7" width="18.5703125" style="2" bestFit="1" customWidth="1"/>
    <col min="8" max="8" width="18.85546875" style="2" customWidth="1"/>
    <col min="9" max="9" width="18.5703125" customWidth="1"/>
    <col min="10" max="10" width="19.42578125" customWidth="1"/>
    <col min="11" max="11" width="19.7109375" customWidth="1"/>
    <col min="12" max="12" width="12.5703125" customWidth="1"/>
    <col min="13" max="13" width="14.42578125" customWidth="1"/>
  </cols>
  <sheetData>
    <row r="1" spans="1:11" ht="20.25" x14ac:dyDescent="0.3">
      <c r="A1" s="8" t="s">
        <v>134</v>
      </c>
    </row>
    <row r="2" spans="1:11" ht="21" thickBot="1" x14ac:dyDescent="0.35">
      <c r="A2" s="8"/>
    </row>
    <row r="3" spans="1:11" ht="16.5" thickBot="1" x14ac:dyDescent="0.3">
      <c r="A3" s="147" t="s">
        <v>0</v>
      </c>
      <c r="B3" s="230" t="s">
        <v>1</v>
      </c>
      <c r="C3" s="226"/>
    </row>
    <row r="4" spans="1:11" ht="15.75" x14ac:dyDescent="0.25">
      <c r="A4" s="3"/>
      <c r="B4" s="3"/>
      <c r="C4" s="3"/>
      <c r="D4" s="3"/>
      <c r="E4" s="3"/>
      <c r="F4" s="3"/>
      <c r="H4" s="3"/>
      <c r="I4" s="3"/>
    </row>
    <row r="5" spans="1:11" ht="18.75" thickBot="1" x14ac:dyDescent="0.3">
      <c r="A5" s="21" t="s">
        <v>2</v>
      </c>
      <c r="B5" s="22"/>
      <c r="C5" s="22"/>
      <c r="D5" s="22"/>
      <c r="E5" s="23"/>
      <c r="F5" s="23"/>
      <c r="G5" s="23"/>
      <c r="H5" s="23"/>
    </row>
    <row r="6" spans="1:11" ht="77.25" customHeight="1" thickBot="1" x14ac:dyDescent="0.3">
      <c r="A6" s="12" t="s">
        <v>3</v>
      </c>
      <c r="B6" s="39" t="s">
        <v>4</v>
      </c>
      <c r="C6" s="41" t="s">
        <v>5</v>
      </c>
      <c r="D6" s="41" t="s">
        <v>6</v>
      </c>
      <c r="E6" s="41" t="s">
        <v>7</v>
      </c>
      <c r="F6" s="41" t="s">
        <v>8</v>
      </c>
      <c r="G6" s="42" t="s">
        <v>9</v>
      </c>
      <c r="H6" s="16" t="s">
        <v>10</v>
      </c>
      <c r="I6" s="55"/>
      <c r="K6" s="1"/>
    </row>
    <row r="7" spans="1:11" ht="15.75" x14ac:dyDescent="0.25">
      <c r="A7" s="13" t="s">
        <v>11</v>
      </c>
      <c r="B7" s="32">
        <v>2081</v>
      </c>
      <c r="C7" s="26">
        <v>592</v>
      </c>
      <c r="D7" s="26">
        <v>938</v>
      </c>
      <c r="E7" s="26">
        <v>1256</v>
      </c>
      <c r="F7" s="33">
        <v>513</v>
      </c>
      <c r="G7" s="75">
        <v>2981</v>
      </c>
      <c r="H7" s="78">
        <f>SUM(B7:G7)</f>
        <v>8361</v>
      </c>
      <c r="I7" s="61"/>
    </row>
    <row r="8" spans="1:11" ht="15.75" x14ac:dyDescent="0.25">
      <c r="A8" s="14" t="s">
        <v>12</v>
      </c>
      <c r="B8" s="27">
        <v>225</v>
      </c>
      <c r="C8" s="28">
        <v>71</v>
      </c>
      <c r="D8" s="28">
        <v>157</v>
      </c>
      <c r="E8" s="28">
        <v>141</v>
      </c>
      <c r="F8" s="28">
        <v>46</v>
      </c>
      <c r="G8" s="76">
        <v>181</v>
      </c>
      <c r="H8" s="10">
        <f>SUM(B8:G8)</f>
        <v>821</v>
      </c>
      <c r="I8" s="60"/>
    </row>
    <row r="9" spans="1:11" ht="16.5" thickBot="1" x14ac:dyDescent="0.3">
      <c r="A9" s="15" t="s">
        <v>10</v>
      </c>
      <c r="B9" s="35">
        <f>SUM(B7:B8)</f>
        <v>2306</v>
      </c>
      <c r="C9" s="36">
        <f t="shared" ref="C9:H9" si="0">SUM(C7:C8)</f>
        <v>663</v>
      </c>
      <c r="D9" s="36">
        <f t="shared" si="0"/>
        <v>1095</v>
      </c>
      <c r="E9" s="36">
        <f t="shared" si="0"/>
        <v>1397</v>
      </c>
      <c r="F9" s="36">
        <f t="shared" si="0"/>
        <v>559</v>
      </c>
      <c r="G9" s="77">
        <f t="shared" si="0"/>
        <v>3162</v>
      </c>
      <c r="H9" s="79">
        <f t="shared" si="0"/>
        <v>9182</v>
      </c>
    </row>
    <row r="10" spans="1:11" ht="15.75" x14ac:dyDescent="0.25">
      <c r="A10" s="3"/>
      <c r="B10" s="3"/>
      <c r="C10" s="3"/>
      <c r="D10" s="3"/>
      <c r="E10" s="3"/>
      <c r="F10" s="3"/>
      <c r="G10" s="3"/>
      <c r="H10" s="3"/>
      <c r="J10" s="38"/>
    </row>
    <row r="11" spans="1:11" ht="18" x14ac:dyDescent="0.25">
      <c r="A11" s="21" t="s">
        <v>13</v>
      </c>
      <c r="B11" s="22"/>
      <c r="C11" s="22"/>
      <c r="D11" s="22"/>
      <c r="E11" s="22"/>
      <c r="F11" s="22"/>
      <c r="G11" s="22"/>
      <c r="H11" s="22"/>
    </row>
    <row r="12" spans="1:11" ht="16.5" thickBot="1" x14ac:dyDescent="0.3">
      <c r="A12" s="6" t="s">
        <v>14</v>
      </c>
      <c r="B12" s="3"/>
      <c r="C12" s="3"/>
      <c r="D12" s="3"/>
      <c r="E12" s="3"/>
      <c r="F12" s="3"/>
      <c r="G12" s="3"/>
      <c r="H12" s="3"/>
    </row>
    <row r="13" spans="1:11" ht="60.75" thickBot="1" x14ac:dyDescent="0.3">
      <c r="A13" s="17" t="s">
        <v>15</v>
      </c>
      <c r="B13" s="39" t="s">
        <v>4</v>
      </c>
      <c r="C13" s="40" t="s">
        <v>16</v>
      </c>
      <c r="D13" s="41" t="s">
        <v>6</v>
      </c>
      <c r="E13" s="41" t="s">
        <v>7</v>
      </c>
      <c r="F13" s="41" t="s">
        <v>8</v>
      </c>
      <c r="G13" s="42" t="s">
        <v>9</v>
      </c>
      <c r="H13" s="16" t="s">
        <v>10</v>
      </c>
    </row>
    <row r="14" spans="1:11" x14ac:dyDescent="0.25">
      <c r="A14" s="43">
        <v>1</v>
      </c>
      <c r="B14" s="62">
        <f>$B$7-B55</f>
        <v>1585</v>
      </c>
      <c r="C14" s="48">
        <f>$C$7-C55</f>
        <v>450</v>
      </c>
      <c r="D14" s="48">
        <f>$D$7-D55</f>
        <v>725</v>
      </c>
      <c r="E14" s="48">
        <f>$E$7-E55</f>
        <v>753</v>
      </c>
      <c r="F14" s="48">
        <f>$F$7-F55</f>
        <v>269</v>
      </c>
      <c r="G14" s="49">
        <f>$G$7-G55</f>
        <v>1375</v>
      </c>
      <c r="H14" s="56">
        <f>$H$7-H55</f>
        <v>5157</v>
      </c>
    </row>
    <row r="15" spans="1:11" x14ac:dyDescent="0.25">
      <c r="A15" s="45">
        <v>2</v>
      </c>
      <c r="B15" s="63">
        <f t="shared" ref="B15:B28" si="1">$B$7-B56</f>
        <v>1740</v>
      </c>
      <c r="C15" s="50">
        <f t="shared" ref="C15:C30" si="2">$C$7-C56</f>
        <v>504</v>
      </c>
      <c r="D15" s="50">
        <f t="shared" ref="D15:D30" si="3">$D$7-D56</f>
        <v>802</v>
      </c>
      <c r="E15" s="50">
        <f t="shared" ref="E15:E30" si="4">$E$7-E56</f>
        <v>895</v>
      </c>
      <c r="F15" s="50">
        <f t="shared" ref="F15:F30" si="5">$F$7-F56</f>
        <v>356</v>
      </c>
      <c r="G15" s="51">
        <f t="shared" ref="G15:G30" si="6">$G$7-G56</f>
        <v>1913</v>
      </c>
      <c r="H15" s="57">
        <f t="shared" ref="H15:H30" si="7">$H$7-H56</f>
        <v>6210</v>
      </c>
    </row>
    <row r="16" spans="1:11" x14ac:dyDescent="0.25">
      <c r="A16" s="44">
        <v>3</v>
      </c>
      <c r="B16" s="63">
        <f t="shared" si="1"/>
        <v>1824</v>
      </c>
      <c r="C16" s="50">
        <f t="shared" si="2"/>
        <v>529</v>
      </c>
      <c r="D16" s="50">
        <f t="shared" si="3"/>
        <v>836</v>
      </c>
      <c r="E16" s="50">
        <f t="shared" si="4"/>
        <v>964</v>
      </c>
      <c r="F16" s="50">
        <f t="shared" si="5"/>
        <v>390</v>
      </c>
      <c r="G16" s="51">
        <f t="shared" si="6"/>
        <v>2197</v>
      </c>
      <c r="H16" s="57">
        <f t="shared" si="7"/>
        <v>6740</v>
      </c>
    </row>
    <row r="17" spans="1:12" x14ac:dyDescent="0.25">
      <c r="A17" s="44">
        <v>4</v>
      </c>
      <c r="B17" s="63">
        <f t="shared" si="1"/>
        <v>1872</v>
      </c>
      <c r="C17" s="50">
        <f t="shared" si="2"/>
        <v>547</v>
      </c>
      <c r="D17" s="50">
        <f t="shared" si="3"/>
        <v>870</v>
      </c>
      <c r="E17" s="50">
        <f t="shared" si="4"/>
        <v>1021</v>
      </c>
      <c r="F17" s="50">
        <f t="shared" si="5"/>
        <v>422</v>
      </c>
      <c r="G17" s="51">
        <f t="shared" si="6"/>
        <v>2409</v>
      </c>
      <c r="H17" s="57">
        <f t="shared" si="7"/>
        <v>7141</v>
      </c>
    </row>
    <row r="18" spans="1:12" x14ac:dyDescent="0.25">
      <c r="A18" s="44">
        <v>5</v>
      </c>
      <c r="B18" s="63">
        <f t="shared" si="1"/>
        <v>1917</v>
      </c>
      <c r="C18" s="50">
        <f t="shared" si="2"/>
        <v>558</v>
      </c>
      <c r="D18" s="50">
        <f t="shared" si="3"/>
        <v>886</v>
      </c>
      <c r="E18" s="50">
        <f t="shared" si="4"/>
        <v>1067</v>
      </c>
      <c r="F18" s="50">
        <f t="shared" si="5"/>
        <v>443</v>
      </c>
      <c r="G18" s="51">
        <f t="shared" si="6"/>
        <v>2564</v>
      </c>
      <c r="H18" s="57">
        <f t="shared" si="7"/>
        <v>7435</v>
      </c>
    </row>
    <row r="19" spans="1:12" ht="15.75" x14ac:dyDescent="0.25">
      <c r="A19" s="10">
        <v>6</v>
      </c>
      <c r="B19" s="63">
        <f t="shared" si="1"/>
        <v>1944</v>
      </c>
      <c r="C19" s="50">
        <f t="shared" si="2"/>
        <v>565</v>
      </c>
      <c r="D19" s="50">
        <f t="shared" si="3"/>
        <v>895</v>
      </c>
      <c r="E19" s="50">
        <f t="shared" si="4"/>
        <v>1096</v>
      </c>
      <c r="F19" s="50">
        <f t="shared" si="5"/>
        <v>458</v>
      </c>
      <c r="G19" s="51">
        <f t="shared" si="6"/>
        <v>2661</v>
      </c>
      <c r="H19" s="57">
        <f t="shared" si="7"/>
        <v>7619</v>
      </c>
    </row>
    <row r="20" spans="1:12" ht="15.75" x14ac:dyDescent="0.25">
      <c r="A20" s="10">
        <v>7</v>
      </c>
      <c r="B20" s="63">
        <f t="shared" si="1"/>
        <v>1967</v>
      </c>
      <c r="C20" s="50">
        <f t="shared" si="2"/>
        <v>566</v>
      </c>
      <c r="D20" s="50">
        <f t="shared" si="3"/>
        <v>905</v>
      </c>
      <c r="E20" s="50">
        <f t="shared" si="4"/>
        <v>1132</v>
      </c>
      <c r="F20" s="50">
        <f t="shared" si="5"/>
        <v>467</v>
      </c>
      <c r="G20" s="51">
        <f t="shared" si="6"/>
        <v>2718</v>
      </c>
      <c r="H20" s="57">
        <f t="shared" si="7"/>
        <v>7755</v>
      </c>
    </row>
    <row r="21" spans="1:12" ht="15.75" x14ac:dyDescent="0.25">
      <c r="A21" s="10">
        <v>8</v>
      </c>
      <c r="B21" s="63">
        <f t="shared" si="1"/>
        <v>1994</v>
      </c>
      <c r="C21" s="50">
        <f t="shared" si="2"/>
        <v>568</v>
      </c>
      <c r="D21" s="50">
        <f t="shared" si="3"/>
        <v>915</v>
      </c>
      <c r="E21" s="50">
        <f t="shared" si="4"/>
        <v>1160</v>
      </c>
      <c r="F21" s="50">
        <f t="shared" si="5"/>
        <v>474</v>
      </c>
      <c r="G21" s="51">
        <f t="shared" si="6"/>
        <v>2767</v>
      </c>
      <c r="H21" s="57">
        <f t="shared" si="7"/>
        <v>7878</v>
      </c>
    </row>
    <row r="22" spans="1:12" ht="15.75" x14ac:dyDescent="0.25">
      <c r="A22" s="10">
        <v>9</v>
      </c>
      <c r="B22" s="63">
        <f t="shared" si="1"/>
        <v>2006</v>
      </c>
      <c r="C22" s="50">
        <f t="shared" si="2"/>
        <v>570</v>
      </c>
      <c r="D22" s="50">
        <f t="shared" si="3"/>
        <v>918</v>
      </c>
      <c r="E22" s="50">
        <f t="shared" si="4"/>
        <v>1179</v>
      </c>
      <c r="F22" s="50">
        <f t="shared" si="5"/>
        <v>479</v>
      </c>
      <c r="G22" s="51">
        <f t="shared" si="6"/>
        <v>2800</v>
      </c>
      <c r="H22" s="57">
        <f t="shared" si="7"/>
        <v>7952</v>
      </c>
    </row>
    <row r="23" spans="1:12" ht="15.75" x14ac:dyDescent="0.25">
      <c r="A23" s="10">
        <v>10</v>
      </c>
      <c r="B23" s="63">
        <f t="shared" si="1"/>
        <v>2016</v>
      </c>
      <c r="C23" s="50">
        <f t="shared" si="2"/>
        <v>579</v>
      </c>
      <c r="D23" s="50">
        <f t="shared" si="3"/>
        <v>922</v>
      </c>
      <c r="E23" s="50">
        <f t="shared" si="4"/>
        <v>1195</v>
      </c>
      <c r="F23" s="50">
        <f t="shared" si="5"/>
        <v>483</v>
      </c>
      <c r="G23" s="51">
        <f t="shared" si="6"/>
        <v>2840</v>
      </c>
      <c r="H23" s="57">
        <f t="shared" si="7"/>
        <v>8035</v>
      </c>
    </row>
    <row r="24" spans="1:12" ht="15.75" x14ac:dyDescent="0.25">
      <c r="A24" s="10">
        <v>11</v>
      </c>
      <c r="B24" s="63">
        <f t="shared" si="1"/>
        <v>2022</v>
      </c>
      <c r="C24" s="50">
        <f t="shared" si="2"/>
        <v>581</v>
      </c>
      <c r="D24" s="50">
        <f t="shared" si="3"/>
        <v>926</v>
      </c>
      <c r="E24" s="50">
        <f t="shared" si="4"/>
        <v>1204</v>
      </c>
      <c r="F24" s="50">
        <f t="shared" si="5"/>
        <v>485</v>
      </c>
      <c r="G24" s="51">
        <f t="shared" si="6"/>
        <v>2862</v>
      </c>
      <c r="H24" s="57">
        <f t="shared" si="7"/>
        <v>8080</v>
      </c>
    </row>
    <row r="25" spans="1:12" ht="15.75" x14ac:dyDescent="0.25">
      <c r="A25" s="10">
        <v>12</v>
      </c>
      <c r="B25" s="63">
        <f t="shared" si="1"/>
        <v>2032</v>
      </c>
      <c r="C25" s="50">
        <f t="shared" si="2"/>
        <v>583</v>
      </c>
      <c r="D25" s="50">
        <f t="shared" si="3"/>
        <v>930</v>
      </c>
      <c r="E25" s="50">
        <f t="shared" si="4"/>
        <v>1210</v>
      </c>
      <c r="F25" s="50">
        <f t="shared" si="5"/>
        <v>489</v>
      </c>
      <c r="G25" s="51">
        <f t="shared" si="6"/>
        <v>2878</v>
      </c>
      <c r="H25" s="57">
        <f t="shared" si="7"/>
        <v>8122</v>
      </c>
    </row>
    <row r="26" spans="1:12" ht="15.75" x14ac:dyDescent="0.25">
      <c r="A26" s="10">
        <v>13</v>
      </c>
      <c r="B26" s="63">
        <f t="shared" si="1"/>
        <v>2037</v>
      </c>
      <c r="C26" s="50">
        <f t="shared" si="2"/>
        <v>586</v>
      </c>
      <c r="D26" s="50">
        <f t="shared" si="3"/>
        <v>931</v>
      </c>
      <c r="E26" s="50">
        <f t="shared" si="4"/>
        <v>1216</v>
      </c>
      <c r="F26" s="50">
        <f t="shared" si="5"/>
        <v>493</v>
      </c>
      <c r="G26" s="51">
        <f t="shared" si="6"/>
        <v>2899</v>
      </c>
      <c r="H26" s="57">
        <f t="shared" si="7"/>
        <v>8162</v>
      </c>
    </row>
    <row r="27" spans="1:12" ht="15.75" x14ac:dyDescent="0.25">
      <c r="A27" s="10">
        <v>14</v>
      </c>
      <c r="B27" s="63">
        <f t="shared" si="1"/>
        <v>2045</v>
      </c>
      <c r="C27" s="50">
        <f t="shared" si="2"/>
        <v>587</v>
      </c>
      <c r="D27" s="50">
        <f t="shared" si="3"/>
        <v>932</v>
      </c>
      <c r="E27" s="50">
        <f t="shared" si="4"/>
        <v>1220</v>
      </c>
      <c r="F27" s="50">
        <f t="shared" si="5"/>
        <v>496</v>
      </c>
      <c r="G27" s="51">
        <f t="shared" si="6"/>
        <v>2909</v>
      </c>
      <c r="H27" s="57">
        <f t="shared" si="7"/>
        <v>8189</v>
      </c>
    </row>
    <row r="28" spans="1:12" ht="15.75" x14ac:dyDescent="0.25">
      <c r="A28" s="10">
        <v>15</v>
      </c>
      <c r="B28" s="63">
        <f t="shared" si="1"/>
        <v>2047</v>
      </c>
      <c r="C28" s="50">
        <f t="shared" si="2"/>
        <v>587</v>
      </c>
      <c r="D28" s="50">
        <f t="shared" si="3"/>
        <v>934</v>
      </c>
      <c r="E28" s="50">
        <f t="shared" si="4"/>
        <v>1225</v>
      </c>
      <c r="F28" s="50">
        <f t="shared" si="5"/>
        <v>498</v>
      </c>
      <c r="G28" s="51">
        <f t="shared" si="6"/>
        <v>2920</v>
      </c>
      <c r="H28" s="57">
        <f t="shared" si="7"/>
        <v>8211</v>
      </c>
    </row>
    <row r="29" spans="1:12" ht="15.75" x14ac:dyDescent="0.25">
      <c r="A29" s="10">
        <v>20</v>
      </c>
      <c r="B29" s="63">
        <f t="shared" ref="B29" si="8">$B$7-B70</f>
        <v>2066</v>
      </c>
      <c r="C29" s="50">
        <f t="shared" si="2"/>
        <v>590</v>
      </c>
      <c r="D29" s="50">
        <f t="shared" si="3"/>
        <v>936</v>
      </c>
      <c r="E29" s="50">
        <f t="shared" si="4"/>
        <v>1242</v>
      </c>
      <c r="F29" s="50">
        <f t="shared" si="5"/>
        <v>510</v>
      </c>
      <c r="G29" s="51">
        <f t="shared" si="6"/>
        <v>2954</v>
      </c>
      <c r="H29" s="57">
        <f>$H$7-H70</f>
        <v>8298</v>
      </c>
    </row>
    <row r="30" spans="1:12" ht="16.5" thickBot="1" x14ac:dyDescent="0.3">
      <c r="A30" s="11">
        <v>25</v>
      </c>
      <c r="B30" s="64">
        <f t="shared" ref="B30" si="9">$B$7-B71</f>
        <v>2074</v>
      </c>
      <c r="C30" s="65">
        <f t="shared" si="2"/>
        <v>590</v>
      </c>
      <c r="D30" s="65">
        <f t="shared" si="3"/>
        <v>937</v>
      </c>
      <c r="E30" s="65">
        <f t="shared" si="4"/>
        <v>1252</v>
      </c>
      <c r="F30" s="65">
        <f t="shared" si="5"/>
        <v>513</v>
      </c>
      <c r="G30" s="66">
        <f t="shared" si="6"/>
        <v>2964</v>
      </c>
      <c r="H30" s="67">
        <f t="shared" si="7"/>
        <v>8330</v>
      </c>
    </row>
    <row r="31" spans="1:12" ht="15.75" x14ac:dyDescent="0.25">
      <c r="A31" s="5"/>
      <c r="B31" s="4"/>
      <c r="C31" s="4"/>
      <c r="D31" s="4"/>
      <c r="E31" s="4"/>
      <c r="F31" s="4"/>
      <c r="G31" s="4"/>
      <c r="H31" s="4"/>
    </row>
    <row r="32" spans="1:12" ht="16.5" thickBot="1" x14ac:dyDescent="0.3">
      <c r="A32" s="7" t="s">
        <v>17</v>
      </c>
      <c r="B32" s="4"/>
      <c r="C32" s="4"/>
      <c r="D32" s="4"/>
      <c r="E32" s="4"/>
      <c r="F32" s="4"/>
      <c r="G32" s="4"/>
      <c r="H32" s="4"/>
      <c r="J32" s="38"/>
      <c r="L32" s="38"/>
    </row>
    <row r="33" spans="1:8" ht="60.75" thickBot="1" x14ac:dyDescent="0.3">
      <c r="A33" s="17" t="s">
        <v>15</v>
      </c>
      <c r="B33" s="39" t="s">
        <v>4</v>
      </c>
      <c r="C33" s="40" t="s">
        <v>16</v>
      </c>
      <c r="D33" s="41" t="s">
        <v>6</v>
      </c>
      <c r="E33" s="41" t="s">
        <v>7</v>
      </c>
      <c r="F33" s="41" t="s">
        <v>8</v>
      </c>
      <c r="G33" s="42" t="s">
        <v>9</v>
      </c>
      <c r="H33" s="16" t="s">
        <v>10</v>
      </c>
    </row>
    <row r="34" spans="1:8" ht="15.75" x14ac:dyDescent="0.25">
      <c r="A34" s="9">
        <v>1</v>
      </c>
      <c r="B34" s="58">
        <f>$B$8-B75</f>
        <v>219</v>
      </c>
      <c r="C34" s="26">
        <f>$C$8-C75</f>
        <v>68</v>
      </c>
      <c r="D34" s="26">
        <f>$D$8-D75</f>
        <v>154</v>
      </c>
      <c r="E34" s="26">
        <f>$E$8-E75</f>
        <v>138</v>
      </c>
      <c r="F34" s="26">
        <f>$F$8-F75</f>
        <v>44</v>
      </c>
      <c r="G34" s="59">
        <f>$G$8-G75</f>
        <v>174</v>
      </c>
      <c r="H34" s="9">
        <f>$H$8-H75</f>
        <v>797</v>
      </c>
    </row>
    <row r="35" spans="1:8" ht="15.75" x14ac:dyDescent="0.25">
      <c r="A35" s="10">
        <v>2</v>
      </c>
      <c r="B35" s="27">
        <f t="shared" ref="B35:B50" si="10">$B$8-B76</f>
        <v>222</v>
      </c>
      <c r="C35" s="28">
        <f t="shared" ref="C35:C50" si="11">$C$8-C76</f>
        <v>70</v>
      </c>
      <c r="D35" s="28">
        <f t="shared" ref="D35:D50" si="12">$D$8-D76</f>
        <v>154</v>
      </c>
      <c r="E35" s="28">
        <f t="shared" ref="E35:E50" si="13">$E$8-E76</f>
        <v>141</v>
      </c>
      <c r="F35" s="28">
        <f t="shared" ref="F35:F50" si="14">$F$8-F76</f>
        <v>45</v>
      </c>
      <c r="G35" s="29">
        <f t="shared" ref="G35:G50" si="15">$G$8-G76</f>
        <v>180</v>
      </c>
      <c r="H35" s="10">
        <f t="shared" ref="H35:H49" si="16">$H$8-H76</f>
        <v>812</v>
      </c>
    </row>
    <row r="36" spans="1:8" ht="15.75" x14ac:dyDescent="0.25">
      <c r="A36" s="10">
        <v>3</v>
      </c>
      <c r="B36" s="27">
        <f t="shared" si="10"/>
        <v>224</v>
      </c>
      <c r="C36" s="28">
        <f t="shared" si="11"/>
        <v>70</v>
      </c>
      <c r="D36" s="28">
        <f t="shared" si="12"/>
        <v>157</v>
      </c>
      <c r="E36" s="28">
        <f t="shared" si="13"/>
        <v>141</v>
      </c>
      <c r="F36" s="28">
        <f t="shared" si="14"/>
        <v>45</v>
      </c>
      <c r="G36" s="29">
        <f t="shared" si="15"/>
        <v>180</v>
      </c>
      <c r="H36" s="10">
        <f t="shared" si="16"/>
        <v>817</v>
      </c>
    </row>
    <row r="37" spans="1:8" ht="15.75" x14ac:dyDescent="0.25">
      <c r="A37" s="10">
        <v>4</v>
      </c>
      <c r="B37" s="27">
        <f t="shared" si="10"/>
        <v>224</v>
      </c>
      <c r="C37" s="28">
        <f t="shared" si="11"/>
        <v>70</v>
      </c>
      <c r="D37" s="28">
        <f t="shared" si="12"/>
        <v>157</v>
      </c>
      <c r="E37" s="28">
        <f t="shared" si="13"/>
        <v>141</v>
      </c>
      <c r="F37" s="28">
        <f t="shared" si="14"/>
        <v>46</v>
      </c>
      <c r="G37" s="29">
        <f t="shared" si="15"/>
        <v>180</v>
      </c>
      <c r="H37" s="10">
        <f t="shared" si="16"/>
        <v>818</v>
      </c>
    </row>
    <row r="38" spans="1:8" ht="15.75" x14ac:dyDescent="0.25">
      <c r="A38" s="10">
        <v>5</v>
      </c>
      <c r="B38" s="27">
        <f t="shared" si="10"/>
        <v>224</v>
      </c>
      <c r="C38" s="28">
        <f t="shared" si="11"/>
        <v>70</v>
      </c>
      <c r="D38" s="28">
        <f t="shared" si="12"/>
        <v>157</v>
      </c>
      <c r="E38" s="28">
        <f t="shared" si="13"/>
        <v>141</v>
      </c>
      <c r="F38" s="28">
        <f t="shared" si="14"/>
        <v>46</v>
      </c>
      <c r="G38" s="29">
        <f t="shared" si="15"/>
        <v>180</v>
      </c>
      <c r="H38" s="10">
        <f t="shared" si="16"/>
        <v>818</v>
      </c>
    </row>
    <row r="39" spans="1:8" ht="15.75" x14ac:dyDescent="0.25">
      <c r="A39" s="10">
        <v>6</v>
      </c>
      <c r="B39" s="27">
        <f t="shared" si="10"/>
        <v>224</v>
      </c>
      <c r="C39" s="28">
        <f t="shared" si="11"/>
        <v>71</v>
      </c>
      <c r="D39" s="28">
        <f t="shared" si="12"/>
        <v>157</v>
      </c>
      <c r="E39" s="28">
        <f t="shared" si="13"/>
        <v>141</v>
      </c>
      <c r="F39" s="28">
        <f t="shared" si="14"/>
        <v>46</v>
      </c>
      <c r="G39" s="29">
        <f t="shared" si="15"/>
        <v>180</v>
      </c>
      <c r="H39" s="10">
        <f t="shared" si="16"/>
        <v>819</v>
      </c>
    </row>
    <row r="40" spans="1:8" ht="15.75" x14ac:dyDescent="0.25">
      <c r="A40" s="10">
        <v>7</v>
      </c>
      <c r="B40" s="27">
        <f t="shared" si="10"/>
        <v>224</v>
      </c>
      <c r="C40" s="28">
        <f t="shared" si="11"/>
        <v>71</v>
      </c>
      <c r="D40" s="28">
        <f t="shared" si="12"/>
        <v>157</v>
      </c>
      <c r="E40" s="28">
        <f t="shared" si="13"/>
        <v>141</v>
      </c>
      <c r="F40" s="28">
        <f t="shared" si="14"/>
        <v>46</v>
      </c>
      <c r="G40" s="29">
        <f t="shared" si="15"/>
        <v>180</v>
      </c>
      <c r="H40" s="10">
        <f t="shared" si="16"/>
        <v>819</v>
      </c>
    </row>
    <row r="41" spans="1:8" ht="15.75" x14ac:dyDescent="0.25">
      <c r="A41" s="10">
        <v>8</v>
      </c>
      <c r="B41" s="27">
        <f t="shared" si="10"/>
        <v>224</v>
      </c>
      <c r="C41" s="28">
        <f t="shared" si="11"/>
        <v>71</v>
      </c>
      <c r="D41" s="28">
        <f t="shared" si="12"/>
        <v>157</v>
      </c>
      <c r="E41" s="28">
        <f t="shared" si="13"/>
        <v>141</v>
      </c>
      <c r="F41" s="28">
        <f t="shared" si="14"/>
        <v>46</v>
      </c>
      <c r="G41" s="29">
        <f t="shared" si="15"/>
        <v>180</v>
      </c>
      <c r="H41" s="10">
        <f t="shared" si="16"/>
        <v>819</v>
      </c>
    </row>
    <row r="42" spans="1:8" ht="15.75" x14ac:dyDescent="0.25">
      <c r="A42" s="10">
        <v>9</v>
      </c>
      <c r="B42" s="27">
        <f t="shared" si="10"/>
        <v>224</v>
      </c>
      <c r="C42" s="28">
        <f t="shared" si="11"/>
        <v>71</v>
      </c>
      <c r="D42" s="28">
        <f t="shared" si="12"/>
        <v>157</v>
      </c>
      <c r="E42" s="28">
        <f t="shared" si="13"/>
        <v>141</v>
      </c>
      <c r="F42" s="28">
        <f t="shared" si="14"/>
        <v>46</v>
      </c>
      <c r="G42" s="29">
        <f t="shared" si="15"/>
        <v>180</v>
      </c>
      <c r="H42" s="10">
        <f t="shared" si="16"/>
        <v>819</v>
      </c>
    </row>
    <row r="43" spans="1:8" ht="15.75" x14ac:dyDescent="0.25">
      <c r="A43" s="10">
        <v>10</v>
      </c>
      <c r="B43" s="27">
        <f t="shared" si="10"/>
        <v>225</v>
      </c>
      <c r="C43" s="28">
        <f t="shared" si="11"/>
        <v>71</v>
      </c>
      <c r="D43" s="28">
        <f t="shared" si="12"/>
        <v>157</v>
      </c>
      <c r="E43" s="28">
        <f t="shared" si="13"/>
        <v>141</v>
      </c>
      <c r="F43" s="28">
        <f t="shared" si="14"/>
        <v>46</v>
      </c>
      <c r="G43" s="29">
        <f t="shared" si="15"/>
        <v>180</v>
      </c>
      <c r="H43" s="10">
        <f t="shared" si="16"/>
        <v>820</v>
      </c>
    </row>
    <row r="44" spans="1:8" ht="15.75" x14ac:dyDescent="0.25">
      <c r="A44" s="10">
        <v>11</v>
      </c>
      <c r="B44" s="27">
        <f t="shared" si="10"/>
        <v>225</v>
      </c>
      <c r="C44" s="28">
        <f t="shared" si="11"/>
        <v>71</v>
      </c>
      <c r="D44" s="28">
        <f t="shared" si="12"/>
        <v>157</v>
      </c>
      <c r="E44" s="28">
        <f t="shared" si="13"/>
        <v>141</v>
      </c>
      <c r="F44" s="28">
        <f t="shared" si="14"/>
        <v>46</v>
      </c>
      <c r="G44" s="29">
        <f t="shared" si="15"/>
        <v>180</v>
      </c>
      <c r="H44" s="10">
        <f t="shared" si="16"/>
        <v>820</v>
      </c>
    </row>
    <row r="45" spans="1:8" ht="15.75" x14ac:dyDescent="0.25">
      <c r="A45" s="10">
        <v>12</v>
      </c>
      <c r="B45" s="27">
        <f t="shared" si="10"/>
        <v>225</v>
      </c>
      <c r="C45" s="28">
        <f t="shared" si="11"/>
        <v>71</v>
      </c>
      <c r="D45" s="28">
        <f t="shared" si="12"/>
        <v>157</v>
      </c>
      <c r="E45" s="28">
        <f t="shared" si="13"/>
        <v>141</v>
      </c>
      <c r="F45" s="28">
        <f t="shared" si="14"/>
        <v>46</v>
      </c>
      <c r="G45" s="29">
        <f t="shared" si="15"/>
        <v>180</v>
      </c>
      <c r="H45" s="10">
        <f t="shared" si="16"/>
        <v>820</v>
      </c>
    </row>
    <row r="46" spans="1:8" ht="15.75" x14ac:dyDescent="0.25">
      <c r="A46" s="10">
        <v>13</v>
      </c>
      <c r="B46" s="27">
        <f t="shared" si="10"/>
        <v>225</v>
      </c>
      <c r="C46" s="28">
        <f t="shared" si="11"/>
        <v>71</v>
      </c>
      <c r="D46" s="28">
        <f t="shared" si="12"/>
        <v>157</v>
      </c>
      <c r="E46" s="28">
        <f t="shared" si="13"/>
        <v>141</v>
      </c>
      <c r="F46" s="28">
        <f t="shared" si="14"/>
        <v>46</v>
      </c>
      <c r="G46" s="29">
        <f t="shared" si="15"/>
        <v>180</v>
      </c>
      <c r="H46" s="10">
        <f t="shared" si="16"/>
        <v>820</v>
      </c>
    </row>
    <row r="47" spans="1:8" ht="15.75" x14ac:dyDescent="0.25">
      <c r="A47" s="10">
        <v>14</v>
      </c>
      <c r="B47" s="27">
        <f t="shared" si="10"/>
        <v>225</v>
      </c>
      <c r="C47" s="28">
        <f t="shared" si="11"/>
        <v>71</v>
      </c>
      <c r="D47" s="28">
        <f t="shared" si="12"/>
        <v>157</v>
      </c>
      <c r="E47" s="28">
        <f t="shared" si="13"/>
        <v>141</v>
      </c>
      <c r="F47" s="28">
        <f t="shared" si="14"/>
        <v>46</v>
      </c>
      <c r="G47" s="29">
        <f t="shared" si="15"/>
        <v>180</v>
      </c>
      <c r="H47" s="10">
        <f t="shared" si="16"/>
        <v>820</v>
      </c>
    </row>
    <row r="48" spans="1:8" ht="15.75" x14ac:dyDescent="0.25">
      <c r="A48" s="10">
        <v>15</v>
      </c>
      <c r="B48" s="27">
        <f t="shared" si="10"/>
        <v>225</v>
      </c>
      <c r="C48" s="28">
        <f t="shared" si="11"/>
        <v>71</v>
      </c>
      <c r="D48" s="28">
        <f t="shared" si="12"/>
        <v>157</v>
      </c>
      <c r="E48" s="28">
        <f t="shared" si="13"/>
        <v>141</v>
      </c>
      <c r="F48" s="28">
        <f t="shared" si="14"/>
        <v>46</v>
      </c>
      <c r="G48" s="29">
        <f t="shared" si="15"/>
        <v>180</v>
      </c>
      <c r="H48" s="10">
        <f t="shared" si="16"/>
        <v>820</v>
      </c>
    </row>
    <row r="49" spans="1:9" ht="15.75" x14ac:dyDescent="0.25">
      <c r="A49" s="10">
        <v>20</v>
      </c>
      <c r="B49" s="27">
        <f t="shared" si="10"/>
        <v>225</v>
      </c>
      <c r="C49" s="28">
        <f t="shared" si="11"/>
        <v>71</v>
      </c>
      <c r="D49" s="28">
        <f t="shared" si="12"/>
        <v>157</v>
      </c>
      <c r="E49" s="28">
        <f t="shared" si="13"/>
        <v>141</v>
      </c>
      <c r="F49" s="28">
        <f t="shared" si="14"/>
        <v>46</v>
      </c>
      <c r="G49" s="29">
        <f t="shared" si="15"/>
        <v>180</v>
      </c>
      <c r="H49" s="10">
        <f t="shared" si="16"/>
        <v>820</v>
      </c>
    </row>
    <row r="50" spans="1:9" ht="16.5" thickBot="1" x14ac:dyDescent="0.3">
      <c r="A50" s="11">
        <v>25</v>
      </c>
      <c r="B50" s="46">
        <f t="shared" si="10"/>
        <v>225</v>
      </c>
      <c r="C50" s="31">
        <f t="shared" si="11"/>
        <v>71</v>
      </c>
      <c r="D50" s="31">
        <f t="shared" si="12"/>
        <v>157</v>
      </c>
      <c r="E50" s="31">
        <f t="shared" si="13"/>
        <v>141</v>
      </c>
      <c r="F50" s="31">
        <f t="shared" si="14"/>
        <v>46</v>
      </c>
      <c r="G50" s="47">
        <f t="shared" si="15"/>
        <v>180</v>
      </c>
      <c r="H50" s="11">
        <f>$H$8-H91</f>
        <v>820</v>
      </c>
    </row>
    <row r="51" spans="1:9" ht="15.75" x14ac:dyDescent="0.25">
      <c r="A51" s="5"/>
      <c r="B51" s="4"/>
      <c r="C51" s="4"/>
      <c r="D51" s="4"/>
      <c r="E51" s="4"/>
      <c r="F51" s="4"/>
      <c r="G51" s="4"/>
      <c r="H51" s="4"/>
    </row>
    <row r="52" spans="1:9" ht="18" x14ac:dyDescent="0.25">
      <c r="A52" s="21" t="s">
        <v>18</v>
      </c>
      <c r="B52" s="24"/>
      <c r="C52" s="24"/>
      <c r="D52" s="24"/>
      <c r="E52" s="24"/>
      <c r="F52" s="24"/>
      <c r="G52" s="24"/>
      <c r="H52" s="24"/>
    </row>
    <row r="53" spans="1:9" ht="16.5" thickBot="1" x14ac:dyDescent="0.3">
      <c r="A53" s="7" t="s">
        <v>19</v>
      </c>
      <c r="B53" s="3"/>
      <c r="C53" s="3"/>
      <c r="D53" s="3"/>
      <c r="E53" s="3"/>
      <c r="F53" s="3"/>
      <c r="G53" s="3"/>
      <c r="H53" s="3"/>
    </row>
    <row r="54" spans="1:9" ht="60.75" thickBot="1" x14ac:dyDescent="0.3">
      <c r="A54" s="17" t="s">
        <v>15</v>
      </c>
      <c r="B54" s="39" t="s">
        <v>4</v>
      </c>
      <c r="C54" s="40" t="s">
        <v>16</v>
      </c>
      <c r="D54" s="41" t="s">
        <v>6</v>
      </c>
      <c r="E54" s="41" t="s">
        <v>7</v>
      </c>
      <c r="F54" s="41" t="s">
        <v>8</v>
      </c>
      <c r="G54" s="42" t="s">
        <v>9</v>
      </c>
      <c r="H54" s="16" t="s">
        <v>10</v>
      </c>
    </row>
    <row r="55" spans="1:9" ht="15.75" x14ac:dyDescent="0.25">
      <c r="A55" s="18">
        <v>1</v>
      </c>
      <c r="B55" s="32">
        <v>496</v>
      </c>
      <c r="C55" s="33">
        <v>142</v>
      </c>
      <c r="D55" s="33">
        <v>213</v>
      </c>
      <c r="E55" s="33">
        <v>503</v>
      </c>
      <c r="F55" s="33">
        <v>244</v>
      </c>
      <c r="G55" s="34">
        <v>1606</v>
      </c>
      <c r="H55" s="68">
        <v>3204</v>
      </c>
      <c r="I55" s="38"/>
    </row>
    <row r="56" spans="1:9" ht="15.75" x14ac:dyDescent="0.25">
      <c r="A56" s="19">
        <v>2</v>
      </c>
      <c r="B56" s="52">
        <v>341</v>
      </c>
      <c r="C56" s="53">
        <v>88</v>
      </c>
      <c r="D56" s="53">
        <v>136</v>
      </c>
      <c r="E56" s="53">
        <v>361</v>
      </c>
      <c r="F56" s="53">
        <v>157</v>
      </c>
      <c r="G56" s="54">
        <v>1068</v>
      </c>
      <c r="H56" s="69">
        <v>2151</v>
      </c>
      <c r="I56" s="38"/>
    </row>
    <row r="57" spans="1:9" ht="15.75" x14ac:dyDescent="0.25">
      <c r="A57" s="19">
        <v>3</v>
      </c>
      <c r="B57" s="52">
        <v>257</v>
      </c>
      <c r="C57" s="53">
        <v>63</v>
      </c>
      <c r="D57" s="53">
        <v>102</v>
      </c>
      <c r="E57" s="53">
        <v>292</v>
      </c>
      <c r="F57" s="53">
        <v>123</v>
      </c>
      <c r="G57" s="54">
        <v>784</v>
      </c>
      <c r="H57" s="69">
        <v>1621</v>
      </c>
      <c r="I57" s="38"/>
    </row>
    <row r="58" spans="1:9" ht="15.75" x14ac:dyDescent="0.25">
      <c r="A58" s="19">
        <v>4</v>
      </c>
      <c r="B58" s="52">
        <v>209</v>
      </c>
      <c r="C58" s="53">
        <v>45</v>
      </c>
      <c r="D58" s="53">
        <v>68</v>
      </c>
      <c r="E58" s="53">
        <v>235</v>
      </c>
      <c r="F58" s="53">
        <v>91</v>
      </c>
      <c r="G58" s="54">
        <v>572</v>
      </c>
      <c r="H58" s="69">
        <v>1220</v>
      </c>
      <c r="I58" s="38"/>
    </row>
    <row r="59" spans="1:9" ht="15.75" x14ac:dyDescent="0.25">
      <c r="A59" s="19">
        <v>5</v>
      </c>
      <c r="B59" s="52">
        <v>164</v>
      </c>
      <c r="C59" s="53">
        <v>34</v>
      </c>
      <c r="D59" s="53">
        <v>52</v>
      </c>
      <c r="E59" s="53">
        <v>189</v>
      </c>
      <c r="F59" s="53">
        <v>70</v>
      </c>
      <c r="G59" s="54">
        <v>417</v>
      </c>
      <c r="H59" s="69">
        <v>926</v>
      </c>
      <c r="I59" s="38"/>
    </row>
    <row r="60" spans="1:9" ht="15.75" x14ac:dyDescent="0.25">
      <c r="A60" s="19">
        <v>6</v>
      </c>
      <c r="B60" s="52">
        <v>137</v>
      </c>
      <c r="C60" s="53">
        <v>27</v>
      </c>
      <c r="D60" s="53">
        <v>43</v>
      </c>
      <c r="E60" s="53">
        <v>160</v>
      </c>
      <c r="F60" s="53">
        <v>55</v>
      </c>
      <c r="G60" s="54">
        <v>320</v>
      </c>
      <c r="H60" s="69">
        <v>742</v>
      </c>
      <c r="I60" s="38"/>
    </row>
    <row r="61" spans="1:9" ht="15.75" x14ac:dyDescent="0.25">
      <c r="A61" s="19">
        <v>7</v>
      </c>
      <c r="B61" s="52">
        <v>114</v>
      </c>
      <c r="C61" s="53">
        <v>26</v>
      </c>
      <c r="D61" s="53">
        <v>33</v>
      </c>
      <c r="E61" s="53">
        <v>124</v>
      </c>
      <c r="F61" s="53">
        <v>46</v>
      </c>
      <c r="G61" s="54">
        <v>263</v>
      </c>
      <c r="H61" s="69">
        <v>606</v>
      </c>
      <c r="I61" s="38"/>
    </row>
    <row r="62" spans="1:9" ht="15.75" x14ac:dyDescent="0.25">
      <c r="A62" s="19">
        <v>8</v>
      </c>
      <c r="B62" s="52">
        <v>87</v>
      </c>
      <c r="C62" s="53">
        <v>24</v>
      </c>
      <c r="D62" s="53">
        <v>23</v>
      </c>
      <c r="E62" s="53">
        <v>96</v>
      </c>
      <c r="F62" s="53">
        <v>39</v>
      </c>
      <c r="G62" s="54">
        <v>214</v>
      </c>
      <c r="H62" s="69">
        <v>483</v>
      </c>
      <c r="I62" s="38"/>
    </row>
    <row r="63" spans="1:9" ht="15.75" x14ac:dyDescent="0.25">
      <c r="A63" s="19">
        <v>9</v>
      </c>
      <c r="B63" s="52">
        <v>75</v>
      </c>
      <c r="C63" s="53">
        <v>22</v>
      </c>
      <c r="D63" s="53">
        <v>20</v>
      </c>
      <c r="E63" s="53">
        <v>77</v>
      </c>
      <c r="F63" s="53">
        <v>34</v>
      </c>
      <c r="G63" s="54">
        <v>181</v>
      </c>
      <c r="H63" s="69">
        <v>409</v>
      </c>
      <c r="I63" s="38"/>
    </row>
    <row r="64" spans="1:9" ht="15.75" x14ac:dyDescent="0.25">
      <c r="A64" s="19">
        <v>10</v>
      </c>
      <c r="B64" s="52">
        <v>65</v>
      </c>
      <c r="C64" s="53">
        <v>13</v>
      </c>
      <c r="D64" s="53">
        <v>16</v>
      </c>
      <c r="E64" s="53">
        <v>61</v>
      </c>
      <c r="F64" s="53">
        <v>30</v>
      </c>
      <c r="G64" s="54">
        <v>141</v>
      </c>
      <c r="H64" s="69">
        <v>326</v>
      </c>
      <c r="I64" s="38"/>
    </row>
    <row r="65" spans="1:10" ht="15.75" x14ac:dyDescent="0.25">
      <c r="A65" s="19">
        <v>11</v>
      </c>
      <c r="B65" s="52">
        <v>59</v>
      </c>
      <c r="C65" s="53">
        <v>11</v>
      </c>
      <c r="D65" s="53">
        <v>12</v>
      </c>
      <c r="E65" s="53">
        <v>52</v>
      </c>
      <c r="F65" s="53">
        <v>28</v>
      </c>
      <c r="G65" s="54">
        <v>119</v>
      </c>
      <c r="H65" s="69">
        <v>281</v>
      </c>
      <c r="I65" s="38"/>
    </row>
    <row r="66" spans="1:10" ht="15.75" x14ac:dyDescent="0.25">
      <c r="A66" s="19">
        <v>12</v>
      </c>
      <c r="B66" s="52">
        <v>49</v>
      </c>
      <c r="C66" s="53">
        <v>9</v>
      </c>
      <c r="D66" s="53">
        <v>8</v>
      </c>
      <c r="E66" s="53">
        <v>46</v>
      </c>
      <c r="F66" s="53">
        <v>24</v>
      </c>
      <c r="G66" s="54">
        <v>103</v>
      </c>
      <c r="H66" s="69">
        <v>239</v>
      </c>
      <c r="I66" s="38"/>
    </row>
    <row r="67" spans="1:10" ht="15.75" x14ac:dyDescent="0.25">
      <c r="A67" s="19">
        <v>13</v>
      </c>
      <c r="B67" s="52">
        <v>44</v>
      </c>
      <c r="C67" s="53">
        <v>6</v>
      </c>
      <c r="D67" s="53">
        <v>7</v>
      </c>
      <c r="E67" s="53">
        <v>40</v>
      </c>
      <c r="F67" s="53">
        <v>20</v>
      </c>
      <c r="G67" s="54">
        <v>82</v>
      </c>
      <c r="H67" s="69">
        <v>199</v>
      </c>
      <c r="I67" s="38"/>
    </row>
    <row r="68" spans="1:10" ht="15.75" x14ac:dyDescent="0.25">
      <c r="A68" s="19">
        <v>14</v>
      </c>
      <c r="B68" s="52">
        <v>36</v>
      </c>
      <c r="C68" s="53">
        <v>5</v>
      </c>
      <c r="D68" s="53">
        <v>6</v>
      </c>
      <c r="E68" s="53">
        <v>36</v>
      </c>
      <c r="F68" s="53">
        <v>17</v>
      </c>
      <c r="G68" s="54">
        <v>72</v>
      </c>
      <c r="H68" s="69">
        <v>172</v>
      </c>
      <c r="I68" s="38"/>
    </row>
    <row r="69" spans="1:10" ht="15.75" x14ac:dyDescent="0.25">
      <c r="A69" s="19">
        <v>15</v>
      </c>
      <c r="B69" s="52">
        <v>34</v>
      </c>
      <c r="C69" s="53">
        <v>5</v>
      </c>
      <c r="D69" s="53">
        <v>4</v>
      </c>
      <c r="E69" s="53">
        <v>31</v>
      </c>
      <c r="F69" s="53">
        <v>15</v>
      </c>
      <c r="G69" s="54">
        <v>61</v>
      </c>
      <c r="H69" s="69">
        <v>150</v>
      </c>
      <c r="I69" s="38"/>
    </row>
    <row r="70" spans="1:10" ht="15.75" x14ac:dyDescent="0.25">
      <c r="A70" s="19">
        <v>20</v>
      </c>
      <c r="B70" s="52">
        <v>15</v>
      </c>
      <c r="C70" s="53">
        <v>2</v>
      </c>
      <c r="D70" s="53">
        <v>2</v>
      </c>
      <c r="E70" s="53">
        <v>14</v>
      </c>
      <c r="F70" s="53">
        <v>3</v>
      </c>
      <c r="G70" s="54">
        <v>27</v>
      </c>
      <c r="H70" s="69">
        <v>63</v>
      </c>
      <c r="I70" s="38"/>
    </row>
    <row r="71" spans="1:10" ht="16.5" thickBot="1" x14ac:dyDescent="0.3">
      <c r="A71" s="20">
        <v>25</v>
      </c>
      <c r="B71" s="35">
        <v>7</v>
      </c>
      <c r="C71" s="36">
        <v>2</v>
      </c>
      <c r="D71" s="36">
        <v>1</v>
      </c>
      <c r="E71" s="36">
        <v>4</v>
      </c>
      <c r="F71" s="36">
        <v>0</v>
      </c>
      <c r="G71" s="37">
        <v>17</v>
      </c>
      <c r="H71" s="70">
        <v>31</v>
      </c>
      <c r="I71" s="38"/>
    </row>
    <row r="72" spans="1:10" ht="15.75" x14ac:dyDescent="0.25">
      <c r="A72" s="5"/>
      <c r="B72" s="4"/>
      <c r="C72" s="4"/>
      <c r="D72" s="4"/>
      <c r="E72" s="4"/>
      <c r="F72" s="4"/>
      <c r="G72" s="4"/>
      <c r="H72" s="4"/>
    </row>
    <row r="73" spans="1:10" ht="16.5" thickBot="1" x14ac:dyDescent="0.3">
      <c r="A73" s="7" t="s">
        <v>20</v>
      </c>
      <c r="B73" s="4"/>
      <c r="C73" s="4"/>
      <c r="D73" s="4"/>
      <c r="E73" s="4"/>
      <c r="F73" s="4"/>
      <c r="G73" s="4"/>
      <c r="H73" s="4"/>
      <c r="J73" s="38"/>
    </row>
    <row r="74" spans="1:10" ht="60.75" thickBot="1" x14ac:dyDescent="0.3">
      <c r="A74" s="71" t="s">
        <v>15</v>
      </c>
      <c r="B74" s="39" t="s">
        <v>4</v>
      </c>
      <c r="C74" s="40" t="s">
        <v>16</v>
      </c>
      <c r="D74" s="41" t="s">
        <v>6</v>
      </c>
      <c r="E74" s="41" t="s">
        <v>7</v>
      </c>
      <c r="F74" s="41" t="s">
        <v>8</v>
      </c>
      <c r="G74" s="42" t="s">
        <v>9</v>
      </c>
      <c r="H74" s="16" t="s">
        <v>10</v>
      </c>
    </row>
    <row r="75" spans="1:10" ht="15.75" x14ac:dyDescent="0.25">
      <c r="A75" s="18">
        <v>1</v>
      </c>
      <c r="B75" s="58">
        <v>6</v>
      </c>
      <c r="C75" s="26">
        <v>3</v>
      </c>
      <c r="D75" s="26">
        <v>3</v>
      </c>
      <c r="E75" s="26">
        <v>3</v>
      </c>
      <c r="F75" s="26">
        <v>2</v>
      </c>
      <c r="G75" s="59">
        <v>7</v>
      </c>
      <c r="H75" s="72">
        <v>24</v>
      </c>
    </row>
    <row r="76" spans="1:10" ht="15.75" x14ac:dyDescent="0.25">
      <c r="A76" s="19">
        <v>2</v>
      </c>
      <c r="B76" s="27">
        <v>3</v>
      </c>
      <c r="C76" s="28">
        <v>1</v>
      </c>
      <c r="D76" s="28">
        <v>3</v>
      </c>
      <c r="E76" s="28">
        <v>0</v>
      </c>
      <c r="F76" s="28">
        <v>1</v>
      </c>
      <c r="G76" s="29">
        <v>1</v>
      </c>
      <c r="H76" s="30">
        <v>9</v>
      </c>
    </row>
    <row r="77" spans="1:10" ht="15.75" x14ac:dyDescent="0.25">
      <c r="A77" s="19">
        <v>3</v>
      </c>
      <c r="B77" s="27">
        <v>1</v>
      </c>
      <c r="C77" s="28">
        <v>1</v>
      </c>
      <c r="D77" s="28">
        <v>0</v>
      </c>
      <c r="E77" s="28">
        <v>0</v>
      </c>
      <c r="F77" s="28">
        <v>1</v>
      </c>
      <c r="G77" s="29">
        <v>1</v>
      </c>
      <c r="H77" s="30">
        <v>4</v>
      </c>
    </row>
    <row r="78" spans="1:10" ht="15.75" x14ac:dyDescent="0.25">
      <c r="A78" s="19">
        <v>4</v>
      </c>
      <c r="B78" s="27">
        <v>1</v>
      </c>
      <c r="C78" s="28">
        <v>1</v>
      </c>
      <c r="D78" s="28">
        <v>0</v>
      </c>
      <c r="E78" s="28">
        <v>0</v>
      </c>
      <c r="F78" s="28">
        <v>0</v>
      </c>
      <c r="G78" s="29">
        <v>1</v>
      </c>
      <c r="H78" s="30">
        <v>3</v>
      </c>
    </row>
    <row r="79" spans="1:10" ht="15.75" x14ac:dyDescent="0.25">
      <c r="A79" s="19">
        <v>5</v>
      </c>
      <c r="B79" s="27">
        <v>1</v>
      </c>
      <c r="C79" s="28">
        <v>1</v>
      </c>
      <c r="D79" s="28">
        <v>0</v>
      </c>
      <c r="E79" s="28">
        <v>0</v>
      </c>
      <c r="F79" s="28">
        <v>0</v>
      </c>
      <c r="G79" s="29">
        <v>1</v>
      </c>
      <c r="H79" s="30">
        <v>3</v>
      </c>
    </row>
    <row r="80" spans="1:10" ht="15.75" x14ac:dyDescent="0.25">
      <c r="A80" s="19">
        <v>6</v>
      </c>
      <c r="B80" s="27">
        <v>1</v>
      </c>
      <c r="C80" s="28">
        <v>0</v>
      </c>
      <c r="D80" s="28">
        <v>0</v>
      </c>
      <c r="E80" s="28">
        <v>0</v>
      </c>
      <c r="F80" s="28">
        <v>0</v>
      </c>
      <c r="G80" s="29">
        <v>1</v>
      </c>
      <c r="H80" s="30">
        <v>2</v>
      </c>
    </row>
    <row r="81" spans="1:9" ht="15.75" x14ac:dyDescent="0.25">
      <c r="A81" s="19">
        <v>7</v>
      </c>
      <c r="B81" s="27">
        <v>1</v>
      </c>
      <c r="C81" s="28">
        <v>0</v>
      </c>
      <c r="D81" s="28">
        <v>0</v>
      </c>
      <c r="E81" s="28">
        <v>0</v>
      </c>
      <c r="F81" s="28">
        <v>0</v>
      </c>
      <c r="G81" s="29">
        <v>1</v>
      </c>
      <c r="H81" s="30">
        <v>2</v>
      </c>
    </row>
    <row r="82" spans="1:9" ht="15.75" x14ac:dyDescent="0.25">
      <c r="A82" s="19">
        <v>8</v>
      </c>
      <c r="B82" s="27">
        <v>1</v>
      </c>
      <c r="C82" s="28">
        <v>0</v>
      </c>
      <c r="D82" s="28">
        <v>0</v>
      </c>
      <c r="E82" s="28">
        <v>0</v>
      </c>
      <c r="F82" s="28">
        <v>0</v>
      </c>
      <c r="G82" s="29">
        <v>1</v>
      </c>
      <c r="H82" s="30">
        <v>2</v>
      </c>
    </row>
    <row r="83" spans="1:9" ht="15.75" x14ac:dyDescent="0.25">
      <c r="A83" s="19">
        <v>9</v>
      </c>
      <c r="B83" s="27">
        <v>1</v>
      </c>
      <c r="C83" s="28">
        <v>0</v>
      </c>
      <c r="D83" s="28">
        <v>0</v>
      </c>
      <c r="E83" s="28">
        <v>0</v>
      </c>
      <c r="F83" s="28">
        <v>0</v>
      </c>
      <c r="G83" s="29">
        <v>1</v>
      </c>
      <c r="H83" s="30">
        <v>2</v>
      </c>
    </row>
    <row r="84" spans="1:9" ht="15.75" x14ac:dyDescent="0.25">
      <c r="A84" s="19">
        <v>10</v>
      </c>
      <c r="B84" s="27">
        <v>0</v>
      </c>
      <c r="C84" s="28">
        <v>0</v>
      </c>
      <c r="D84" s="28">
        <v>0</v>
      </c>
      <c r="E84" s="28">
        <v>0</v>
      </c>
      <c r="F84" s="28">
        <v>0</v>
      </c>
      <c r="G84" s="29">
        <v>1</v>
      </c>
      <c r="H84" s="30">
        <v>1</v>
      </c>
    </row>
    <row r="85" spans="1:9" ht="15.75" x14ac:dyDescent="0.25">
      <c r="A85" s="19">
        <v>11</v>
      </c>
      <c r="B85" s="27">
        <v>0</v>
      </c>
      <c r="C85" s="28">
        <v>0</v>
      </c>
      <c r="D85" s="28">
        <v>0</v>
      </c>
      <c r="E85" s="28">
        <v>0</v>
      </c>
      <c r="F85" s="28">
        <v>0</v>
      </c>
      <c r="G85" s="29">
        <v>1</v>
      </c>
      <c r="H85" s="30">
        <v>1</v>
      </c>
    </row>
    <row r="86" spans="1:9" ht="15.75" x14ac:dyDescent="0.25">
      <c r="A86" s="19">
        <v>12</v>
      </c>
      <c r="B86" s="27">
        <v>0</v>
      </c>
      <c r="C86" s="28">
        <v>0</v>
      </c>
      <c r="D86" s="28">
        <v>0</v>
      </c>
      <c r="E86" s="28">
        <v>0</v>
      </c>
      <c r="F86" s="28">
        <v>0</v>
      </c>
      <c r="G86" s="29">
        <v>1</v>
      </c>
      <c r="H86" s="30">
        <v>1</v>
      </c>
    </row>
    <row r="87" spans="1:9" ht="15.75" x14ac:dyDescent="0.25">
      <c r="A87" s="19">
        <v>13</v>
      </c>
      <c r="B87" s="27">
        <v>0</v>
      </c>
      <c r="C87" s="28">
        <v>0</v>
      </c>
      <c r="D87" s="28">
        <v>0</v>
      </c>
      <c r="E87" s="28">
        <v>0</v>
      </c>
      <c r="F87" s="28">
        <v>0</v>
      </c>
      <c r="G87" s="29">
        <v>1</v>
      </c>
      <c r="H87" s="30">
        <v>1</v>
      </c>
    </row>
    <row r="88" spans="1:9" ht="15.75" x14ac:dyDescent="0.25">
      <c r="A88" s="19">
        <v>14</v>
      </c>
      <c r="B88" s="27">
        <v>0</v>
      </c>
      <c r="C88" s="28">
        <v>0</v>
      </c>
      <c r="D88" s="28">
        <v>0</v>
      </c>
      <c r="E88" s="28">
        <v>0</v>
      </c>
      <c r="F88" s="28">
        <v>0</v>
      </c>
      <c r="G88" s="29">
        <v>1</v>
      </c>
      <c r="H88" s="30">
        <v>1</v>
      </c>
    </row>
    <row r="89" spans="1:9" ht="15.75" x14ac:dyDescent="0.25">
      <c r="A89" s="19">
        <v>15</v>
      </c>
      <c r="B89" s="27">
        <v>0</v>
      </c>
      <c r="C89" s="28">
        <v>0</v>
      </c>
      <c r="D89" s="28">
        <v>0</v>
      </c>
      <c r="E89" s="28">
        <v>0</v>
      </c>
      <c r="F89" s="28">
        <v>0</v>
      </c>
      <c r="G89" s="29">
        <v>1</v>
      </c>
      <c r="H89" s="30">
        <v>1</v>
      </c>
    </row>
    <row r="90" spans="1:9" ht="15.75" x14ac:dyDescent="0.25">
      <c r="A90" s="19">
        <v>20</v>
      </c>
      <c r="B90" s="27">
        <v>0</v>
      </c>
      <c r="C90" s="28">
        <v>0</v>
      </c>
      <c r="D90" s="28">
        <v>0</v>
      </c>
      <c r="E90" s="28">
        <v>0</v>
      </c>
      <c r="F90" s="28">
        <v>0</v>
      </c>
      <c r="G90" s="29">
        <v>1</v>
      </c>
      <c r="H90" s="30">
        <v>1</v>
      </c>
    </row>
    <row r="91" spans="1:9" ht="16.5" thickBot="1" x14ac:dyDescent="0.3">
      <c r="A91" s="20">
        <v>25</v>
      </c>
      <c r="B91" s="46">
        <v>0</v>
      </c>
      <c r="C91" s="31">
        <v>0</v>
      </c>
      <c r="D91" s="31">
        <v>0</v>
      </c>
      <c r="E91" s="31">
        <v>0</v>
      </c>
      <c r="F91" s="31">
        <v>0</v>
      </c>
      <c r="G91" s="47">
        <v>1</v>
      </c>
      <c r="H91" s="73">
        <v>1</v>
      </c>
    </row>
    <row r="92" spans="1:9" ht="15.75" x14ac:dyDescent="0.25">
      <c r="A92" s="5"/>
      <c r="B92" s="4"/>
      <c r="C92" s="4"/>
      <c r="D92" s="4"/>
      <c r="E92" s="4"/>
      <c r="F92" s="4"/>
      <c r="G92" s="4"/>
      <c r="H92" s="4"/>
    </row>
    <row r="93" spans="1:9" ht="18" x14ac:dyDescent="0.25">
      <c r="A93" s="21" t="s">
        <v>21</v>
      </c>
      <c r="B93" s="24"/>
      <c r="C93" s="24"/>
      <c r="D93" s="24"/>
      <c r="E93" s="24"/>
      <c r="F93" s="24"/>
      <c r="G93" s="24"/>
      <c r="H93" s="24"/>
    </row>
    <row r="94" spans="1:9" ht="16.5" thickBot="1" x14ac:dyDescent="0.3">
      <c r="A94" s="6" t="s">
        <v>14</v>
      </c>
      <c r="B94" s="3"/>
      <c r="C94" s="3"/>
      <c r="D94" s="3"/>
      <c r="E94" s="3"/>
      <c r="F94" s="3"/>
      <c r="G94" s="3"/>
      <c r="H94" s="3"/>
    </row>
    <row r="95" spans="1:9" ht="60.75" thickBot="1" x14ac:dyDescent="0.3">
      <c r="A95" s="17" t="s">
        <v>15</v>
      </c>
      <c r="B95" s="39" t="s">
        <v>4</v>
      </c>
      <c r="C95" s="40" t="s">
        <v>16</v>
      </c>
      <c r="D95" s="41" t="s">
        <v>6</v>
      </c>
      <c r="E95" s="41" t="s">
        <v>7</v>
      </c>
      <c r="F95" s="41" t="s">
        <v>8</v>
      </c>
      <c r="G95" s="42" t="s">
        <v>9</v>
      </c>
      <c r="H95" s="16" t="s">
        <v>10</v>
      </c>
    </row>
    <row r="96" spans="1:9" ht="15.75" x14ac:dyDescent="0.25">
      <c r="A96" s="18">
        <v>1</v>
      </c>
      <c r="B96" s="101">
        <f>B14*1/3*78.63</f>
        <v>41542.85</v>
      </c>
      <c r="C96" s="102">
        <f t="shared" ref="C96:F96" si="17">C14*1/3*78.63</f>
        <v>11794.5</v>
      </c>
      <c r="D96" s="102">
        <f t="shared" si="17"/>
        <v>19002.249999999996</v>
      </c>
      <c r="E96" s="102">
        <f t="shared" si="17"/>
        <v>19736.129999999997</v>
      </c>
      <c r="F96" s="102">
        <f t="shared" si="17"/>
        <v>7050.49</v>
      </c>
      <c r="G96" s="103">
        <f>G14*1/3*78.63</f>
        <v>36038.75</v>
      </c>
      <c r="H96" s="104">
        <f>H14*1/3*78.63</f>
        <v>135164.97</v>
      </c>
      <c r="I96" s="121"/>
    </row>
    <row r="97" spans="1:10" ht="15.75" x14ac:dyDescent="0.25">
      <c r="A97" s="19">
        <v>2</v>
      </c>
      <c r="B97" s="105">
        <f t="shared" ref="B97:H97" si="18">B15*1/3*78.63</f>
        <v>45605.399999999994</v>
      </c>
      <c r="C97" s="106">
        <f t="shared" si="18"/>
        <v>13209.84</v>
      </c>
      <c r="D97" s="106">
        <f t="shared" si="18"/>
        <v>21020.42</v>
      </c>
      <c r="E97" s="106">
        <f t="shared" si="18"/>
        <v>23457.949999999997</v>
      </c>
      <c r="F97" s="106">
        <f t="shared" si="18"/>
        <v>9330.76</v>
      </c>
      <c r="G97" s="107">
        <f t="shared" si="18"/>
        <v>50139.729999999996</v>
      </c>
      <c r="H97" s="108">
        <f t="shared" si="18"/>
        <v>162764.09999999998</v>
      </c>
      <c r="I97" s="121"/>
    </row>
    <row r="98" spans="1:10" ht="15.75" x14ac:dyDescent="0.25">
      <c r="A98" s="19">
        <v>3</v>
      </c>
      <c r="B98" s="105">
        <f t="shared" ref="B98:H98" si="19">B16*1/3*78.63</f>
        <v>47807.039999999994</v>
      </c>
      <c r="C98" s="106">
        <f t="shared" si="19"/>
        <v>13865.09</v>
      </c>
      <c r="D98" s="106">
        <f t="shared" si="19"/>
        <v>21911.56</v>
      </c>
      <c r="E98" s="106">
        <f t="shared" si="19"/>
        <v>25266.44</v>
      </c>
      <c r="F98" s="106">
        <f t="shared" si="19"/>
        <v>10221.9</v>
      </c>
      <c r="G98" s="107">
        <f t="shared" si="19"/>
        <v>57583.37</v>
      </c>
      <c r="H98" s="108">
        <f t="shared" si="19"/>
        <v>176655.39999999997</v>
      </c>
      <c r="I98" s="121"/>
    </row>
    <row r="99" spans="1:10" ht="15.75" x14ac:dyDescent="0.25">
      <c r="A99" s="19">
        <v>4</v>
      </c>
      <c r="B99" s="105">
        <f t="shared" ref="B99:H99" si="20">B17*1/3*78.63</f>
        <v>49065.119999999995</v>
      </c>
      <c r="C99" s="106">
        <f t="shared" si="20"/>
        <v>14336.87</v>
      </c>
      <c r="D99" s="106">
        <f t="shared" si="20"/>
        <v>22802.699999999997</v>
      </c>
      <c r="E99" s="106">
        <f t="shared" si="20"/>
        <v>26760.409999999996</v>
      </c>
      <c r="F99" s="106">
        <f t="shared" si="20"/>
        <v>11060.619999999999</v>
      </c>
      <c r="G99" s="107">
        <f t="shared" si="20"/>
        <v>63139.89</v>
      </c>
      <c r="H99" s="108">
        <f t="shared" si="20"/>
        <v>187165.61000000002</v>
      </c>
      <c r="I99" s="121"/>
    </row>
    <row r="100" spans="1:10" ht="15.75" x14ac:dyDescent="0.25">
      <c r="A100" s="19">
        <v>5</v>
      </c>
      <c r="B100" s="105">
        <f t="shared" ref="B100:H100" si="21">B18*1/3*78.63</f>
        <v>50244.57</v>
      </c>
      <c r="C100" s="106">
        <f t="shared" si="21"/>
        <v>14625.179999999998</v>
      </c>
      <c r="D100" s="106">
        <f t="shared" si="21"/>
        <v>23222.059999999998</v>
      </c>
      <c r="E100" s="106">
        <f t="shared" si="21"/>
        <v>27966.07</v>
      </c>
      <c r="F100" s="106">
        <f t="shared" si="21"/>
        <v>11611.029999999999</v>
      </c>
      <c r="G100" s="107">
        <f t="shared" si="21"/>
        <v>67202.439999999988</v>
      </c>
      <c r="H100" s="108">
        <f t="shared" si="21"/>
        <v>194871.35</v>
      </c>
      <c r="I100" s="121"/>
    </row>
    <row r="101" spans="1:10" ht="15.75" x14ac:dyDescent="0.25">
      <c r="A101" s="19">
        <v>6</v>
      </c>
      <c r="B101" s="105">
        <f t="shared" ref="B101:H101" si="22">B19*1/3*78.63</f>
        <v>50952.24</v>
      </c>
      <c r="C101" s="106">
        <f t="shared" si="22"/>
        <v>14808.65</v>
      </c>
      <c r="D101" s="106">
        <f t="shared" si="22"/>
        <v>23457.949999999997</v>
      </c>
      <c r="E101" s="106">
        <f t="shared" si="22"/>
        <v>28726.159999999996</v>
      </c>
      <c r="F101" s="106">
        <f t="shared" si="22"/>
        <v>12004.179999999998</v>
      </c>
      <c r="G101" s="107">
        <f t="shared" si="22"/>
        <v>69744.81</v>
      </c>
      <c r="H101" s="108">
        <f t="shared" si="22"/>
        <v>199693.99</v>
      </c>
      <c r="I101" s="121"/>
    </row>
    <row r="102" spans="1:10" ht="15.75" x14ac:dyDescent="0.25">
      <c r="A102" s="19">
        <v>7</v>
      </c>
      <c r="B102" s="105">
        <f t="shared" ref="B102:H102" si="23">B20*1/3*78.63</f>
        <v>51555.069999999992</v>
      </c>
      <c r="C102" s="106">
        <f t="shared" si="23"/>
        <v>14834.859999999999</v>
      </c>
      <c r="D102" s="106">
        <f t="shared" si="23"/>
        <v>23720.05</v>
      </c>
      <c r="E102" s="106">
        <f t="shared" si="23"/>
        <v>29669.719999999998</v>
      </c>
      <c r="F102" s="106">
        <f t="shared" si="23"/>
        <v>12240.069999999998</v>
      </c>
      <c r="G102" s="107">
        <f t="shared" si="23"/>
        <v>71238.78</v>
      </c>
      <c r="H102" s="108">
        <f t="shared" si="23"/>
        <v>203258.55</v>
      </c>
      <c r="I102" s="121"/>
    </row>
    <row r="103" spans="1:10" ht="15.75" x14ac:dyDescent="0.25">
      <c r="A103" s="19">
        <v>8</v>
      </c>
      <c r="B103" s="105">
        <f t="shared" ref="B103:H103" si="24">B21*1/3*78.63</f>
        <v>52262.739999999991</v>
      </c>
      <c r="C103" s="106">
        <f t="shared" si="24"/>
        <v>14887.28</v>
      </c>
      <c r="D103" s="106">
        <f t="shared" si="24"/>
        <v>23982.149999999998</v>
      </c>
      <c r="E103" s="106">
        <f t="shared" si="24"/>
        <v>30403.599999999999</v>
      </c>
      <c r="F103" s="106">
        <f t="shared" si="24"/>
        <v>12423.539999999999</v>
      </c>
      <c r="G103" s="107">
        <f t="shared" si="24"/>
        <v>72523.069999999992</v>
      </c>
      <c r="H103" s="108">
        <f t="shared" si="24"/>
        <v>206482.37999999998</v>
      </c>
      <c r="I103" s="121"/>
    </row>
    <row r="104" spans="1:10" ht="15.75" x14ac:dyDescent="0.25">
      <c r="A104" s="19">
        <v>9</v>
      </c>
      <c r="B104" s="105">
        <f t="shared" ref="B104:G104" si="25">B22*1/3*78.63</f>
        <v>52577.259999999995</v>
      </c>
      <c r="C104" s="106">
        <f t="shared" si="25"/>
        <v>14939.699999999999</v>
      </c>
      <c r="D104" s="106">
        <f t="shared" si="25"/>
        <v>24060.78</v>
      </c>
      <c r="E104" s="106">
        <f t="shared" si="25"/>
        <v>30901.589999999997</v>
      </c>
      <c r="F104" s="106">
        <f t="shared" si="25"/>
        <v>12554.589999999998</v>
      </c>
      <c r="G104" s="107">
        <f t="shared" si="25"/>
        <v>73388</v>
      </c>
      <c r="H104" s="108">
        <f>H22*1/3*78.63</f>
        <v>208421.91999999998</v>
      </c>
      <c r="I104" s="121"/>
      <c r="J104" s="121"/>
    </row>
    <row r="105" spans="1:10" ht="15.75" x14ac:dyDescent="0.25">
      <c r="A105" s="19">
        <v>10</v>
      </c>
      <c r="B105" s="105">
        <f t="shared" ref="B105:H105" si="26">B23*1/3*78.63</f>
        <v>52839.360000000001</v>
      </c>
      <c r="C105" s="106">
        <f t="shared" si="26"/>
        <v>15175.589999999998</v>
      </c>
      <c r="D105" s="106">
        <f t="shared" si="26"/>
        <v>24165.619999999995</v>
      </c>
      <c r="E105" s="106">
        <f t="shared" si="26"/>
        <v>31320.949999999997</v>
      </c>
      <c r="F105" s="106">
        <f t="shared" si="26"/>
        <v>12659.429999999998</v>
      </c>
      <c r="G105" s="107">
        <f t="shared" si="26"/>
        <v>74436.399999999994</v>
      </c>
      <c r="H105" s="108">
        <f t="shared" si="26"/>
        <v>210597.35</v>
      </c>
      <c r="I105" s="121"/>
    </row>
    <row r="106" spans="1:10" ht="15.75" x14ac:dyDescent="0.25">
      <c r="A106" s="19">
        <v>11</v>
      </c>
      <c r="B106" s="105">
        <f t="shared" ref="B106:H106" si="27">B24*1/3*78.63</f>
        <v>52996.619999999995</v>
      </c>
      <c r="C106" s="106">
        <f t="shared" si="27"/>
        <v>15228.009999999998</v>
      </c>
      <c r="D106" s="106">
        <f t="shared" si="27"/>
        <v>24270.46</v>
      </c>
      <c r="E106" s="106">
        <f t="shared" si="27"/>
        <v>31556.839999999997</v>
      </c>
      <c r="F106" s="106">
        <f t="shared" si="27"/>
        <v>12711.849999999999</v>
      </c>
      <c r="G106" s="107">
        <f t="shared" si="27"/>
        <v>75013.01999999999</v>
      </c>
      <c r="H106" s="108">
        <f t="shared" si="27"/>
        <v>211776.8</v>
      </c>
      <c r="I106" s="121"/>
    </row>
    <row r="107" spans="1:10" ht="15.75" x14ac:dyDescent="0.25">
      <c r="A107" s="19">
        <v>12</v>
      </c>
      <c r="B107" s="105">
        <f t="shared" ref="B107:H107" si="28">B25*1/3*78.63</f>
        <v>53258.720000000001</v>
      </c>
      <c r="C107" s="106">
        <f t="shared" si="28"/>
        <v>15280.43</v>
      </c>
      <c r="D107" s="106">
        <f t="shared" si="28"/>
        <v>24375.3</v>
      </c>
      <c r="E107" s="106">
        <f t="shared" si="28"/>
        <v>31714.099999999995</v>
      </c>
      <c r="F107" s="106">
        <f t="shared" si="28"/>
        <v>12816.689999999999</v>
      </c>
      <c r="G107" s="107">
        <f t="shared" si="28"/>
        <v>75432.38</v>
      </c>
      <c r="H107" s="108">
        <f t="shared" si="28"/>
        <v>212877.62</v>
      </c>
      <c r="I107" s="121"/>
    </row>
    <row r="108" spans="1:10" ht="15.75" x14ac:dyDescent="0.25">
      <c r="A108" s="19">
        <v>13</v>
      </c>
      <c r="B108" s="105">
        <f t="shared" ref="B108:H108" si="29">B26*1/3*78.63</f>
        <v>53389.77</v>
      </c>
      <c r="C108" s="106">
        <f t="shared" si="29"/>
        <v>15359.06</v>
      </c>
      <c r="D108" s="106">
        <f t="shared" si="29"/>
        <v>24401.51</v>
      </c>
      <c r="E108" s="106">
        <f t="shared" si="29"/>
        <v>31871.359999999997</v>
      </c>
      <c r="F108" s="106">
        <f t="shared" si="29"/>
        <v>12921.53</v>
      </c>
      <c r="G108" s="107">
        <f t="shared" si="29"/>
        <v>75982.789999999994</v>
      </c>
      <c r="H108" s="108">
        <f t="shared" si="29"/>
        <v>213926.02</v>
      </c>
      <c r="I108" s="121"/>
    </row>
    <row r="109" spans="1:10" ht="15.75" x14ac:dyDescent="0.25">
      <c r="A109" s="19">
        <v>14</v>
      </c>
      <c r="B109" s="105">
        <f t="shared" ref="B109:H109" si="30">B27*1/3*78.63</f>
        <v>53599.45</v>
      </c>
      <c r="C109" s="106">
        <f t="shared" si="30"/>
        <v>15385.269999999999</v>
      </c>
      <c r="D109" s="106">
        <f t="shared" si="30"/>
        <v>24427.72</v>
      </c>
      <c r="E109" s="106">
        <f t="shared" si="30"/>
        <v>31976.2</v>
      </c>
      <c r="F109" s="106">
        <f t="shared" si="30"/>
        <v>13000.16</v>
      </c>
      <c r="G109" s="107">
        <f t="shared" si="30"/>
        <v>76244.89</v>
      </c>
      <c r="H109" s="108">
        <f t="shared" si="30"/>
        <v>214633.68999999997</v>
      </c>
      <c r="I109" s="121"/>
    </row>
    <row r="110" spans="1:10" ht="15.75" x14ac:dyDescent="0.25">
      <c r="A110" s="19">
        <v>15</v>
      </c>
      <c r="B110" s="105">
        <f t="shared" ref="B110:H110" si="31">B28*1/3*78.63</f>
        <v>53651.87</v>
      </c>
      <c r="C110" s="106">
        <f t="shared" si="31"/>
        <v>15385.269999999999</v>
      </c>
      <c r="D110" s="106">
        <f t="shared" si="31"/>
        <v>24480.139999999996</v>
      </c>
      <c r="E110" s="106">
        <f t="shared" si="31"/>
        <v>32107.249999999996</v>
      </c>
      <c r="F110" s="106">
        <f t="shared" si="31"/>
        <v>13052.58</v>
      </c>
      <c r="G110" s="107">
        <f t="shared" si="31"/>
        <v>76533.2</v>
      </c>
      <c r="H110" s="108">
        <f t="shared" si="31"/>
        <v>215210.31</v>
      </c>
      <c r="I110" s="121"/>
    </row>
    <row r="111" spans="1:10" ht="15.75" x14ac:dyDescent="0.25">
      <c r="A111" s="19">
        <v>20</v>
      </c>
      <c r="B111" s="105">
        <f t="shared" ref="B111:H111" si="32">B29*1/3*78.63</f>
        <v>54149.859999999993</v>
      </c>
      <c r="C111" s="106">
        <f t="shared" si="32"/>
        <v>15463.899999999998</v>
      </c>
      <c r="D111" s="106">
        <f t="shared" si="32"/>
        <v>24532.559999999998</v>
      </c>
      <c r="E111" s="106">
        <f t="shared" si="32"/>
        <v>32552.82</v>
      </c>
      <c r="F111" s="106">
        <f t="shared" si="32"/>
        <v>13367.099999999999</v>
      </c>
      <c r="G111" s="107">
        <f t="shared" si="32"/>
        <v>77424.34</v>
      </c>
      <c r="H111" s="108">
        <f t="shared" si="32"/>
        <v>217490.58</v>
      </c>
      <c r="I111" s="121"/>
    </row>
    <row r="112" spans="1:10" ht="16.5" thickBot="1" x14ac:dyDescent="0.3">
      <c r="A112" s="20">
        <v>25</v>
      </c>
      <c r="B112" s="109">
        <f t="shared" ref="B112:H112" si="33">B30*1/3*78.63</f>
        <v>54359.54</v>
      </c>
      <c r="C112" s="110">
        <f t="shared" si="33"/>
        <v>15463.899999999998</v>
      </c>
      <c r="D112" s="110">
        <f t="shared" si="33"/>
        <v>24558.769999999997</v>
      </c>
      <c r="E112" s="110">
        <f t="shared" si="33"/>
        <v>32814.92</v>
      </c>
      <c r="F112" s="110">
        <f t="shared" si="33"/>
        <v>13445.73</v>
      </c>
      <c r="G112" s="111">
        <f t="shared" si="33"/>
        <v>77686.44</v>
      </c>
      <c r="H112" s="112">
        <f t="shared" si="33"/>
        <v>218329.3</v>
      </c>
      <c r="I112" s="121"/>
    </row>
    <row r="113" spans="1:9" ht="15.75" x14ac:dyDescent="0.25">
      <c r="A113" s="5"/>
      <c r="B113" s="4"/>
      <c r="C113" s="4"/>
      <c r="D113" s="4"/>
      <c r="E113" s="4"/>
      <c r="F113" s="4"/>
      <c r="G113" s="4"/>
      <c r="H113" s="4"/>
    </row>
    <row r="114" spans="1:9" ht="16.5" thickBot="1" x14ac:dyDescent="0.3">
      <c r="A114" s="7" t="s">
        <v>22</v>
      </c>
      <c r="B114" s="4"/>
      <c r="C114" s="4"/>
      <c r="D114" s="4"/>
      <c r="E114" s="4"/>
      <c r="F114" s="4"/>
      <c r="G114" s="4"/>
      <c r="H114" s="4"/>
    </row>
    <row r="115" spans="1:9" ht="60.75" thickBot="1" x14ac:dyDescent="0.3">
      <c r="A115" s="71" t="s">
        <v>15</v>
      </c>
      <c r="B115" s="39" t="s">
        <v>4</v>
      </c>
      <c r="C115" s="40" t="s">
        <v>16</v>
      </c>
      <c r="D115" s="41" t="s">
        <v>6</v>
      </c>
      <c r="E115" s="41" t="s">
        <v>7</v>
      </c>
      <c r="F115" s="41" t="s">
        <v>8</v>
      </c>
      <c r="G115" s="42" t="s">
        <v>9</v>
      </c>
      <c r="H115" s="16" t="s">
        <v>10</v>
      </c>
    </row>
    <row r="116" spans="1:9" ht="15.75" x14ac:dyDescent="0.25">
      <c r="A116" s="18">
        <v>1</v>
      </c>
      <c r="B116" s="101">
        <f>B34*78.63</f>
        <v>17219.969999999998</v>
      </c>
      <c r="C116" s="102">
        <f t="shared" ref="C116:H116" si="34">C34*78.63</f>
        <v>5346.84</v>
      </c>
      <c r="D116" s="102">
        <f t="shared" si="34"/>
        <v>12109.019999999999</v>
      </c>
      <c r="E116" s="102">
        <f t="shared" si="34"/>
        <v>10850.939999999999</v>
      </c>
      <c r="F116" s="102">
        <f t="shared" si="34"/>
        <v>3459.72</v>
      </c>
      <c r="G116" s="103">
        <f t="shared" si="34"/>
        <v>13681.619999999999</v>
      </c>
      <c r="H116" s="104">
        <f t="shared" si="34"/>
        <v>62668.109999999993</v>
      </c>
    </row>
    <row r="117" spans="1:9" ht="15.75" x14ac:dyDescent="0.25">
      <c r="A117" s="19">
        <v>2</v>
      </c>
      <c r="B117" s="105">
        <f t="shared" ref="B117:H117" si="35">B35*78.63</f>
        <v>17455.86</v>
      </c>
      <c r="C117" s="106">
        <f t="shared" si="35"/>
        <v>5504.0999999999995</v>
      </c>
      <c r="D117" s="106">
        <f t="shared" si="35"/>
        <v>12109.019999999999</v>
      </c>
      <c r="E117" s="106">
        <f t="shared" si="35"/>
        <v>11086.83</v>
      </c>
      <c r="F117" s="106">
        <f t="shared" si="35"/>
        <v>3538.35</v>
      </c>
      <c r="G117" s="107">
        <f t="shared" si="35"/>
        <v>14153.4</v>
      </c>
      <c r="H117" s="108">
        <f t="shared" si="35"/>
        <v>63847.56</v>
      </c>
    </row>
    <row r="118" spans="1:9" ht="15.75" x14ac:dyDescent="0.25">
      <c r="A118" s="19">
        <v>3</v>
      </c>
      <c r="B118" s="105">
        <f t="shared" ref="B118:H118" si="36">B36*78.63</f>
        <v>17613.12</v>
      </c>
      <c r="C118" s="106">
        <f t="shared" si="36"/>
        <v>5504.0999999999995</v>
      </c>
      <c r="D118" s="106">
        <f t="shared" si="36"/>
        <v>12344.91</v>
      </c>
      <c r="E118" s="106">
        <f t="shared" si="36"/>
        <v>11086.83</v>
      </c>
      <c r="F118" s="106">
        <f t="shared" si="36"/>
        <v>3538.35</v>
      </c>
      <c r="G118" s="107">
        <f t="shared" si="36"/>
        <v>14153.4</v>
      </c>
      <c r="H118" s="108">
        <f t="shared" si="36"/>
        <v>64240.71</v>
      </c>
    </row>
    <row r="119" spans="1:9" ht="15.75" x14ac:dyDescent="0.25">
      <c r="A119" s="19">
        <v>4</v>
      </c>
      <c r="B119" s="105">
        <f t="shared" ref="B119:H119" si="37">B37*78.63</f>
        <v>17613.12</v>
      </c>
      <c r="C119" s="106">
        <f t="shared" si="37"/>
        <v>5504.0999999999995</v>
      </c>
      <c r="D119" s="106">
        <f t="shared" si="37"/>
        <v>12344.91</v>
      </c>
      <c r="E119" s="106">
        <f t="shared" si="37"/>
        <v>11086.83</v>
      </c>
      <c r="F119" s="106">
        <f t="shared" si="37"/>
        <v>3616.9799999999996</v>
      </c>
      <c r="G119" s="107">
        <f t="shared" si="37"/>
        <v>14153.4</v>
      </c>
      <c r="H119" s="108">
        <f t="shared" si="37"/>
        <v>64319.34</v>
      </c>
    </row>
    <row r="120" spans="1:9" ht="15.75" x14ac:dyDescent="0.25">
      <c r="A120" s="19">
        <v>5</v>
      </c>
      <c r="B120" s="105">
        <f t="shared" ref="B120:H120" si="38">B38*78.63</f>
        <v>17613.12</v>
      </c>
      <c r="C120" s="106">
        <f t="shared" si="38"/>
        <v>5504.0999999999995</v>
      </c>
      <c r="D120" s="106">
        <f t="shared" si="38"/>
        <v>12344.91</v>
      </c>
      <c r="E120" s="106">
        <f t="shared" si="38"/>
        <v>11086.83</v>
      </c>
      <c r="F120" s="106">
        <f t="shared" si="38"/>
        <v>3616.9799999999996</v>
      </c>
      <c r="G120" s="107">
        <f t="shared" si="38"/>
        <v>14153.4</v>
      </c>
      <c r="H120" s="108">
        <f t="shared" si="38"/>
        <v>64319.34</v>
      </c>
    </row>
    <row r="121" spans="1:9" ht="15.75" x14ac:dyDescent="0.25">
      <c r="A121" s="19">
        <v>6</v>
      </c>
      <c r="B121" s="105">
        <f t="shared" ref="B121:H121" si="39">B39*78.63</f>
        <v>17613.12</v>
      </c>
      <c r="C121" s="106">
        <f t="shared" si="39"/>
        <v>5582.73</v>
      </c>
      <c r="D121" s="106">
        <f t="shared" si="39"/>
        <v>12344.91</v>
      </c>
      <c r="E121" s="106">
        <f>E39*78.63</f>
        <v>11086.83</v>
      </c>
      <c r="F121" s="106">
        <f t="shared" si="39"/>
        <v>3616.9799999999996</v>
      </c>
      <c r="G121" s="107">
        <f t="shared" si="39"/>
        <v>14153.4</v>
      </c>
      <c r="H121" s="108">
        <f t="shared" si="39"/>
        <v>64397.969999999994</v>
      </c>
    </row>
    <row r="122" spans="1:9" ht="15.75" x14ac:dyDescent="0.25">
      <c r="A122" s="19">
        <v>7</v>
      </c>
      <c r="B122" s="105">
        <f t="shared" ref="B122:H122" si="40">B40*78.63</f>
        <v>17613.12</v>
      </c>
      <c r="C122" s="106">
        <f t="shared" si="40"/>
        <v>5582.73</v>
      </c>
      <c r="D122" s="106">
        <f t="shared" si="40"/>
        <v>12344.91</v>
      </c>
      <c r="E122" s="106">
        <f t="shared" si="40"/>
        <v>11086.83</v>
      </c>
      <c r="F122" s="106">
        <f t="shared" si="40"/>
        <v>3616.9799999999996</v>
      </c>
      <c r="G122" s="107">
        <f t="shared" si="40"/>
        <v>14153.4</v>
      </c>
      <c r="H122" s="108">
        <f t="shared" si="40"/>
        <v>64397.969999999994</v>
      </c>
    </row>
    <row r="123" spans="1:9" ht="15.75" x14ac:dyDescent="0.25">
      <c r="A123" s="19">
        <v>8</v>
      </c>
      <c r="B123" s="105">
        <f t="shared" ref="B123:H123" si="41">B41*78.63</f>
        <v>17613.12</v>
      </c>
      <c r="C123" s="106">
        <f t="shared" si="41"/>
        <v>5582.73</v>
      </c>
      <c r="D123" s="106">
        <f t="shared" si="41"/>
        <v>12344.91</v>
      </c>
      <c r="E123" s="106">
        <f t="shared" si="41"/>
        <v>11086.83</v>
      </c>
      <c r="F123" s="106">
        <f t="shared" si="41"/>
        <v>3616.9799999999996</v>
      </c>
      <c r="G123" s="107">
        <f t="shared" si="41"/>
        <v>14153.4</v>
      </c>
      <c r="H123" s="108">
        <f t="shared" si="41"/>
        <v>64397.969999999994</v>
      </c>
    </row>
    <row r="124" spans="1:9" ht="15.75" x14ac:dyDescent="0.25">
      <c r="A124" s="19">
        <v>9</v>
      </c>
      <c r="B124" s="105">
        <f t="shared" ref="B124:G124" si="42">B42*78.63</f>
        <v>17613.12</v>
      </c>
      <c r="C124" s="106">
        <f t="shared" si="42"/>
        <v>5582.73</v>
      </c>
      <c r="D124" s="106">
        <f t="shared" si="42"/>
        <v>12344.91</v>
      </c>
      <c r="E124" s="106">
        <f t="shared" si="42"/>
        <v>11086.83</v>
      </c>
      <c r="F124" s="106">
        <f t="shared" si="42"/>
        <v>3616.9799999999996</v>
      </c>
      <c r="G124" s="107">
        <f t="shared" si="42"/>
        <v>14153.4</v>
      </c>
      <c r="H124" s="108">
        <f>H42*78.63</f>
        <v>64397.969999999994</v>
      </c>
    </row>
    <row r="125" spans="1:9" ht="15.75" x14ac:dyDescent="0.25">
      <c r="A125" s="19">
        <v>10</v>
      </c>
      <c r="B125" s="105">
        <f t="shared" ref="B125:H125" si="43">B43*78.63</f>
        <v>17691.75</v>
      </c>
      <c r="C125" s="106">
        <f t="shared" si="43"/>
        <v>5582.73</v>
      </c>
      <c r="D125" s="106">
        <f t="shared" si="43"/>
        <v>12344.91</v>
      </c>
      <c r="E125" s="106">
        <f t="shared" si="43"/>
        <v>11086.83</v>
      </c>
      <c r="F125" s="106">
        <f t="shared" si="43"/>
        <v>3616.9799999999996</v>
      </c>
      <c r="G125" s="107">
        <f t="shared" si="43"/>
        <v>14153.4</v>
      </c>
      <c r="H125" s="108">
        <f t="shared" si="43"/>
        <v>64476.6</v>
      </c>
      <c r="I125" s="121"/>
    </row>
    <row r="126" spans="1:9" ht="15.75" x14ac:dyDescent="0.25">
      <c r="A126" s="19">
        <v>11</v>
      </c>
      <c r="B126" s="105">
        <f t="shared" ref="B126:H126" si="44">B44*78.63</f>
        <v>17691.75</v>
      </c>
      <c r="C126" s="106">
        <f t="shared" si="44"/>
        <v>5582.73</v>
      </c>
      <c r="D126" s="106">
        <f t="shared" si="44"/>
        <v>12344.91</v>
      </c>
      <c r="E126" s="106">
        <f t="shared" si="44"/>
        <v>11086.83</v>
      </c>
      <c r="F126" s="106">
        <f t="shared" si="44"/>
        <v>3616.9799999999996</v>
      </c>
      <c r="G126" s="107">
        <f t="shared" si="44"/>
        <v>14153.4</v>
      </c>
      <c r="H126" s="108">
        <f t="shared" si="44"/>
        <v>64476.6</v>
      </c>
    </row>
    <row r="127" spans="1:9" ht="15.75" x14ac:dyDescent="0.25">
      <c r="A127" s="19">
        <v>12</v>
      </c>
      <c r="B127" s="105">
        <f t="shared" ref="B127:H127" si="45">B45*78.63</f>
        <v>17691.75</v>
      </c>
      <c r="C127" s="106">
        <f t="shared" si="45"/>
        <v>5582.73</v>
      </c>
      <c r="D127" s="106">
        <f t="shared" si="45"/>
        <v>12344.91</v>
      </c>
      <c r="E127" s="106">
        <f t="shared" si="45"/>
        <v>11086.83</v>
      </c>
      <c r="F127" s="106">
        <f t="shared" si="45"/>
        <v>3616.9799999999996</v>
      </c>
      <c r="G127" s="107">
        <f t="shared" si="45"/>
        <v>14153.4</v>
      </c>
      <c r="H127" s="108">
        <f t="shared" si="45"/>
        <v>64476.6</v>
      </c>
    </row>
    <row r="128" spans="1:9" ht="15.75" x14ac:dyDescent="0.25">
      <c r="A128" s="19">
        <v>13</v>
      </c>
      <c r="B128" s="105">
        <f t="shared" ref="B128:H128" si="46">B46*78.63</f>
        <v>17691.75</v>
      </c>
      <c r="C128" s="106">
        <f t="shared" si="46"/>
        <v>5582.73</v>
      </c>
      <c r="D128" s="106">
        <f t="shared" si="46"/>
        <v>12344.91</v>
      </c>
      <c r="E128" s="106">
        <f t="shared" si="46"/>
        <v>11086.83</v>
      </c>
      <c r="F128" s="106">
        <f t="shared" si="46"/>
        <v>3616.9799999999996</v>
      </c>
      <c r="G128" s="107">
        <f t="shared" si="46"/>
        <v>14153.4</v>
      </c>
      <c r="H128" s="108">
        <f t="shared" si="46"/>
        <v>64476.6</v>
      </c>
    </row>
    <row r="129" spans="1:8" ht="15.75" x14ac:dyDescent="0.25">
      <c r="A129" s="19">
        <v>14</v>
      </c>
      <c r="B129" s="105">
        <f t="shared" ref="B129:H129" si="47">B47*78.63</f>
        <v>17691.75</v>
      </c>
      <c r="C129" s="106">
        <f t="shared" si="47"/>
        <v>5582.73</v>
      </c>
      <c r="D129" s="106">
        <f t="shared" si="47"/>
        <v>12344.91</v>
      </c>
      <c r="E129" s="106">
        <f t="shared" si="47"/>
        <v>11086.83</v>
      </c>
      <c r="F129" s="106">
        <f t="shared" si="47"/>
        <v>3616.9799999999996</v>
      </c>
      <c r="G129" s="107">
        <f t="shared" si="47"/>
        <v>14153.4</v>
      </c>
      <c r="H129" s="108">
        <f t="shared" si="47"/>
        <v>64476.6</v>
      </c>
    </row>
    <row r="130" spans="1:8" ht="15.75" x14ac:dyDescent="0.25">
      <c r="A130" s="19">
        <v>15</v>
      </c>
      <c r="B130" s="105">
        <f t="shared" ref="B130:H130" si="48">B48*78.63</f>
        <v>17691.75</v>
      </c>
      <c r="C130" s="106">
        <f t="shared" si="48"/>
        <v>5582.73</v>
      </c>
      <c r="D130" s="106">
        <f t="shared" si="48"/>
        <v>12344.91</v>
      </c>
      <c r="E130" s="106">
        <f t="shared" si="48"/>
        <v>11086.83</v>
      </c>
      <c r="F130" s="106">
        <f t="shared" si="48"/>
        <v>3616.9799999999996</v>
      </c>
      <c r="G130" s="107">
        <f t="shared" si="48"/>
        <v>14153.4</v>
      </c>
      <c r="H130" s="108">
        <f t="shared" si="48"/>
        <v>64476.6</v>
      </c>
    </row>
    <row r="131" spans="1:8" ht="15.75" x14ac:dyDescent="0.25">
      <c r="A131" s="19">
        <v>20</v>
      </c>
      <c r="B131" s="105">
        <f t="shared" ref="B131:H131" si="49">B49*78.63</f>
        <v>17691.75</v>
      </c>
      <c r="C131" s="106">
        <f t="shared" si="49"/>
        <v>5582.73</v>
      </c>
      <c r="D131" s="106">
        <f t="shared" si="49"/>
        <v>12344.91</v>
      </c>
      <c r="E131" s="106">
        <f t="shared" si="49"/>
        <v>11086.83</v>
      </c>
      <c r="F131" s="106">
        <f t="shared" si="49"/>
        <v>3616.9799999999996</v>
      </c>
      <c r="G131" s="107">
        <f t="shared" si="49"/>
        <v>14153.4</v>
      </c>
      <c r="H131" s="108">
        <f t="shared" si="49"/>
        <v>64476.6</v>
      </c>
    </row>
    <row r="132" spans="1:8" ht="16.5" thickBot="1" x14ac:dyDescent="0.3">
      <c r="A132" s="20">
        <v>25</v>
      </c>
      <c r="B132" s="109">
        <f t="shared" ref="B132:G132" si="50">B50*78.63</f>
        <v>17691.75</v>
      </c>
      <c r="C132" s="110">
        <f t="shared" si="50"/>
        <v>5582.73</v>
      </c>
      <c r="D132" s="110">
        <f t="shared" si="50"/>
        <v>12344.91</v>
      </c>
      <c r="E132" s="110">
        <f t="shared" si="50"/>
        <v>11086.83</v>
      </c>
      <c r="F132" s="110">
        <f t="shared" si="50"/>
        <v>3616.9799999999996</v>
      </c>
      <c r="G132" s="111">
        <f t="shared" si="50"/>
        <v>14153.4</v>
      </c>
      <c r="H132" s="112">
        <f>H50*78.63</f>
        <v>64476.6</v>
      </c>
    </row>
    <row r="134" spans="1:8" ht="18" x14ac:dyDescent="0.25">
      <c r="A134" s="21" t="s">
        <v>23</v>
      </c>
      <c r="B134" s="25"/>
      <c r="C134" s="25"/>
      <c r="D134" s="25"/>
      <c r="E134" s="25"/>
      <c r="F134" s="25"/>
      <c r="G134" s="25"/>
      <c r="H134" s="25"/>
    </row>
    <row r="135" spans="1:8" ht="16.5" thickBot="1" x14ac:dyDescent="0.3">
      <c r="A135" s="7" t="s">
        <v>24</v>
      </c>
      <c r="B135" s="3"/>
      <c r="C135" s="3"/>
      <c r="D135" s="3"/>
      <c r="E135" s="3"/>
      <c r="F135" s="3"/>
      <c r="G135" s="3"/>
      <c r="H135" s="3"/>
    </row>
    <row r="136" spans="1:8" ht="60.75" thickBot="1" x14ac:dyDescent="0.3">
      <c r="A136" s="17" t="s">
        <v>15</v>
      </c>
      <c r="B136" s="39" t="s">
        <v>4</v>
      </c>
      <c r="C136" s="40" t="s">
        <v>16</v>
      </c>
      <c r="D136" s="41" t="s">
        <v>6</v>
      </c>
      <c r="E136" s="41" t="s">
        <v>7</v>
      </c>
      <c r="F136" s="41" t="s">
        <v>8</v>
      </c>
      <c r="G136" s="42" t="s">
        <v>9</v>
      </c>
      <c r="H136" s="16" t="s">
        <v>10</v>
      </c>
    </row>
    <row r="137" spans="1:8" ht="15.75" x14ac:dyDescent="0.25">
      <c r="A137" s="18">
        <v>1</v>
      </c>
      <c r="B137" s="101">
        <f>B55*(4)*78.63</f>
        <v>156001.91999999998</v>
      </c>
      <c r="C137" s="102">
        <f t="shared" ref="C137:H137" si="51">C55*(4)*78.63</f>
        <v>44661.84</v>
      </c>
      <c r="D137" s="102">
        <f t="shared" si="51"/>
        <v>66992.759999999995</v>
      </c>
      <c r="E137" s="102">
        <f t="shared" si="51"/>
        <v>158203.56</v>
      </c>
      <c r="F137" s="102">
        <f t="shared" si="51"/>
        <v>76742.87999999999</v>
      </c>
      <c r="G137" s="103">
        <f t="shared" si="51"/>
        <v>505119.12</v>
      </c>
      <c r="H137" s="104">
        <f t="shared" si="51"/>
        <v>1007722.08</v>
      </c>
    </row>
    <row r="138" spans="1:8" ht="15.75" x14ac:dyDescent="0.25">
      <c r="A138" s="19">
        <v>2</v>
      </c>
      <c r="B138" s="105">
        <f t="shared" ref="B138:H138" si="52">B56*(4)*78.63</f>
        <v>107251.31999999999</v>
      </c>
      <c r="C138" s="106">
        <f t="shared" si="52"/>
        <v>27677.759999999998</v>
      </c>
      <c r="D138" s="106">
        <f t="shared" si="52"/>
        <v>42774.720000000001</v>
      </c>
      <c r="E138" s="106">
        <f t="shared" si="52"/>
        <v>113541.71999999999</v>
      </c>
      <c r="F138" s="106">
        <f t="shared" si="52"/>
        <v>49379.64</v>
      </c>
      <c r="G138" s="107">
        <f t="shared" si="52"/>
        <v>335907.36</v>
      </c>
      <c r="H138" s="108">
        <f t="shared" si="52"/>
        <v>676532.52</v>
      </c>
    </row>
    <row r="139" spans="1:8" ht="15.75" x14ac:dyDescent="0.25">
      <c r="A139" s="19">
        <v>3</v>
      </c>
      <c r="B139" s="105">
        <f t="shared" ref="B139:H139" si="53">B57*(4)*78.63</f>
        <v>80831.64</v>
      </c>
      <c r="C139" s="106">
        <f t="shared" si="53"/>
        <v>19814.759999999998</v>
      </c>
      <c r="D139" s="106">
        <f t="shared" si="53"/>
        <v>32081.039999999997</v>
      </c>
      <c r="E139" s="106">
        <f t="shared" si="53"/>
        <v>91839.84</v>
      </c>
      <c r="F139" s="106">
        <f t="shared" si="53"/>
        <v>38685.96</v>
      </c>
      <c r="G139" s="107">
        <f t="shared" si="53"/>
        <v>246583.67999999999</v>
      </c>
      <c r="H139" s="108">
        <f t="shared" si="53"/>
        <v>509836.92</v>
      </c>
    </row>
    <row r="140" spans="1:8" ht="15.75" x14ac:dyDescent="0.25">
      <c r="A140" s="19">
        <v>4</v>
      </c>
      <c r="B140" s="105">
        <f t="shared" ref="B140:H140" si="54">B58*(4)*78.63</f>
        <v>65734.679999999993</v>
      </c>
      <c r="C140" s="106">
        <f t="shared" si="54"/>
        <v>14153.4</v>
      </c>
      <c r="D140" s="106">
        <f t="shared" si="54"/>
        <v>21387.360000000001</v>
      </c>
      <c r="E140" s="106">
        <f t="shared" si="54"/>
        <v>73912.2</v>
      </c>
      <c r="F140" s="106">
        <f t="shared" si="54"/>
        <v>28621.32</v>
      </c>
      <c r="G140" s="107">
        <f t="shared" si="54"/>
        <v>179905.44</v>
      </c>
      <c r="H140" s="108">
        <f t="shared" si="54"/>
        <v>383714.39999999997</v>
      </c>
    </row>
    <row r="141" spans="1:8" ht="15.75" x14ac:dyDescent="0.25">
      <c r="A141" s="19">
        <v>5</v>
      </c>
      <c r="B141" s="105">
        <f t="shared" ref="B141:H141" si="55">B59*(4)*78.63</f>
        <v>51581.279999999999</v>
      </c>
      <c r="C141" s="106">
        <f t="shared" si="55"/>
        <v>10693.68</v>
      </c>
      <c r="D141" s="106">
        <f t="shared" si="55"/>
        <v>16355.039999999999</v>
      </c>
      <c r="E141" s="106">
        <f t="shared" si="55"/>
        <v>59444.28</v>
      </c>
      <c r="F141" s="106">
        <f t="shared" si="55"/>
        <v>22016.399999999998</v>
      </c>
      <c r="G141" s="107">
        <f t="shared" si="55"/>
        <v>131154.84</v>
      </c>
      <c r="H141" s="108">
        <f t="shared" si="55"/>
        <v>291245.51999999996</v>
      </c>
    </row>
    <row r="142" spans="1:8" ht="15.75" x14ac:dyDescent="0.25">
      <c r="A142" s="19">
        <v>6</v>
      </c>
      <c r="B142" s="105">
        <f t="shared" ref="B142:H142" si="56">B60*(4)*78.63</f>
        <v>43089.24</v>
      </c>
      <c r="C142" s="106">
        <f t="shared" si="56"/>
        <v>8492.0399999999991</v>
      </c>
      <c r="D142" s="106">
        <f t="shared" si="56"/>
        <v>13524.359999999999</v>
      </c>
      <c r="E142" s="106">
        <f t="shared" si="56"/>
        <v>50323.199999999997</v>
      </c>
      <c r="F142" s="106">
        <f t="shared" si="56"/>
        <v>17298.599999999999</v>
      </c>
      <c r="G142" s="107">
        <f t="shared" si="56"/>
        <v>100646.39999999999</v>
      </c>
      <c r="H142" s="108">
        <f t="shared" si="56"/>
        <v>233373.84</v>
      </c>
    </row>
    <row r="143" spans="1:8" ht="15.75" x14ac:dyDescent="0.25">
      <c r="A143" s="19">
        <v>7</v>
      </c>
      <c r="B143" s="105">
        <f t="shared" ref="B143:H143" si="57">B61*(4)*78.63</f>
        <v>35855.279999999999</v>
      </c>
      <c r="C143" s="106">
        <f t="shared" si="57"/>
        <v>8177.5199999999995</v>
      </c>
      <c r="D143" s="106">
        <f t="shared" si="57"/>
        <v>10379.16</v>
      </c>
      <c r="E143" s="106">
        <f t="shared" si="57"/>
        <v>39000.479999999996</v>
      </c>
      <c r="F143" s="106">
        <f t="shared" si="57"/>
        <v>14467.919999999998</v>
      </c>
      <c r="G143" s="107">
        <f t="shared" si="57"/>
        <v>82718.759999999995</v>
      </c>
      <c r="H143" s="108">
        <f t="shared" si="57"/>
        <v>190599.12</v>
      </c>
    </row>
    <row r="144" spans="1:8" ht="15.75" x14ac:dyDescent="0.25">
      <c r="A144" s="19">
        <v>8</v>
      </c>
      <c r="B144" s="105">
        <f t="shared" ref="B144:H144" si="58">B62*(4)*78.63</f>
        <v>27363.239999999998</v>
      </c>
      <c r="C144" s="106">
        <f t="shared" si="58"/>
        <v>7548.48</v>
      </c>
      <c r="D144" s="106">
        <f t="shared" si="58"/>
        <v>7233.9599999999991</v>
      </c>
      <c r="E144" s="106">
        <f t="shared" si="58"/>
        <v>30193.919999999998</v>
      </c>
      <c r="F144" s="106">
        <f t="shared" si="58"/>
        <v>12266.279999999999</v>
      </c>
      <c r="G144" s="107">
        <f t="shared" si="58"/>
        <v>67307.28</v>
      </c>
      <c r="H144" s="108">
        <f t="shared" si="58"/>
        <v>151913.16</v>
      </c>
    </row>
    <row r="145" spans="1:8" ht="15.75" x14ac:dyDescent="0.25">
      <c r="A145" s="19">
        <v>9</v>
      </c>
      <c r="B145" s="105">
        <f t="shared" ref="B145:H145" si="59">B63*(4)*78.63</f>
        <v>23589</v>
      </c>
      <c r="C145" s="106">
        <f t="shared" si="59"/>
        <v>6919.44</v>
      </c>
      <c r="D145" s="106">
        <f t="shared" si="59"/>
        <v>6290.4</v>
      </c>
      <c r="E145" s="106">
        <f t="shared" si="59"/>
        <v>24218.039999999997</v>
      </c>
      <c r="F145" s="106">
        <f t="shared" si="59"/>
        <v>10693.68</v>
      </c>
      <c r="G145" s="107">
        <f t="shared" si="59"/>
        <v>56928.119999999995</v>
      </c>
      <c r="H145" s="108">
        <f t="shared" si="59"/>
        <v>128638.68</v>
      </c>
    </row>
    <row r="146" spans="1:8" ht="15.75" x14ac:dyDescent="0.25">
      <c r="A146" s="19">
        <v>10</v>
      </c>
      <c r="B146" s="105">
        <f t="shared" ref="B146:H146" si="60">B64*(4)*78.63</f>
        <v>20443.8</v>
      </c>
      <c r="C146" s="106">
        <f t="shared" si="60"/>
        <v>4088.7599999999998</v>
      </c>
      <c r="D146" s="106">
        <f t="shared" si="60"/>
        <v>5032.32</v>
      </c>
      <c r="E146" s="106">
        <f t="shared" si="60"/>
        <v>19185.719999999998</v>
      </c>
      <c r="F146" s="106">
        <f t="shared" si="60"/>
        <v>9435.5999999999985</v>
      </c>
      <c r="G146" s="107">
        <f t="shared" si="60"/>
        <v>44347.32</v>
      </c>
      <c r="H146" s="108">
        <f t="shared" si="60"/>
        <v>102533.51999999999</v>
      </c>
    </row>
    <row r="147" spans="1:8" ht="15.75" x14ac:dyDescent="0.25">
      <c r="A147" s="19">
        <v>11</v>
      </c>
      <c r="B147" s="105">
        <f t="shared" ref="B147:H147" si="61">B65*(4)*78.63</f>
        <v>18556.68</v>
      </c>
      <c r="C147" s="106">
        <f t="shared" si="61"/>
        <v>3459.72</v>
      </c>
      <c r="D147" s="106">
        <f t="shared" si="61"/>
        <v>3774.24</v>
      </c>
      <c r="E147" s="106">
        <f t="shared" si="61"/>
        <v>16355.039999999999</v>
      </c>
      <c r="F147" s="106">
        <f t="shared" si="61"/>
        <v>8806.56</v>
      </c>
      <c r="G147" s="107">
        <f t="shared" si="61"/>
        <v>37427.879999999997</v>
      </c>
      <c r="H147" s="108">
        <f t="shared" si="61"/>
        <v>88380.12</v>
      </c>
    </row>
    <row r="148" spans="1:8" ht="15.75" x14ac:dyDescent="0.25">
      <c r="A148" s="19">
        <v>12</v>
      </c>
      <c r="B148" s="105">
        <f t="shared" ref="B148:H148" si="62">B66*(4)*78.63</f>
        <v>15411.48</v>
      </c>
      <c r="C148" s="106">
        <f t="shared" si="62"/>
        <v>2830.68</v>
      </c>
      <c r="D148" s="106">
        <f t="shared" si="62"/>
        <v>2516.16</v>
      </c>
      <c r="E148" s="106">
        <f t="shared" si="62"/>
        <v>14467.919999999998</v>
      </c>
      <c r="F148" s="106">
        <f t="shared" si="62"/>
        <v>7548.48</v>
      </c>
      <c r="G148" s="107">
        <f t="shared" si="62"/>
        <v>32395.559999999998</v>
      </c>
      <c r="H148" s="108">
        <f t="shared" si="62"/>
        <v>75170.28</v>
      </c>
    </row>
    <row r="149" spans="1:8" ht="15.75" x14ac:dyDescent="0.25">
      <c r="A149" s="19">
        <v>13</v>
      </c>
      <c r="B149" s="105">
        <f t="shared" ref="B149:H149" si="63">B67*(4)*78.63</f>
        <v>13838.88</v>
      </c>
      <c r="C149" s="106">
        <f t="shared" si="63"/>
        <v>1887.12</v>
      </c>
      <c r="D149" s="106">
        <f t="shared" si="63"/>
        <v>2201.64</v>
      </c>
      <c r="E149" s="106">
        <f t="shared" si="63"/>
        <v>12580.8</v>
      </c>
      <c r="F149" s="106">
        <f t="shared" si="63"/>
        <v>6290.4</v>
      </c>
      <c r="G149" s="107">
        <f t="shared" si="63"/>
        <v>25790.639999999999</v>
      </c>
      <c r="H149" s="108">
        <f t="shared" si="63"/>
        <v>62589.479999999996</v>
      </c>
    </row>
    <row r="150" spans="1:8" ht="15.75" x14ac:dyDescent="0.25">
      <c r="A150" s="19">
        <v>14</v>
      </c>
      <c r="B150" s="105">
        <f t="shared" ref="B150:H150" si="64">B68*(4)*78.63</f>
        <v>11322.72</v>
      </c>
      <c r="C150" s="106">
        <f t="shared" si="64"/>
        <v>1572.6</v>
      </c>
      <c r="D150" s="106">
        <f t="shared" si="64"/>
        <v>1887.12</v>
      </c>
      <c r="E150" s="106">
        <f t="shared" si="64"/>
        <v>11322.72</v>
      </c>
      <c r="F150" s="106">
        <f t="shared" si="64"/>
        <v>5346.84</v>
      </c>
      <c r="G150" s="107">
        <f t="shared" si="64"/>
        <v>22645.439999999999</v>
      </c>
      <c r="H150" s="108">
        <f t="shared" si="64"/>
        <v>54097.439999999995</v>
      </c>
    </row>
    <row r="151" spans="1:8" ht="15.75" x14ac:dyDescent="0.25">
      <c r="A151" s="19">
        <v>15</v>
      </c>
      <c r="B151" s="105">
        <f t="shared" ref="B151:H151" si="65">B69*(4)*78.63</f>
        <v>10693.68</v>
      </c>
      <c r="C151" s="106">
        <f t="shared" si="65"/>
        <v>1572.6</v>
      </c>
      <c r="D151" s="106">
        <f t="shared" si="65"/>
        <v>1258.08</v>
      </c>
      <c r="E151" s="106">
        <f t="shared" si="65"/>
        <v>9750.119999999999</v>
      </c>
      <c r="F151" s="106">
        <f t="shared" si="65"/>
        <v>4717.7999999999993</v>
      </c>
      <c r="G151" s="107">
        <f t="shared" si="65"/>
        <v>19185.719999999998</v>
      </c>
      <c r="H151" s="108">
        <f t="shared" si="65"/>
        <v>47178</v>
      </c>
    </row>
    <row r="152" spans="1:8" ht="15.75" x14ac:dyDescent="0.25">
      <c r="A152" s="19">
        <v>20</v>
      </c>
      <c r="B152" s="105">
        <f t="shared" ref="B152:H152" si="66">B70*(4)*78.63</f>
        <v>4717.7999999999993</v>
      </c>
      <c r="C152" s="106">
        <f t="shared" si="66"/>
        <v>629.04</v>
      </c>
      <c r="D152" s="106">
        <f t="shared" si="66"/>
        <v>629.04</v>
      </c>
      <c r="E152" s="106">
        <f t="shared" si="66"/>
        <v>4403.28</v>
      </c>
      <c r="F152" s="106">
        <f t="shared" si="66"/>
        <v>943.56</v>
      </c>
      <c r="G152" s="107">
        <f t="shared" si="66"/>
        <v>8492.0399999999991</v>
      </c>
      <c r="H152" s="108">
        <f t="shared" si="66"/>
        <v>19814.759999999998</v>
      </c>
    </row>
    <row r="153" spans="1:8" ht="16.5" thickBot="1" x14ac:dyDescent="0.3">
      <c r="A153" s="20">
        <v>25</v>
      </c>
      <c r="B153" s="109">
        <f t="shared" ref="B153:H153" si="67">B71*(4)*78.63</f>
        <v>2201.64</v>
      </c>
      <c r="C153" s="110">
        <f t="shared" si="67"/>
        <v>629.04</v>
      </c>
      <c r="D153" s="110">
        <f t="shared" si="67"/>
        <v>314.52</v>
      </c>
      <c r="E153" s="110">
        <f t="shared" si="67"/>
        <v>1258.08</v>
      </c>
      <c r="F153" s="110">
        <f t="shared" si="67"/>
        <v>0</v>
      </c>
      <c r="G153" s="111">
        <f t="shared" si="67"/>
        <v>5346.84</v>
      </c>
      <c r="H153" s="112">
        <f t="shared" si="67"/>
        <v>9750.119999999999</v>
      </c>
    </row>
    <row r="154" spans="1:8" ht="15.75" x14ac:dyDescent="0.25">
      <c r="A154" s="5"/>
      <c r="B154" s="4"/>
      <c r="C154" s="4"/>
      <c r="D154" s="4"/>
      <c r="E154" s="4"/>
      <c r="F154" s="4"/>
      <c r="G154" s="4"/>
      <c r="H154" s="4"/>
    </row>
    <row r="155" spans="1:8" ht="16.5" thickBot="1" x14ac:dyDescent="0.3">
      <c r="A155" s="7" t="s">
        <v>25</v>
      </c>
      <c r="B155" s="4"/>
      <c r="C155" s="4"/>
      <c r="D155" s="4"/>
      <c r="E155" s="4"/>
      <c r="F155" s="4"/>
      <c r="G155" s="4"/>
      <c r="H155" s="4"/>
    </row>
    <row r="156" spans="1:8" ht="60.75" thickBot="1" x14ac:dyDescent="0.3">
      <c r="A156" s="71" t="s">
        <v>15</v>
      </c>
      <c r="B156" s="39" t="s">
        <v>4</v>
      </c>
      <c r="C156" s="40" t="s">
        <v>16</v>
      </c>
      <c r="D156" s="41" t="s">
        <v>6</v>
      </c>
      <c r="E156" s="41" t="s">
        <v>7</v>
      </c>
      <c r="F156" s="41" t="s">
        <v>8</v>
      </c>
      <c r="G156" s="42" t="s">
        <v>9</v>
      </c>
      <c r="H156" s="16" t="s">
        <v>10</v>
      </c>
    </row>
    <row r="157" spans="1:8" ht="15.75" x14ac:dyDescent="0.25">
      <c r="A157" s="18">
        <v>1</v>
      </c>
      <c r="B157" s="101">
        <f>B75*(4)*78.63</f>
        <v>1887.12</v>
      </c>
      <c r="C157" s="102">
        <f t="shared" ref="C157:H157" si="68">C75*(4)*78.63</f>
        <v>943.56</v>
      </c>
      <c r="D157" s="102">
        <f t="shared" si="68"/>
        <v>943.56</v>
      </c>
      <c r="E157" s="102">
        <f t="shared" si="68"/>
        <v>943.56</v>
      </c>
      <c r="F157" s="102">
        <f t="shared" si="68"/>
        <v>629.04</v>
      </c>
      <c r="G157" s="103">
        <f t="shared" si="68"/>
        <v>2201.64</v>
      </c>
      <c r="H157" s="104">
        <f t="shared" si="68"/>
        <v>7548.48</v>
      </c>
    </row>
    <row r="158" spans="1:8" ht="15.75" x14ac:dyDescent="0.25">
      <c r="A158" s="19">
        <v>2</v>
      </c>
      <c r="B158" s="105">
        <f t="shared" ref="B158:H158" si="69">B76*(4)*78.63</f>
        <v>943.56</v>
      </c>
      <c r="C158" s="106">
        <f t="shared" si="69"/>
        <v>314.52</v>
      </c>
      <c r="D158" s="106">
        <f>D76*(4)*78.63</f>
        <v>943.56</v>
      </c>
      <c r="E158" s="106">
        <f t="shared" si="69"/>
        <v>0</v>
      </c>
      <c r="F158" s="106">
        <f t="shared" si="69"/>
        <v>314.52</v>
      </c>
      <c r="G158" s="107">
        <f t="shared" si="69"/>
        <v>314.52</v>
      </c>
      <c r="H158" s="108">
        <f t="shared" si="69"/>
        <v>2830.68</v>
      </c>
    </row>
    <row r="159" spans="1:8" ht="15.75" x14ac:dyDescent="0.25">
      <c r="A159" s="19">
        <v>3</v>
      </c>
      <c r="B159" s="105">
        <f t="shared" ref="B159:H159" si="70">B77*(4)*78.63</f>
        <v>314.52</v>
      </c>
      <c r="C159" s="106">
        <f t="shared" si="70"/>
        <v>314.52</v>
      </c>
      <c r="D159" s="106">
        <f t="shared" si="70"/>
        <v>0</v>
      </c>
      <c r="E159" s="106">
        <f t="shared" si="70"/>
        <v>0</v>
      </c>
      <c r="F159" s="106">
        <f t="shared" si="70"/>
        <v>314.52</v>
      </c>
      <c r="G159" s="107">
        <f t="shared" si="70"/>
        <v>314.52</v>
      </c>
      <c r="H159" s="108">
        <f t="shared" si="70"/>
        <v>1258.08</v>
      </c>
    </row>
    <row r="160" spans="1:8" ht="15.75" x14ac:dyDescent="0.25">
      <c r="A160" s="19">
        <v>4</v>
      </c>
      <c r="B160" s="105">
        <f t="shared" ref="B160:H160" si="71">B78*(4)*78.63</f>
        <v>314.52</v>
      </c>
      <c r="C160" s="106">
        <f t="shared" si="71"/>
        <v>314.52</v>
      </c>
      <c r="D160" s="106">
        <f t="shared" si="71"/>
        <v>0</v>
      </c>
      <c r="E160" s="106">
        <f t="shared" si="71"/>
        <v>0</v>
      </c>
      <c r="F160" s="106">
        <f t="shared" si="71"/>
        <v>0</v>
      </c>
      <c r="G160" s="107">
        <f t="shared" si="71"/>
        <v>314.52</v>
      </c>
      <c r="H160" s="108">
        <f t="shared" si="71"/>
        <v>943.56</v>
      </c>
    </row>
    <row r="161" spans="1:9" ht="15.75" x14ac:dyDescent="0.25">
      <c r="A161" s="19">
        <v>5</v>
      </c>
      <c r="B161" s="105">
        <f t="shared" ref="B161:H161" si="72">B79*(4)*78.63</f>
        <v>314.52</v>
      </c>
      <c r="C161" s="106">
        <f t="shared" si="72"/>
        <v>314.52</v>
      </c>
      <c r="D161" s="106">
        <f t="shared" si="72"/>
        <v>0</v>
      </c>
      <c r="E161" s="106">
        <f t="shared" si="72"/>
        <v>0</v>
      </c>
      <c r="F161" s="106">
        <f t="shared" si="72"/>
        <v>0</v>
      </c>
      <c r="G161" s="107">
        <f t="shared" si="72"/>
        <v>314.52</v>
      </c>
      <c r="H161" s="108">
        <f t="shared" si="72"/>
        <v>943.56</v>
      </c>
    </row>
    <row r="162" spans="1:9" ht="15.75" x14ac:dyDescent="0.25">
      <c r="A162" s="19">
        <v>6</v>
      </c>
      <c r="B162" s="105">
        <f t="shared" ref="B162:H162" si="73">B80*(4)*78.63</f>
        <v>314.52</v>
      </c>
      <c r="C162" s="106">
        <f t="shared" si="73"/>
        <v>0</v>
      </c>
      <c r="D162" s="106">
        <f t="shared" si="73"/>
        <v>0</v>
      </c>
      <c r="E162" s="106">
        <f t="shared" si="73"/>
        <v>0</v>
      </c>
      <c r="F162" s="106">
        <f t="shared" si="73"/>
        <v>0</v>
      </c>
      <c r="G162" s="107">
        <f t="shared" si="73"/>
        <v>314.52</v>
      </c>
      <c r="H162" s="108">
        <f t="shared" si="73"/>
        <v>629.04</v>
      </c>
    </row>
    <row r="163" spans="1:9" ht="15.75" x14ac:dyDescent="0.25">
      <c r="A163" s="19">
        <v>7</v>
      </c>
      <c r="B163" s="105">
        <f t="shared" ref="B163:H163" si="74">B81*(4)*78.63</f>
        <v>314.52</v>
      </c>
      <c r="C163" s="106">
        <f t="shared" si="74"/>
        <v>0</v>
      </c>
      <c r="D163" s="106">
        <f t="shared" si="74"/>
        <v>0</v>
      </c>
      <c r="E163" s="106">
        <f t="shared" si="74"/>
        <v>0</v>
      </c>
      <c r="F163" s="106">
        <f t="shared" si="74"/>
        <v>0</v>
      </c>
      <c r="G163" s="107">
        <f t="shared" si="74"/>
        <v>314.52</v>
      </c>
      <c r="H163" s="108">
        <f t="shared" si="74"/>
        <v>629.04</v>
      </c>
    </row>
    <row r="164" spans="1:9" ht="15.75" x14ac:dyDescent="0.25">
      <c r="A164" s="19">
        <v>8</v>
      </c>
      <c r="B164" s="105">
        <f t="shared" ref="B164:H164" si="75">B82*(4)*78.63</f>
        <v>314.52</v>
      </c>
      <c r="C164" s="106">
        <f t="shared" si="75"/>
        <v>0</v>
      </c>
      <c r="D164" s="106">
        <f t="shared" si="75"/>
        <v>0</v>
      </c>
      <c r="E164" s="106">
        <f t="shared" si="75"/>
        <v>0</v>
      </c>
      <c r="F164" s="106">
        <f t="shared" si="75"/>
        <v>0</v>
      </c>
      <c r="G164" s="107">
        <f t="shared" si="75"/>
        <v>314.52</v>
      </c>
      <c r="H164" s="108">
        <f t="shared" si="75"/>
        <v>629.04</v>
      </c>
    </row>
    <row r="165" spans="1:9" ht="15.75" x14ac:dyDescent="0.25">
      <c r="A165" s="19">
        <v>9</v>
      </c>
      <c r="B165" s="105">
        <f t="shared" ref="B165:H165" si="76">B83*(4)*78.63</f>
        <v>314.52</v>
      </c>
      <c r="C165" s="106">
        <f t="shared" si="76"/>
        <v>0</v>
      </c>
      <c r="D165" s="106">
        <f t="shared" si="76"/>
        <v>0</v>
      </c>
      <c r="E165" s="106">
        <f t="shared" si="76"/>
        <v>0</v>
      </c>
      <c r="F165" s="106">
        <f t="shared" si="76"/>
        <v>0</v>
      </c>
      <c r="G165" s="107">
        <f t="shared" si="76"/>
        <v>314.52</v>
      </c>
      <c r="H165" s="108">
        <f t="shared" si="76"/>
        <v>629.04</v>
      </c>
    </row>
    <row r="166" spans="1:9" ht="15.75" x14ac:dyDescent="0.25">
      <c r="A166" s="19">
        <v>10</v>
      </c>
      <c r="B166" s="105">
        <f t="shared" ref="B166:H166" si="77">B84*(4)*78.63</f>
        <v>0</v>
      </c>
      <c r="C166" s="106">
        <f t="shared" si="77"/>
        <v>0</v>
      </c>
      <c r="D166" s="106">
        <f t="shared" si="77"/>
        <v>0</v>
      </c>
      <c r="E166" s="106">
        <f t="shared" si="77"/>
        <v>0</v>
      </c>
      <c r="F166" s="106">
        <f t="shared" si="77"/>
        <v>0</v>
      </c>
      <c r="G166" s="107">
        <f t="shared" si="77"/>
        <v>314.52</v>
      </c>
      <c r="H166" s="108">
        <f t="shared" si="77"/>
        <v>314.52</v>
      </c>
      <c r="I166" s="121"/>
    </row>
    <row r="167" spans="1:9" ht="15.75" x14ac:dyDescent="0.25">
      <c r="A167" s="19">
        <v>11</v>
      </c>
      <c r="B167" s="105">
        <f t="shared" ref="B167:H167" si="78">B85*(4)*78.63</f>
        <v>0</v>
      </c>
      <c r="C167" s="106">
        <f t="shared" si="78"/>
        <v>0</v>
      </c>
      <c r="D167" s="106">
        <f t="shared" si="78"/>
        <v>0</v>
      </c>
      <c r="E167" s="106">
        <f t="shared" si="78"/>
        <v>0</v>
      </c>
      <c r="F167" s="106">
        <f t="shared" si="78"/>
        <v>0</v>
      </c>
      <c r="G167" s="107">
        <f t="shared" si="78"/>
        <v>314.52</v>
      </c>
      <c r="H167" s="108">
        <f t="shared" si="78"/>
        <v>314.52</v>
      </c>
    </row>
    <row r="168" spans="1:9" ht="15.75" x14ac:dyDescent="0.25">
      <c r="A168" s="19">
        <v>12</v>
      </c>
      <c r="B168" s="105">
        <f t="shared" ref="B168:H168" si="79">B86*(4)*78.63</f>
        <v>0</v>
      </c>
      <c r="C168" s="106">
        <f t="shared" si="79"/>
        <v>0</v>
      </c>
      <c r="D168" s="106">
        <f t="shared" si="79"/>
        <v>0</v>
      </c>
      <c r="E168" s="106">
        <f t="shared" si="79"/>
        <v>0</v>
      </c>
      <c r="F168" s="106">
        <f t="shared" si="79"/>
        <v>0</v>
      </c>
      <c r="G168" s="107">
        <f t="shared" si="79"/>
        <v>314.52</v>
      </c>
      <c r="H168" s="108">
        <f t="shared" si="79"/>
        <v>314.52</v>
      </c>
    </row>
    <row r="169" spans="1:9" ht="15.75" x14ac:dyDescent="0.25">
      <c r="A169" s="19">
        <v>13</v>
      </c>
      <c r="B169" s="105">
        <f t="shared" ref="B169:H169" si="80">B87*(4)*78.63</f>
        <v>0</v>
      </c>
      <c r="C169" s="106">
        <f t="shared" si="80"/>
        <v>0</v>
      </c>
      <c r="D169" s="106">
        <f t="shared" si="80"/>
        <v>0</v>
      </c>
      <c r="E169" s="106">
        <f t="shared" si="80"/>
        <v>0</v>
      </c>
      <c r="F169" s="106">
        <f t="shared" si="80"/>
        <v>0</v>
      </c>
      <c r="G169" s="107">
        <f t="shared" si="80"/>
        <v>314.52</v>
      </c>
      <c r="H169" s="108">
        <f t="shared" si="80"/>
        <v>314.52</v>
      </c>
    </row>
    <row r="170" spans="1:9" ht="15.75" x14ac:dyDescent="0.25">
      <c r="A170" s="19">
        <v>14</v>
      </c>
      <c r="B170" s="105">
        <f t="shared" ref="B170:H170" si="81">B88*(4)*78.63</f>
        <v>0</v>
      </c>
      <c r="C170" s="106">
        <f t="shared" si="81"/>
        <v>0</v>
      </c>
      <c r="D170" s="106">
        <f t="shared" si="81"/>
        <v>0</v>
      </c>
      <c r="E170" s="106">
        <f t="shared" si="81"/>
        <v>0</v>
      </c>
      <c r="F170" s="106">
        <f t="shared" si="81"/>
        <v>0</v>
      </c>
      <c r="G170" s="107">
        <f t="shared" si="81"/>
        <v>314.52</v>
      </c>
      <c r="H170" s="108">
        <f t="shared" si="81"/>
        <v>314.52</v>
      </c>
    </row>
    <row r="171" spans="1:9" ht="15.75" x14ac:dyDescent="0.25">
      <c r="A171" s="19">
        <v>15</v>
      </c>
      <c r="B171" s="105">
        <f t="shared" ref="B171:H171" si="82">B89*(4)*78.63</f>
        <v>0</v>
      </c>
      <c r="C171" s="106">
        <f t="shared" si="82"/>
        <v>0</v>
      </c>
      <c r="D171" s="106">
        <f t="shared" si="82"/>
        <v>0</v>
      </c>
      <c r="E171" s="106">
        <f t="shared" si="82"/>
        <v>0</v>
      </c>
      <c r="F171" s="106">
        <f t="shared" si="82"/>
        <v>0</v>
      </c>
      <c r="G171" s="107">
        <f t="shared" si="82"/>
        <v>314.52</v>
      </c>
      <c r="H171" s="108">
        <f t="shared" si="82"/>
        <v>314.52</v>
      </c>
    </row>
    <row r="172" spans="1:9" ht="15.75" x14ac:dyDescent="0.25">
      <c r="A172" s="19">
        <v>20</v>
      </c>
      <c r="B172" s="105">
        <f t="shared" ref="B172:H172" si="83">B90*(4)*78.63</f>
        <v>0</v>
      </c>
      <c r="C172" s="106">
        <f t="shared" si="83"/>
        <v>0</v>
      </c>
      <c r="D172" s="106">
        <f t="shared" si="83"/>
        <v>0</v>
      </c>
      <c r="E172" s="106">
        <f t="shared" si="83"/>
        <v>0</v>
      </c>
      <c r="F172" s="106">
        <f t="shared" si="83"/>
        <v>0</v>
      </c>
      <c r="G172" s="107">
        <f t="shared" si="83"/>
        <v>314.52</v>
      </c>
      <c r="H172" s="108">
        <f t="shared" si="83"/>
        <v>314.52</v>
      </c>
    </row>
    <row r="173" spans="1:9" ht="16.5" thickBot="1" x14ac:dyDescent="0.3">
      <c r="A173" s="20">
        <v>25</v>
      </c>
      <c r="B173" s="109">
        <f t="shared" ref="B173:H173" si="84">B91*(4)*78.63</f>
        <v>0</v>
      </c>
      <c r="C173" s="110">
        <f t="shared" si="84"/>
        <v>0</v>
      </c>
      <c r="D173" s="110">
        <f t="shared" si="84"/>
        <v>0</v>
      </c>
      <c r="E173" s="110">
        <f t="shared" si="84"/>
        <v>0</v>
      </c>
      <c r="F173" s="110">
        <f t="shared" si="84"/>
        <v>0</v>
      </c>
      <c r="G173" s="111">
        <f t="shared" si="84"/>
        <v>314.52</v>
      </c>
      <c r="H173" s="112">
        <f t="shared" si="84"/>
        <v>314.52</v>
      </c>
    </row>
    <row r="175" spans="1:9" ht="18" x14ac:dyDescent="0.25">
      <c r="A175" s="21" t="s">
        <v>26</v>
      </c>
      <c r="B175" s="25"/>
      <c r="C175" s="25"/>
      <c r="D175" s="25"/>
      <c r="E175" s="25"/>
      <c r="F175" s="25"/>
      <c r="G175" s="25"/>
      <c r="H175" s="25"/>
    </row>
    <row r="176" spans="1:9" ht="16.5" thickBot="1" x14ac:dyDescent="0.3">
      <c r="A176" s="7" t="s">
        <v>27</v>
      </c>
      <c r="B176" s="3"/>
      <c r="C176" s="3"/>
      <c r="D176" s="3"/>
      <c r="E176" s="3"/>
      <c r="F176" s="3"/>
      <c r="G176" s="3"/>
      <c r="H176" s="3"/>
    </row>
    <row r="177" spans="1:8" ht="60.75" thickBot="1" x14ac:dyDescent="0.3">
      <c r="A177" s="17" t="s">
        <v>15</v>
      </c>
      <c r="B177" s="39" t="s">
        <v>4</v>
      </c>
      <c r="C177" s="40" t="s">
        <v>16</v>
      </c>
      <c r="D177" s="41" t="s">
        <v>6</v>
      </c>
      <c r="E177" s="41" t="s">
        <v>7</v>
      </c>
      <c r="F177" s="41" t="s">
        <v>8</v>
      </c>
      <c r="G177" s="42" t="s">
        <v>9</v>
      </c>
      <c r="H177" s="16" t="s">
        <v>10</v>
      </c>
    </row>
    <row r="178" spans="1:8" ht="15.75" x14ac:dyDescent="0.25">
      <c r="A178" s="18">
        <v>1</v>
      </c>
      <c r="B178" s="101">
        <f>B55*(12)*78.63</f>
        <v>468005.75999999995</v>
      </c>
      <c r="C178" s="102">
        <f t="shared" ref="C178:H178" si="85">C55*(12)*78.63</f>
        <v>133985.51999999999</v>
      </c>
      <c r="D178" s="102">
        <f t="shared" si="85"/>
        <v>200978.28</v>
      </c>
      <c r="E178" s="102">
        <f t="shared" si="85"/>
        <v>474610.68</v>
      </c>
      <c r="F178" s="102">
        <f t="shared" si="85"/>
        <v>230228.63999999998</v>
      </c>
      <c r="G178" s="103">
        <f t="shared" si="85"/>
        <v>1515357.3599999999</v>
      </c>
      <c r="H178" s="104">
        <f t="shared" si="85"/>
        <v>3023166.2399999998</v>
      </c>
    </row>
    <row r="179" spans="1:8" ht="15.75" x14ac:dyDescent="0.25">
      <c r="A179" s="19">
        <v>2</v>
      </c>
      <c r="B179" s="105">
        <f t="shared" ref="B179:H179" si="86">B56*(12)*78.63</f>
        <v>321753.95999999996</v>
      </c>
      <c r="C179" s="106">
        <f t="shared" si="86"/>
        <v>83033.279999999999</v>
      </c>
      <c r="D179" s="106">
        <f t="shared" si="86"/>
        <v>128324.15999999999</v>
      </c>
      <c r="E179" s="106">
        <f t="shared" si="86"/>
        <v>340625.16</v>
      </c>
      <c r="F179" s="106">
        <f t="shared" si="86"/>
        <v>148138.91999999998</v>
      </c>
      <c r="G179" s="107">
        <f t="shared" si="86"/>
        <v>1007722.08</v>
      </c>
      <c r="H179" s="108">
        <f t="shared" si="86"/>
        <v>2029597.5599999998</v>
      </c>
    </row>
    <row r="180" spans="1:8" ht="15.75" x14ac:dyDescent="0.25">
      <c r="A180" s="19">
        <v>3</v>
      </c>
      <c r="B180" s="105">
        <f t="shared" ref="B180:H180" si="87">B57*(12)*78.63</f>
        <v>242494.91999999998</v>
      </c>
      <c r="C180" s="106">
        <f t="shared" si="87"/>
        <v>59444.28</v>
      </c>
      <c r="D180" s="106">
        <f t="shared" si="87"/>
        <v>96243.12</v>
      </c>
      <c r="E180" s="106">
        <f t="shared" si="87"/>
        <v>275519.51999999996</v>
      </c>
      <c r="F180" s="106">
        <f t="shared" si="87"/>
        <v>116057.87999999999</v>
      </c>
      <c r="G180" s="107">
        <f t="shared" si="87"/>
        <v>739751.03999999992</v>
      </c>
      <c r="H180" s="108">
        <f t="shared" si="87"/>
        <v>1529510.76</v>
      </c>
    </row>
    <row r="181" spans="1:8" ht="15.75" x14ac:dyDescent="0.25">
      <c r="A181" s="19">
        <v>4</v>
      </c>
      <c r="B181" s="105">
        <f t="shared" ref="B181:H181" si="88">B58*(12)*78.63</f>
        <v>197204.03999999998</v>
      </c>
      <c r="C181" s="106">
        <f t="shared" si="88"/>
        <v>42460.2</v>
      </c>
      <c r="D181" s="106">
        <f t="shared" si="88"/>
        <v>64162.079999999994</v>
      </c>
      <c r="E181" s="106">
        <f t="shared" si="88"/>
        <v>221736.59999999998</v>
      </c>
      <c r="F181" s="106">
        <f t="shared" si="88"/>
        <v>85863.959999999992</v>
      </c>
      <c r="G181" s="107">
        <f t="shared" si="88"/>
        <v>539716.31999999995</v>
      </c>
      <c r="H181" s="108">
        <f t="shared" si="88"/>
        <v>1151143.2</v>
      </c>
    </row>
    <row r="182" spans="1:8" ht="15.75" x14ac:dyDescent="0.25">
      <c r="A182" s="19">
        <v>5</v>
      </c>
      <c r="B182" s="105">
        <f t="shared" ref="B182:H182" si="89">B59*(12)*78.63</f>
        <v>154743.84</v>
      </c>
      <c r="C182" s="106">
        <f t="shared" si="89"/>
        <v>32081.039999999997</v>
      </c>
      <c r="D182" s="106">
        <f t="shared" si="89"/>
        <v>49065.119999999995</v>
      </c>
      <c r="E182" s="106">
        <f t="shared" si="89"/>
        <v>178332.84</v>
      </c>
      <c r="F182" s="106">
        <f t="shared" si="89"/>
        <v>66049.2</v>
      </c>
      <c r="G182" s="107">
        <f t="shared" si="89"/>
        <v>393464.51999999996</v>
      </c>
      <c r="H182" s="108">
        <f t="shared" si="89"/>
        <v>873736.55999999994</v>
      </c>
    </row>
    <row r="183" spans="1:8" ht="15.75" x14ac:dyDescent="0.25">
      <c r="A183" s="19">
        <v>6</v>
      </c>
      <c r="B183" s="105">
        <f t="shared" ref="B183:H183" si="90">B60*(12)*78.63</f>
        <v>129267.71999999999</v>
      </c>
      <c r="C183" s="106">
        <f t="shared" si="90"/>
        <v>25476.12</v>
      </c>
      <c r="D183" s="106">
        <f t="shared" si="90"/>
        <v>40573.079999999994</v>
      </c>
      <c r="E183" s="106">
        <f t="shared" si="90"/>
        <v>150969.59999999998</v>
      </c>
      <c r="F183" s="106">
        <f t="shared" si="90"/>
        <v>51895.799999999996</v>
      </c>
      <c r="G183" s="107">
        <f t="shared" si="90"/>
        <v>301939.19999999995</v>
      </c>
      <c r="H183" s="108">
        <f t="shared" si="90"/>
        <v>700121.5199999999</v>
      </c>
    </row>
    <row r="184" spans="1:8" ht="15.75" x14ac:dyDescent="0.25">
      <c r="A184" s="19">
        <v>7</v>
      </c>
      <c r="B184" s="105">
        <f t="shared" ref="B184:G184" si="91">B61*(12)*78.63</f>
        <v>107565.84</v>
      </c>
      <c r="C184" s="106">
        <f t="shared" si="91"/>
        <v>24532.559999999998</v>
      </c>
      <c r="D184" s="106">
        <f t="shared" si="91"/>
        <v>31137.48</v>
      </c>
      <c r="E184" s="106">
        <f t="shared" si="91"/>
        <v>117001.43999999999</v>
      </c>
      <c r="F184" s="106">
        <f t="shared" si="91"/>
        <v>43403.759999999995</v>
      </c>
      <c r="G184" s="107">
        <f t="shared" si="91"/>
        <v>248156.28</v>
      </c>
      <c r="H184" s="108">
        <f>H61*(12)*78.63</f>
        <v>571797.36</v>
      </c>
    </row>
    <row r="185" spans="1:8" ht="15.75" x14ac:dyDescent="0.25">
      <c r="A185" s="19">
        <v>8</v>
      </c>
      <c r="B185" s="105">
        <f t="shared" ref="B185:H185" si="92">B62*(12)*78.63</f>
        <v>82089.72</v>
      </c>
      <c r="C185" s="106">
        <f t="shared" si="92"/>
        <v>22645.439999999999</v>
      </c>
      <c r="D185" s="106">
        <f t="shared" si="92"/>
        <v>21701.879999999997</v>
      </c>
      <c r="E185" s="106">
        <f t="shared" si="92"/>
        <v>90581.759999999995</v>
      </c>
      <c r="F185" s="106">
        <f t="shared" si="92"/>
        <v>36798.839999999997</v>
      </c>
      <c r="G185" s="107">
        <f t="shared" si="92"/>
        <v>201921.84</v>
      </c>
      <c r="H185" s="108">
        <f t="shared" si="92"/>
        <v>455739.48</v>
      </c>
    </row>
    <row r="186" spans="1:8" ht="15.75" x14ac:dyDescent="0.25">
      <c r="A186" s="19">
        <v>9</v>
      </c>
      <c r="B186" s="105">
        <f t="shared" ref="B186:F186" si="93">B63*(12)*78.63</f>
        <v>70767</v>
      </c>
      <c r="C186" s="106">
        <f t="shared" si="93"/>
        <v>20758.32</v>
      </c>
      <c r="D186" s="106">
        <f t="shared" si="93"/>
        <v>18871.199999999997</v>
      </c>
      <c r="E186" s="106">
        <f t="shared" si="93"/>
        <v>72654.12</v>
      </c>
      <c r="F186" s="106">
        <f t="shared" si="93"/>
        <v>32081.039999999997</v>
      </c>
      <c r="G186" s="107">
        <f>G63*(12)*78.63</f>
        <v>170784.36</v>
      </c>
      <c r="H186" s="108">
        <f>H63*(12)*78.63</f>
        <v>385916.04</v>
      </c>
    </row>
    <row r="187" spans="1:8" ht="15.75" x14ac:dyDescent="0.25">
      <c r="A187" s="19">
        <v>10</v>
      </c>
      <c r="B187" s="105">
        <f t="shared" ref="B187:H187" si="94">B64*(12)*78.63</f>
        <v>61331.399999999994</v>
      </c>
      <c r="C187" s="106">
        <f t="shared" si="94"/>
        <v>12266.279999999999</v>
      </c>
      <c r="D187" s="106">
        <f t="shared" si="94"/>
        <v>15096.96</v>
      </c>
      <c r="E187" s="106">
        <f t="shared" si="94"/>
        <v>57557.159999999996</v>
      </c>
      <c r="F187" s="106">
        <f t="shared" si="94"/>
        <v>28306.799999999999</v>
      </c>
      <c r="G187" s="107">
        <f t="shared" si="94"/>
        <v>133041.96</v>
      </c>
      <c r="H187" s="108">
        <f t="shared" si="94"/>
        <v>307600.56</v>
      </c>
    </row>
    <row r="188" spans="1:8" ht="15.75" x14ac:dyDescent="0.25">
      <c r="A188" s="19">
        <v>11</v>
      </c>
      <c r="B188" s="105">
        <f t="shared" ref="B188:H188" si="95">B65*(12)*78.63</f>
        <v>55670.039999999994</v>
      </c>
      <c r="C188" s="106">
        <f t="shared" si="95"/>
        <v>10379.16</v>
      </c>
      <c r="D188" s="106">
        <f t="shared" si="95"/>
        <v>11322.72</v>
      </c>
      <c r="E188" s="106">
        <f t="shared" si="95"/>
        <v>49065.119999999995</v>
      </c>
      <c r="F188" s="106">
        <f t="shared" si="95"/>
        <v>26419.68</v>
      </c>
      <c r="G188" s="107">
        <f t="shared" si="95"/>
        <v>112283.64</v>
      </c>
      <c r="H188" s="108">
        <f t="shared" si="95"/>
        <v>265140.36</v>
      </c>
    </row>
    <row r="189" spans="1:8" ht="15.75" x14ac:dyDescent="0.25">
      <c r="A189" s="19">
        <v>12</v>
      </c>
      <c r="B189" s="105">
        <f t="shared" ref="B189:H189" si="96">B66*(12)*78.63</f>
        <v>46234.439999999995</v>
      </c>
      <c r="C189" s="106">
        <f t="shared" si="96"/>
        <v>8492.0399999999991</v>
      </c>
      <c r="D189" s="106">
        <f t="shared" si="96"/>
        <v>7548.48</v>
      </c>
      <c r="E189" s="106">
        <f t="shared" si="96"/>
        <v>43403.759999999995</v>
      </c>
      <c r="F189" s="106">
        <f t="shared" si="96"/>
        <v>22645.439999999999</v>
      </c>
      <c r="G189" s="107">
        <f t="shared" si="96"/>
        <v>97186.68</v>
      </c>
      <c r="H189" s="108">
        <f t="shared" si="96"/>
        <v>225510.84</v>
      </c>
    </row>
    <row r="190" spans="1:8" ht="15.75" x14ac:dyDescent="0.25">
      <c r="A190" s="19">
        <v>13</v>
      </c>
      <c r="B190" s="105">
        <f t="shared" ref="B190:H190" si="97">B67*(12)*78.63</f>
        <v>41516.639999999999</v>
      </c>
      <c r="C190" s="106">
        <f t="shared" si="97"/>
        <v>5661.36</v>
      </c>
      <c r="D190" s="106">
        <f t="shared" si="97"/>
        <v>6604.92</v>
      </c>
      <c r="E190" s="106">
        <f t="shared" si="97"/>
        <v>37742.399999999994</v>
      </c>
      <c r="F190" s="106">
        <f t="shared" si="97"/>
        <v>18871.199999999997</v>
      </c>
      <c r="G190" s="107">
        <f t="shared" si="97"/>
        <v>77371.92</v>
      </c>
      <c r="H190" s="108">
        <f t="shared" si="97"/>
        <v>187768.44</v>
      </c>
    </row>
    <row r="191" spans="1:8" ht="15.75" x14ac:dyDescent="0.25">
      <c r="A191" s="19">
        <v>14</v>
      </c>
      <c r="B191" s="105">
        <f t="shared" ref="B191:H191" si="98">B68*(12)*78.63</f>
        <v>33968.159999999996</v>
      </c>
      <c r="C191" s="106">
        <f t="shared" si="98"/>
        <v>4717.7999999999993</v>
      </c>
      <c r="D191" s="106">
        <f t="shared" si="98"/>
        <v>5661.36</v>
      </c>
      <c r="E191" s="106">
        <f t="shared" si="98"/>
        <v>33968.159999999996</v>
      </c>
      <c r="F191" s="106">
        <f t="shared" si="98"/>
        <v>16040.519999999999</v>
      </c>
      <c r="G191" s="107">
        <f t="shared" si="98"/>
        <v>67936.319999999992</v>
      </c>
      <c r="H191" s="108">
        <f t="shared" si="98"/>
        <v>162292.31999999998</v>
      </c>
    </row>
    <row r="192" spans="1:8" ht="15.75" x14ac:dyDescent="0.25">
      <c r="A192" s="19">
        <v>15</v>
      </c>
      <c r="B192" s="105">
        <f t="shared" ref="B192:H192" si="99">B69*(12)*78.63</f>
        <v>32081.039999999997</v>
      </c>
      <c r="C192" s="106">
        <f t="shared" si="99"/>
        <v>4717.7999999999993</v>
      </c>
      <c r="D192" s="106">
        <f t="shared" si="99"/>
        <v>3774.24</v>
      </c>
      <c r="E192" s="106">
        <f t="shared" si="99"/>
        <v>29250.359999999997</v>
      </c>
      <c r="F192" s="106">
        <f t="shared" si="99"/>
        <v>14153.4</v>
      </c>
      <c r="G192" s="107">
        <f t="shared" si="99"/>
        <v>57557.159999999996</v>
      </c>
      <c r="H192" s="108">
        <f t="shared" si="99"/>
        <v>141534</v>
      </c>
    </row>
    <row r="193" spans="1:9" ht="15.75" x14ac:dyDescent="0.25">
      <c r="A193" s="19">
        <v>20</v>
      </c>
      <c r="B193" s="105">
        <f t="shared" ref="B193:H193" si="100">B70*(12)*78.63</f>
        <v>14153.4</v>
      </c>
      <c r="C193" s="106">
        <f t="shared" si="100"/>
        <v>1887.12</v>
      </c>
      <c r="D193" s="106">
        <f t="shared" si="100"/>
        <v>1887.12</v>
      </c>
      <c r="E193" s="106">
        <f t="shared" si="100"/>
        <v>13209.84</v>
      </c>
      <c r="F193" s="106">
        <f t="shared" si="100"/>
        <v>2830.68</v>
      </c>
      <c r="G193" s="107">
        <f t="shared" si="100"/>
        <v>25476.12</v>
      </c>
      <c r="H193" s="108">
        <f t="shared" si="100"/>
        <v>59444.28</v>
      </c>
    </row>
    <row r="194" spans="1:9" ht="16.5" thickBot="1" x14ac:dyDescent="0.3">
      <c r="A194" s="20">
        <v>25</v>
      </c>
      <c r="B194" s="109">
        <f t="shared" ref="B194:H194" si="101">B71*(12)*78.63</f>
        <v>6604.92</v>
      </c>
      <c r="C194" s="110">
        <f t="shared" si="101"/>
        <v>1887.12</v>
      </c>
      <c r="D194" s="110">
        <f t="shared" si="101"/>
        <v>943.56</v>
      </c>
      <c r="E194" s="110">
        <f t="shared" si="101"/>
        <v>3774.24</v>
      </c>
      <c r="F194" s="110">
        <f t="shared" si="101"/>
        <v>0</v>
      </c>
      <c r="G194" s="111">
        <f t="shared" si="101"/>
        <v>16040.519999999999</v>
      </c>
      <c r="H194" s="112">
        <f t="shared" si="101"/>
        <v>29250.359999999997</v>
      </c>
    </row>
    <row r="195" spans="1:9" ht="15.75" x14ac:dyDescent="0.25">
      <c r="A195" s="5"/>
      <c r="B195" s="4"/>
      <c r="C195" s="4"/>
      <c r="D195" s="4"/>
      <c r="E195" s="4"/>
      <c r="F195" s="4"/>
      <c r="G195" s="4"/>
      <c r="H195" s="4"/>
    </row>
    <row r="196" spans="1:9" ht="16.5" thickBot="1" x14ac:dyDescent="0.3">
      <c r="A196" s="7" t="s">
        <v>28</v>
      </c>
      <c r="B196" s="4"/>
      <c r="C196" s="4"/>
      <c r="D196" s="4"/>
      <c r="E196" s="4"/>
      <c r="F196" s="4"/>
      <c r="G196" s="4"/>
      <c r="H196" s="4"/>
    </row>
    <row r="197" spans="1:9" ht="60.75" thickBot="1" x14ac:dyDescent="0.3">
      <c r="A197" s="71" t="s">
        <v>15</v>
      </c>
      <c r="B197" s="39" t="s">
        <v>4</v>
      </c>
      <c r="C197" s="40" t="s">
        <v>16</v>
      </c>
      <c r="D197" s="41" t="s">
        <v>6</v>
      </c>
      <c r="E197" s="41" t="s">
        <v>7</v>
      </c>
      <c r="F197" s="41" t="s">
        <v>8</v>
      </c>
      <c r="G197" s="42" t="s">
        <v>9</v>
      </c>
      <c r="H197" s="16" t="s">
        <v>10</v>
      </c>
    </row>
    <row r="198" spans="1:9" ht="15.75" x14ac:dyDescent="0.25">
      <c r="A198" s="18">
        <v>1</v>
      </c>
      <c r="B198" s="101">
        <f>B75*(12)*78.63</f>
        <v>5661.36</v>
      </c>
      <c r="C198" s="102">
        <f t="shared" ref="C198:H198" si="102">C75*(12)*78.63</f>
        <v>2830.68</v>
      </c>
      <c r="D198" s="102">
        <f t="shared" si="102"/>
        <v>2830.68</v>
      </c>
      <c r="E198" s="102">
        <f t="shared" si="102"/>
        <v>2830.68</v>
      </c>
      <c r="F198" s="102">
        <f t="shared" si="102"/>
        <v>1887.12</v>
      </c>
      <c r="G198" s="103">
        <f t="shared" si="102"/>
        <v>6604.92</v>
      </c>
      <c r="H198" s="104">
        <f t="shared" si="102"/>
        <v>22645.439999999999</v>
      </c>
    </row>
    <row r="199" spans="1:9" ht="15.75" x14ac:dyDescent="0.25">
      <c r="A199" s="19">
        <v>2</v>
      </c>
      <c r="B199" s="105">
        <f t="shared" ref="B199:H199" si="103">B76*(12)*78.63</f>
        <v>2830.68</v>
      </c>
      <c r="C199" s="106">
        <f t="shared" si="103"/>
        <v>943.56</v>
      </c>
      <c r="D199" s="106">
        <f t="shared" si="103"/>
        <v>2830.68</v>
      </c>
      <c r="E199" s="106">
        <f t="shared" si="103"/>
        <v>0</v>
      </c>
      <c r="F199" s="106">
        <f t="shared" si="103"/>
        <v>943.56</v>
      </c>
      <c r="G199" s="107">
        <f t="shared" si="103"/>
        <v>943.56</v>
      </c>
      <c r="H199" s="108">
        <f t="shared" si="103"/>
        <v>8492.0399999999991</v>
      </c>
    </row>
    <row r="200" spans="1:9" ht="15.75" x14ac:dyDescent="0.25">
      <c r="A200" s="19">
        <v>3</v>
      </c>
      <c r="B200" s="105">
        <f t="shared" ref="B200:H200" si="104">B77*(12)*78.63</f>
        <v>943.56</v>
      </c>
      <c r="C200" s="106">
        <f t="shared" si="104"/>
        <v>943.56</v>
      </c>
      <c r="D200" s="106">
        <f t="shared" si="104"/>
        <v>0</v>
      </c>
      <c r="E200" s="106">
        <f t="shared" si="104"/>
        <v>0</v>
      </c>
      <c r="F200" s="106">
        <f t="shared" si="104"/>
        <v>943.56</v>
      </c>
      <c r="G200" s="107">
        <f t="shared" si="104"/>
        <v>943.56</v>
      </c>
      <c r="H200" s="108">
        <f t="shared" si="104"/>
        <v>3774.24</v>
      </c>
    </row>
    <row r="201" spans="1:9" ht="15.75" x14ac:dyDescent="0.25">
      <c r="A201" s="19">
        <v>4</v>
      </c>
      <c r="B201" s="105">
        <f t="shared" ref="B201:H201" si="105">B78*(12)*78.63</f>
        <v>943.56</v>
      </c>
      <c r="C201" s="106">
        <f t="shared" si="105"/>
        <v>943.56</v>
      </c>
      <c r="D201" s="106">
        <f t="shared" si="105"/>
        <v>0</v>
      </c>
      <c r="E201" s="106">
        <f t="shared" si="105"/>
        <v>0</v>
      </c>
      <c r="F201" s="106">
        <f t="shared" si="105"/>
        <v>0</v>
      </c>
      <c r="G201" s="107">
        <f t="shared" si="105"/>
        <v>943.56</v>
      </c>
      <c r="H201" s="108">
        <f t="shared" si="105"/>
        <v>2830.68</v>
      </c>
    </row>
    <row r="202" spans="1:9" ht="15.75" x14ac:dyDescent="0.25">
      <c r="A202" s="19">
        <v>5</v>
      </c>
      <c r="B202" s="105">
        <f t="shared" ref="B202:H202" si="106">B79*(12)*78.63</f>
        <v>943.56</v>
      </c>
      <c r="C202" s="106">
        <f t="shared" si="106"/>
        <v>943.56</v>
      </c>
      <c r="D202" s="106">
        <f t="shared" si="106"/>
        <v>0</v>
      </c>
      <c r="E202" s="106">
        <f t="shared" si="106"/>
        <v>0</v>
      </c>
      <c r="F202" s="106">
        <f t="shared" si="106"/>
        <v>0</v>
      </c>
      <c r="G202" s="107">
        <f t="shared" si="106"/>
        <v>943.56</v>
      </c>
      <c r="H202" s="108">
        <f t="shared" si="106"/>
        <v>2830.68</v>
      </c>
    </row>
    <row r="203" spans="1:9" ht="15.75" x14ac:dyDescent="0.25">
      <c r="A203" s="19">
        <v>6</v>
      </c>
      <c r="B203" s="105">
        <f t="shared" ref="B203:H203" si="107">B80*(12)*78.63</f>
        <v>943.56</v>
      </c>
      <c r="C203" s="106">
        <f t="shared" si="107"/>
        <v>0</v>
      </c>
      <c r="D203" s="106">
        <f t="shared" si="107"/>
        <v>0</v>
      </c>
      <c r="E203" s="106">
        <f t="shared" si="107"/>
        <v>0</v>
      </c>
      <c r="F203" s="106">
        <f t="shared" si="107"/>
        <v>0</v>
      </c>
      <c r="G203" s="107">
        <f t="shared" si="107"/>
        <v>943.56</v>
      </c>
      <c r="H203" s="108">
        <f t="shared" si="107"/>
        <v>1887.12</v>
      </c>
    </row>
    <row r="204" spans="1:9" ht="15.75" x14ac:dyDescent="0.25">
      <c r="A204" s="19">
        <v>7</v>
      </c>
      <c r="B204" s="105">
        <f t="shared" ref="B204:H204" si="108">B81*(12)*78.63</f>
        <v>943.56</v>
      </c>
      <c r="C204" s="106">
        <f t="shared" si="108"/>
        <v>0</v>
      </c>
      <c r="D204" s="106">
        <f t="shared" si="108"/>
        <v>0</v>
      </c>
      <c r="E204" s="106">
        <f t="shared" si="108"/>
        <v>0</v>
      </c>
      <c r="F204" s="106">
        <f t="shared" si="108"/>
        <v>0</v>
      </c>
      <c r="G204" s="107">
        <f t="shared" si="108"/>
        <v>943.56</v>
      </c>
      <c r="H204" s="108">
        <f t="shared" si="108"/>
        <v>1887.12</v>
      </c>
    </row>
    <row r="205" spans="1:9" ht="15.75" x14ac:dyDescent="0.25">
      <c r="A205" s="19">
        <v>8</v>
      </c>
      <c r="B205" s="105">
        <f t="shared" ref="B205:H205" si="109">B82*(12)*78.63</f>
        <v>943.56</v>
      </c>
      <c r="C205" s="106">
        <f t="shared" si="109"/>
        <v>0</v>
      </c>
      <c r="D205" s="106">
        <f t="shared" si="109"/>
        <v>0</v>
      </c>
      <c r="E205" s="106">
        <f t="shared" si="109"/>
        <v>0</v>
      </c>
      <c r="F205" s="106">
        <f t="shared" si="109"/>
        <v>0</v>
      </c>
      <c r="G205" s="107">
        <f t="shared" si="109"/>
        <v>943.56</v>
      </c>
      <c r="H205" s="108">
        <f t="shared" si="109"/>
        <v>1887.12</v>
      </c>
    </row>
    <row r="206" spans="1:9" ht="15.75" x14ac:dyDescent="0.25">
      <c r="A206" s="19">
        <v>9</v>
      </c>
      <c r="B206" s="105">
        <f t="shared" ref="B206:H206" si="110">B83*(12)*78.63</f>
        <v>943.56</v>
      </c>
      <c r="C206" s="106">
        <f t="shared" si="110"/>
        <v>0</v>
      </c>
      <c r="D206" s="106">
        <f t="shared" si="110"/>
        <v>0</v>
      </c>
      <c r="E206" s="106">
        <f t="shared" si="110"/>
        <v>0</v>
      </c>
      <c r="F206" s="106">
        <f t="shared" si="110"/>
        <v>0</v>
      </c>
      <c r="G206" s="107">
        <f t="shared" si="110"/>
        <v>943.56</v>
      </c>
      <c r="H206" s="108">
        <f t="shared" si="110"/>
        <v>1887.12</v>
      </c>
    </row>
    <row r="207" spans="1:9" ht="15.75" x14ac:dyDescent="0.25">
      <c r="A207" s="19">
        <v>10</v>
      </c>
      <c r="B207" s="105">
        <f t="shared" ref="B207:H207" si="111">B84*(12)*78.63</f>
        <v>0</v>
      </c>
      <c r="C207" s="106">
        <f t="shared" si="111"/>
        <v>0</v>
      </c>
      <c r="D207" s="106">
        <f t="shared" si="111"/>
        <v>0</v>
      </c>
      <c r="E207" s="106">
        <f t="shared" si="111"/>
        <v>0</v>
      </c>
      <c r="F207" s="106">
        <f t="shared" si="111"/>
        <v>0</v>
      </c>
      <c r="G207" s="107">
        <f t="shared" si="111"/>
        <v>943.56</v>
      </c>
      <c r="H207" s="108">
        <f t="shared" si="111"/>
        <v>943.56</v>
      </c>
      <c r="I207" s="121"/>
    </row>
    <row r="208" spans="1:9" ht="15.75" x14ac:dyDescent="0.25">
      <c r="A208" s="19">
        <v>11</v>
      </c>
      <c r="B208" s="105">
        <f t="shared" ref="B208:H208" si="112">B85*(12)*78.63</f>
        <v>0</v>
      </c>
      <c r="C208" s="106">
        <f t="shared" si="112"/>
        <v>0</v>
      </c>
      <c r="D208" s="106">
        <f t="shared" si="112"/>
        <v>0</v>
      </c>
      <c r="E208" s="106">
        <f t="shared" si="112"/>
        <v>0</v>
      </c>
      <c r="F208" s="106">
        <f t="shared" si="112"/>
        <v>0</v>
      </c>
      <c r="G208" s="107">
        <f t="shared" si="112"/>
        <v>943.56</v>
      </c>
      <c r="H208" s="108">
        <f t="shared" si="112"/>
        <v>943.56</v>
      </c>
    </row>
    <row r="209" spans="1:8" ht="15.75" x14ac:dyDescent="0.25">
      <c r="A209" s="19">
        <v>12</v>
      </c>
      <c r="B209" s="105">
        <f t="shared" ref="B209:H209" si="113">B86*(12)*78.63</f>
        <v>0</v>
      </c>
      <c r="C209" s="106">
        <f t="shared" si="113"/>
        <v>0</v>
      </c>
      <c r="D209" s="106">
        <f t="shared" si="113"/>
        <v>0</v>
      </c>
      <c r="E209" s="106">
        <f t="shared" si="113"/>
        <v>0</v>
      </c>
      <c r="F209" s="106">
        <f t="shared" si="113"/>
        <v>0</v>
      </c>
      <c r="G209" s="107">
        <f t="shared" si="113"/>
        <v>943.56</v>
      </c>
      <c r="H209" s="108">
        <f t="shared" si="113"/>
        <v>943.56</v>
      </c>
    </row>
    <row r="210" spans="1:8" ht="15.75" x14ac:dyDescent="0.25">
      <c r="A210" s="19">
        <v>13</v>
      </c>
      <c r="B210" s="105">
        <f t="shared" ref="B210:H210" si="114">B87*(12)*78.63</f>
        <v>0</v>
      </c>
      <c r="C210" s="106">
        <f t="shared" si="114"/>
        <v>0</v>
      </c>
      <c r="D210" s="106">
        <f t="shared" si="114"/>
        <v>0</v>
      </c>
      <c r="E210" s="106">
        <f t="shared" si="114"/>
        <v>0</v>
      </c>
      <c r="F210" s="106">
        <f t="shared" si="114"/>
        <v>0</v>
      </c>
      <c r="G210" s="107">
        <f t="shared" si="114"/>
        <v>943.56</v>
      </c>
      <c r="H210" s="108">
        <f t="shared" si="114"/>
        <v>943.56</v>
      </c>
    </row>
    <row r="211" spans="1:8" ht="15.75" x14ac:dyDescent="0.25">
      <c r="A211" s="19">
        <v>14</v>
      </c>
      <c r="B211" s="105">
        <f t="shared" ref="B211:H211" si="115">B88*(12)*78.63</f>
        <v>0</v>
      </c>
      <c r="C211" s="106">
        <f t="shared" si="115"/>
        <v>0</v>
      </c>
      <c r="D211" s="106">
        <f t="shared" si="115"/>
        <v>0</v>
      </c>
      <c r="E211" s="106">
        <f t="shared" si="115"/>
        <v>0</v>
      </c>
      <c r="F211" s="106">
        <f t="shared" si="115"/>
        <v>0</v>
      </c>
      <c r="G211" s="107">
        <f t="shared" si="115"/>
        <v>943.56</v>
      </c>
      <c r="H211" s="108">
        <f t="shared" si="115"/>
        <v>943.56</v>
      </c>
    </row>
    <row r="212" spans="1:8" ht="15.75" x14ac:dyDescent="0.25">
      <c r="A212" s="19">
        <v>15</v>
      </c>
      <c r="B212" s="105">
        <f t="shared" ref="B212:H212" si="116">B89*(12)*78.63</f>
        <v>0</v>
      </c>
      <c r="C212" s="106">
        <f t="shared" si="116"/>
        <v>0</v>
      </c>
      <c r="D212" s="106">
        <f t="shared" si="116"/>
        <v>0</v>
      </c>
      <c r="E212" s="106">
        <f t="shared" si="116"/>
        <v>0</v>
      </c>
      <c r="F212" s="106">
        <f t="shared" si="116"/>
        <v>0</v>
      </c>
      <c r="G212" s="107">
        <f t="shared" si="116"/>
        <v>943.56</v>
      </c>
      <c r="H212" s="108">
        <f t="shared" si="116"/>
        <v>943.56</v>
      </c>
    </row>
    <row r="213" spans="1:8" ht="15.75" x14ac:dyDescent="0.25">
      <c r="A213" s="19">
        <v>20</v>
      </c>
      <c r="B213" s="105">
        <f t="shared" ref="B213:H213" si="117">B90*(12)*78.63</f>
        <v>0</v>
      </c>
      <c r="C213" s="106">
        <f t="shared" si="117"/>
        <v>0</v>
      </c>
      <c r="D213" s="106">
        <f t="shared" si="117"/>
        <v>0</v>
      </c>
      <c r="E213" s="106">
        <f t="shared" si="117"/>
        <v>0</v>
      </c>
      <c r="F213" s="106">
        <f t="shared" si="117"/>
        <v>0</v>
      </c>
      <c r="G213" s="107">
        <f t="shared" si="117"/>
        <v>943.56</v>
      </c>
      <c r="H213" s="108">
        <f t="shared" si="117"/>
        <v>943.56</v>
      </c>
    </row>
    <row r="214" spans="1:8" ht="16.5" thickBot="1" x14ac:dyDescent="0.3">
      <c r="A214" s="20">
        <v>25</v>
      </c>
      <c r="B214" s="109">
        <f t="shared" ref="B214:H214" si="118">B91*(12)*78.63</f>
        <v>0</v>
      </c>
      <c r="C214" s="110">
        <f t="shared" si="118"/>
        <v>0</v>
      </c>
      <c r="D214" s="110">
        <f t="shared" si="118"/>
        <v>0</v>
      </c>
      <c r="E214" s="110">
        <f t="shared" si="118"/>
        <v>0</v>
      </c>
      <c r="F214" s="110">
        <f t="shared" si="118"/>
        <v>0</v>
      </c>
      <c r="G214" s="111">
        <f t="shared" si="118"/>
        <v>943.56</v>
      </c>
      <c r="H214" s="112">
        <f t="shared" si="118"/>
        <v>943.56</v>
      </c>
    </row>
    <row r="216" spans="1:8" ht="18.75" thickBot="1" x14ac:dyDescent="0.3">
      <c r="A216" s="21" t="s">
        <v>29</v>
      </c>
      <c r="B216" s="25"/>
      <c r="C216" s="25"/>
      <c r="D216" s="25"/>
      <c r="E216" s="25"/>
      <c r="F216" s="25"/>
      <c r="G216" s="25"/>
      <c r="H216" s="25"/>
    </row>
    <row r="217" spans="1:8" ht="60.75" thickBot="1" x14ac:dyDescent="0.3">
      <c r="A217" s="17" t="s">
        <v>15</v>
      </c>
      <c r="B217" s="39" t="s">
        <v>4</v>
      </c>
      <c r="C217" s="40" t="s">
        <v>16</v>
      </c>
      <c r="D217" s="41" t="s">
        <v>6</v>
      </c>
      <c r="E217" s="41" t="s">
        <v>7</v>
      </c>
      <c r="F217" s="41" t="s">
        <v>8</v>
      </c>
      <c r="G217" s="42" t="s">
        <v>9</v>
      </c>
      <c r="H217" s="16" t="s">
        <v>10</v>
      </c>
    </row>
    <row r="218" spans="1:8" ht="15.75" x14ac:dyDescent="0.25">
      <c r="A218" s="18">
        <v>1</v>
      </c>
      <c r="B218" s="101">
        <v>103374219.984356</v>
      </c>
      <c r="C218" s="102">
        <v>36686487.702178799</v>
      </c>
      <c r="D218" s="102">
        <v>59178780.867924899</v>
      </c>
      <c r="E218" s="102">
        <v>223778821.77225199</v>
      </c>
      <c r="F218" s="102">
        <v>205322228.50401199</v>
      </c>
      <c r="G218" s="103">
        <v>1995385676.2003601</v>
      </c>
      <c r="H218" s="104">
        <v>2623726215.0310898</v>
      </c>
    </row>
    <row r="219" spans="1:8" ht="15.75" x14ac:dyDescent="0.25">
      <c r="A219" s="19">
        <v>2</v>
      </c>
      <c r="B219" s="105">
        <v>70559629.126843601</v>
      </c>
      <c r="C219" s="106">
        <v>19873172.3786406</v>
      </c>
      <c r="D219" s="106">
        <v>36735370.459291004</v>
      </c>
      <c r="E219" s="106">
        <v>152404768.59581399</v>
      </c>
      <c r="F219" s="106">
        <v>141456771.71098399</v>
      </c>
      <c r="G219" s="107">
        <v>1236132134.5253301</v>
      </c>
      <c r="H219" s="108">
        <v>1657161846.79691</v>
      </c>
    </row>
    <row r="220" spans="1:8" ht="15.75" x14ac:dyDescent="0.25">
      <c r="A220" s="19">
        <v>3</v>
      </c>
      <c r="B220" s="105">
        <v>52150917.749516502</v>
      </c>
      <c r="C220" s="106">
        <v>14558920.4570446</v>
      </c>
      <c r="D220" s="106">
        <v>27080635.009914499</v>
      </c>
      <c r="E220" s="106">
        <v>126619089.541486</v>
      </c>
      <c r="F220" s="106">
        <v>112730090.65731999</v>
      </c>
      <c r="G220" s="107">
        <v>919857482.35000098</v>
      </c>
      <c r="H220" s="108">
        <v>1252997135.76528</v>
      </c>
    </row>
    <row r="221" spans="1:8" ht="15.75" x14ac:dyDescent="0.25">
      <c r="A221" s="19">
        <v>4</v>
      </c>
      <c r="B221" s="105">
        <v>42464195.750274897</v>
      </c>
      <c r="C221" s="106">
        <v>10473266.802908501</v>
      </c>
      <c r="D221" s="106">
        <v>18214628.131870799</v>
      </c>
      <c r="E221" s="106">
        <v>100820174.224804</v>
      </c>
      <c r="F221" s="106">
        <v>77738650.948794201</v>
      </c>
      <c r="G221" s="107">
        <v>674809617.12186205</v>
      </c>
      <c r="H221" s="108">
        <v>924520532.980515</v>
      </c>
    </row>
    <row r="222" spans="1:8" ht="15.75" x14ac:dyDescent="0.25">
      <c r="A222" s="19">
        <v>5</v>
      </c>
      <c r="B222" s="105">
        <v>33324952.014409401</v>
      </c>
      <c r="C222" s="106">
        <v>7898183.8303486202</v>
      </c>
      <c r="D222" s="106">
        <v>13803987.174448499</v>
      </c>
      <c r="E222" s="106">
        <v>81391513.215164796</v>
      </c>
      <c r="F222" s="106">
        <v>61442553.354052201</v>
      </c>
      <c r="G222" s="107">
        <v>487462491.19259501</v>
      </c>
      <c r="H222" s="108">
        <v>685323680.78101897</v>
      </c>
    </row>
    <row r="223" spans="1:8" ht="15.75" x14ac:dyDescent="0.25">
      <c r="A223" s="19">
        <v>6</v>
      </c>
      <c r="B223" s="105">
        <v>27912583.063763399</v>
      </c>
      <c r="C223" s="106">
        <v>5973925.8642877601</v>
      </c>
      <c r="D223" s="106">
        <v>11610872.2694498</v>
      </c>
      <c r="E223" s="106">
        <v>67666312.092361793</v>
      </c>
      <c r="F223" s="106">
        <v>46554864.732025199</v>
      </c>
      <c r="G223" s="107">
        <v>365018118.71673399</v>
      </c>
      <c r="H223" s="108">
        <v>524736676.73862201</v>
      </c>
    </row>
    <row r="224" spans="1:8" ht="15.75" x14ac:dyDescent="0.25">
      <c r="A224" s="19">
        <v>7</v>
      </c>
      <c r="B224" s="105">
        <v>23308720.754123401</v>
      </c>
      <c r="C224" s="106">
        <v>5711066.8154475</v>
      </c>
      <c r="D224" s="106">
        <v>9025575.5011386108</v>
      </c>
      <c r="E224" s="106">
        <v>51165449.753404699</v>
      </c>
      <c r="F224" s="106">
        <v>36839476.710650399</v>
      </c>
      <c r="G224" s="107">
        <v>293397741.101026</v>
      </c>
      <c r="H224" s="108">
        <v>419448030.635791</v>
      </c>
    </row>
    <row r="225" spans="1:8" ht="15.75" x14ac:dyDescent="0.25">
      <c r="A225" s="19">
        <v>8</v>
      </c>
      <c r="B225" s="105">
        <v>17844313.592504401</v>
      </c>
      <c r="C225" s="106">
        <v>5283495.0384064699</v>
      </c>
      <c r="D225" s="106">
        <v>6283819.3686985001</v>
      </c>
      <c r="E225" s="106">
        <v>38715579.519422799</v>
      </c>
      <c r="F225" s="106">
        <v>32875274.172118101</v>
      </c>
      <c r="G225" s="107">
        <v>241467663.56730801</v>
      </c>
      <c r="H225" s="108">
        <v>342470145.25845897</v>
      </c>
    </row>
    <row r="226" spans="1:8" ht="15.75" x14ac:dyDescent="0.25">
      <c r="A226" s="19">
        <v>9</v>
      </c>
      <c r="B226" s="105">
        <v>15408866.1923615</v>
      </c>
      <c r="C226" s="106">
        <v>4851912.36323711</v>
      </c>
      <c r="D226" s="106">
        <v>5412968.6023232704</v>
      </c>
      <c r="E226" s="106">
        <v>31881957.853628799</v>
      </c>
      <c r="F226" s="106">
        <v>29339958.941564798</v>
      </c>
      <c r="G226" s="107">
        <v>202277721.72670099</v>
      </c>
      <c r="H226" s="108">
        <v>289173385.67981702</v>
      </c>
    </row>
    <row r="227" spans="1:8" ht="15.75" x14ac:dyDescent="0.25">
      <c r="A227" s="19">
        <v>10</v>
      </c>
      <c r="B227" s="105">
        <v>13219483.0858588</v>
      </c>
      <c r="C227" s="106">
        <v>2913275.2596031702</v>
      </c>
      <c r="D227" s="106">
        <v>4295879.6074413899</v>
      </c>
      <c r="E227" s="106">
        <v>25371790.511705499</v>
      </c>
      <c r="F227" s="106">
        <v>26957290.5892305</v>
      </c>
      <c r="G227" s="107">
        <v>168651554.60722899</v>
      </c>
      <c r="H227" s="108">
        <v>241409273.66106901</v>
      </c>
    </row>
    <row r="228" spans="1:8" ht="15.75" x14ac:dyDescent="0.25">
      <c r="A228" s="19">
        <v>11</v>
      </c>
      <c r="B228" s="105">
        <v>11934188.318785001</v>
      </c>
      <c r="C228" s="106">
        <v>2458799.2387309298</v>
      </c>
      <c r="D228" s="106">
        <v>3247670.79542294</v>
      </c>
      <c r="E228" s="106">
        <v>20979766.4270772</v>
      </c>
      <c r="F228" s="106">
        <v>26076924.114272099</v>
      </c>
      <c r="G228" s="107">
        <v>148591760.66350201</v>
      </c>
      <c r="H228" s="108">
        <v>213289109.55779099</v>
      </c>
    </row>
    <row r="229" spans="1:8" ht="15.75" x14ac:dyDescent="0.25">
      <c r="A229" s="19">
        <v>12</v>
      </c>
      <c r="B229" s="105">
        <v>9937701.1857016105</v>
      </c>
      <c r="C229" s="106">
        <v>2031020.9320059</v>
      </c>
      <c r="D229" s="106">
        <v>2173309.0682109999</v>
      </c>
      <c r="E229" s="106">
        <v>18950836.745128401</v>
      </c>
      <c r="F229" s="106">
        <v>23109332.687098701</v>
      </c>
      <c r="G229" s="107">
        <v>133542094.282786</v>
      </c>
      <c r="H229" s="108">
        <v>189744294.90093201</v>
      </c>
    </row>
    <row r="230" spans="1:8" ht="15.75" x14ac:dyDescent="0.25">
      <c r="A230" s="19">
        <v>13</v>
      </c>
      <c r="B230" s="105">
        <v>8925003.9523027204</v>
      </c>
      <c r="C230" s="106">
        <v>1292383.9617464601</v>
      </c>
      <c r="D230" s="106">
        <v>1974569.6836077799</v>
      </c>
      <c r="E230" s="106">
        <v>15360230.6714184</v>
      </c>
      <c r="F230" s="106">
        <v>19723528.564488199</v>
      </c>
      <c r="G230" s="107">
        <v>107295995.092373</v>
      </c>
      <c r="H230" s="108">
        <v>154571711.925937</v>
      </c>
    </row>
    <row r="231" spans="1:8" ht="15.75" x14ac:dyDescent="0.25">
      <c r="A231" s="19">
        <v>14</v>
      </c>
      <c r="B231" s="105">
        <v>7266270.6120598698</v>
      </c>
      <c r="C231" s="106">
        <v>1070738.4693774299</v>
      </c>
      <c r="D231" s="106">
        <v>1683118.1328340301</v>
      </c>
      <c r="E231" s="106">
        <v>13850033.352059999</v>
      </c>
      <c r="F231" s="106">
        <v>18120384.485909201</v>
      </c>
      <c r="G231" s="107">
        <v>100945151.564705</v>
      </c>
      <c r="H231" s="108">
        <v>142935696.616945</v>
      </c>
    </row>
    <row r="232" spans="1:8" ht="15.75" x14ac:dyDescent="0.25">
      <c r="A232" s="19">
        <v>15</v>
      </c>
      <c r="B232" s="105">
        <v>6864646.2258984596</v>
      </c>
      <c r="C232" s="106">
        <v>1070738.4693774299</v>
      </c>
      <c r="D232" s="106">
        <v>1205265.8046738401</v>
      </c>
      <c r="E232" s="106">
        <v>12017916.9737431</v>
      </c>
      <c r="F232" s="106">
        <v>15943955.2444243</v>
      </c>
      <c r="G232" s="107">
        <v>92832192.099290296</v>
      </c>
      <c r="H232" s="108">
        <v>129934714.817407</v>
      </c>
    </row>
    <row r="233" spans="1:8" ht="15.75" x14ac:dyDescent="0.25">
      <c r="A233" s="19">
        <v>20</v>
      </c>
      <c r="B233" s="105">
        <v>3005435.0310086901</v>
      </c>
      <c r="C233" s="106">
        <v>441927.01063914201</v>
      </c>
      <c r="D233" s="106">
        <v>708858.68317353702</v>
      </c>
      <c r="E233" s="106">
        <v>5665351.9636696205</v>
      </c>
      <c r="F233" s="106">
        <v>4246813.2229103204</v>
      </c>
      <c r="G233" s="107">
        <v>45093345.436875403</v>
      </c>
      <c r="H233" s="108">
        <v>59161731.348276801</v>
      </c>
    </row>
    <row r="234" spans="1:8" ht="16.5" thickBot="1" x14ac:dyDescent="0.3">
      <c r="A234" s="20">
        <v>25</v>
      </c>
      <c r="B234" s="109">
        <v>1391228.29383009</v>
      </c>
      <c r="C234" s="110">
        <v>441927.01063914201</v>
      </c>
      <c r="D234" s="110">
        <v>354429.34158676799</v>
      </c>
      <c r="E234" s="110">
        <v>1662243.2900384599</v>
      </c>
      <c r="F234" s="110">
        <v>0</v>
      </c>
      <c r="G234" s="111">
        <v>18327769.793910801</v>
      </c>
      <c r="H234" s="112">
        <v>22177597.730005302</v>
      </c>
    </row>
    <row r="235" spans="1:8" ht="15.75" x14ac:dyDescent="0.25">
      <c r="A235" s="5"/>
      <c r="B235" s="4"/>
      <c r="C235" s="4"/>
      <c r="D235" s="4"/>
      <c r="E235" s="4"/>
      <c r="F235" s="4"/>
      <c r="G235" s="4"/>
      <c r="H235" s="4"/>
    </row>
    <row r="236" spans="1:8" ht="18.75" thickBot="1" x14ac:dyDescent="0.3">
      <c r="A236" s="21" t="s">
        <v>30</v>
      </c>
      <c r="B236" s="4"/>
      <c r="C236" s="4"/>
      <c r="D236" s="4"/>
      <c r="E236" s="4"/>
      <c r="F236" s="4"/>
      <c r="G236" s="4"/>
      <c r="H236" s="4"/>
    </row>
    <row r="237" spans="1:8" ht="60.75" thickBot="1" x14ac:dyDescent="0.3">
      <c r="A237" s="71" t="s">
        <v>15</v>
      </c>
      <c r="B237" s="39" t="s">
        <v>4</v>
      </c>
      <c r="C237" s="40" t="s">
        <v>16</v>
      </c>
      <c r="D237" s="41" t="s">
        <v>6</v>
      </c>
      <c r="E237" s="41" t="s">
        <v>7</v>
      </c>
      <c r="F237" s="41" t="s">
        <v>8</v>
      </c>
      <c r="G237" s="42" t="s">
        <v>9</v>
      </c>
      <c r="H237" s="16" t="s">
        <v>10</v>
      </c>
    </row>
    <row r="238" spans="1:8" ht="15.75" x14ac:dyDescent="0.25">
      <c r="A238" s="18">
        <v>1</v>
      </c>
      <c r="B238" s="101">
        <f>B218*0.0944</f>
        <v>9758526.3665232062</v>
      </c>
      <c r="C238" s="102">
        <f t="shared" ref="C238:H238" si="119">C218*0.0944</f>
        <v>3463204.4390856787</v>
      </c>
      <c r="D238" s="102">
        <f t="shared" si="119"/>
        <v>5586476.9139321102</v>
      </c>
      <c r="E238" s="102">
        <f t="shared" si="119"/>
        <v>21124720.775300588</v>
      </c>
      <c r="F238" s="102">
        <f t="shared" si="119"/>
        <v>19382418.370778732</v>
      </c>
      <c r="G238" s="103">
        <f t="shared" si="119"/>
        <v>188364407.83331397</v>
      </c>
      <c r="H238" s="104">
        <f t="shared" si="119"/>
        <v>247679754.69893488</v>
      </c>
    </row>
    <row r="239" spans="1:8" ht="15.75" x14ac:dyDescent="0.25">
      <c r="A239" s="19">
        <v>2</v>
      </c>
      <c r="B239" s="105">
        <f t="shared" ref="B239:H239" si="120">B219*0.0944</f>
        <v>6660828.9895740356</v>
      </c>
      <c r="C239" s="106">
        <f t="shared" si="120"/>
        <v>1876027.4725436727</v>
      </c>
      <c r="D239" s="106">
        <f t="shared" si="120"/>
        <v>3467818.9713570708</v>
      </c>
      <c r="E239" s="106">
        <f t="shared" si="120"/>
        <v>14387010.15544484</v>
      </c>
      <c r="F239" s="106">
        <f t="shared" si="120"/>
        <v>13353519.249516888</v>
      </c>
      <c r="G239" s="107">
        <f t="shared" si="120"/>
        <v>116690873.49919115</v>
      </c>
      <c r="H239" s="108">
        <f t="shared" si="120"/>
        <v>156436078.3376283</v>
      </c>
    </row>
    <row r="240" spans="1:8" ht="15.75" x14ac:dyDescent="0.25">
      <c r="A240" s="19">
        <v>3</v>
      </c>
      <c r="B240" s="105">
        <f t="shared" ref="B240:H240" si="121">B220*0.0944</f>
        <v>4923046.6355543574</v>
      </c>
      <c r="C240" s="106">
        <f t="shared" si="121"/>
        <v>1374362.0911450102</v>
      </c>
      <c r="D240" s="106">
        <f t="shared" si="121"/>
        <v>2556411.9449359286</v>
      </c>
      <c r="E240" s="106">
        <f t="shared" si="121"/>
        <v>11952842.052716278</v>
      </c>
      <c r="F240" s="106">
        <f t="shared" si="121"/>
        <v>10641720.558051007</v>
      </c>
      <c r="G240" s="107">
        <f t="shared" si="121"/>
        <v>86834546.333840087</v>
      </c>
      <c r="H240" s="108">
        <f t="shared" si="121"/>
        <v>118282929.61624242</v>
      </c>
    </row>
    <row r="241" spans="1:9" ht="15.75" x14ac:dyDescent="0.25">
      <c r="A241" s="19">
        <v>4</v>
      </c>
      <c r="B241" s="105">
        <f t="shared" ref="B241:H241" si="122">B221*0.0944</f>
        <v>4008620.0788259502</v>
      </c>
      <c r="C241" s="106">
        <f t="shared" si="122"/>
        <v>988676.38619456242</v>
      </c>
      <c r="D241" s="106">
        <f t="shared" si="122"/>
        <v>1719460.8956486033</v>
      </c>
      <c r="E241" s="106">
        <f t="shared" si="122"/>
        <v>9517424.4468214978</v>
      </c>
      <c r="F241" s="106">
        <f t="shared" si="122"/>
        <v>7338528.6495661726</v>
      </c>
      <c r="G241" s="107">
        <f t="shared" si="122"/>
        <v>63702027.856303774</v>
      </c>
      <c r="H241" s="108">
        <f t="shared" si="122"/>
        <v>87274738.313360617</v>
      </c>
    </row>
    <row r="242" spans="1:9" ht="15.75" x14ac:dyDescent="0.25">
      <c r="A242" s="19">
        <v>5</v>
      </c>
      <c r="B242" s="105">
        <f t="shared" ref="B242:H242" si="123">B222*0.0944</f>
        <v>3145875.4701602473</v>
      </c>
      <c r="C242" s="106">
        <f t="shared" si="123"/>
        <v>745588.55358490977</v>
      </c>
      <c r="D242" s="106">
        <f t="shared" si="123"/>
        <v>1303096.3892679382</v>
      </c>
      <c r="E242" s="106">
        <f t="shared" si="123"/>
        <v>7683358.8475115569</v>
      </c>
      <c r="F242" s="106">
        <f t="shared" si="123"/>
        <v>5800177.036622528</v>
      </c>
      <c r="G242" s="107">
        <f t="shared" si="123"/>
        <v>46016459.168580964</v>
      </c>
      <c r="H242" s="108">
        <f t="shared" si="123"/>
        <v>64694555.465728186</v>
      </c>
    </row>
    <row r="243" spans="1:9" ht="15.75" x14ac:dyDescent="0.25">
      <c r="A243" s="19">
        <v>6</v>
      </c>
      <c r="B243" s="105">
        <f t="shared" ref="B243:H243" si="124">B223*0.0944</f>
        <v>2634947.8412192645</v>
      </c>
      <c r="C243" s="106">
        <f t="shared" si="124"/>
        <v>563938.60158876458</v>
      </c>
      <c r="D243" s="106">
        <f t="shared" si="124"/>
        <v>1096066.3422360611</v>
      </c>
      <c r="E243" s="106">
        <f t="shared" si="124"/>
        <v>6387699.861518953</v>
      </c>
      <c r="F243" s="106">
        <f t="shared" si="124"/>
        <v>4394779.2307031788</v>
      </c>
      <c r="G243" s="107">
        <f t="shared" si="124"/>
        <v>34457710.406859688</v>
      </c>
      <c r="H243" s="108">
        <f t="shared" si="124"/>
        <v>49535142.284125917</v>
      </c>
    </row>
    <row r="244" spans="1:9" ht="15.75" x14ac:dyDescent="0.25">
      <c r="A244" s="19">
        <v>7</v>
      </c>
      <c r="B244" s="105">
        <f t="shared" ref="B244:H244" si="125">B224*0.0944</f>
        <v>2200343.239189249</v>
      </c>
      <c r="C244" s="106">
        <f t="shared" si="125"/>
        <v>539124.70737824403</v>
      </c>
      <c r="D244" s="106">
        <f t="shared" si="125"/>
        <v>852014.32730748481</v>
      </c>
      <c r="E244" s="106">
        <f t="shared" si="125"/>
        <v>4830018.4567214036</v>
      </c>
      <c r="F244" s="106">
        <f t="shared" si="125"/>
        <v>3477646.6014853977</v>
      </c>
      <c r="G244" s="107">
        <f t="shared" si="125"/>
        <v>27696746.759936854</v>
      </c>
      <c r="H244" s="108">
        <f t="shared" si="125"/>
        <v>39595894.092018671</v>
      </c>
    </row>
    <row r="245" spans="1:9" ht="15.75" x14ac:dyDescent="0.25">
      <c r="A245" s="19">
        <v>8</v>
      </c>
      <c r="B245" s="105">
        <f t="shared" ref="B245:H245" si="126">B225*0.0944</f>
        <v>1684503.2031324154</v>
      </c>
      <c r="C245" s="106">
        <f t="shared" si="126"/>
        <v>498761.93162557075</v>
      </c>
      <c r="D245" s="106">
        <f t="shared" si="126"/>
        <v>593192.54840513843</v>
      </c>
      <c r="E245" s="106">
        <f t="shared" si="126"/>
        <v>3654750.7066335124</v>
      </c>
      <c r="F245" s="106">
        <f t="shared" si="126"/>
        <v>3103425.8818479488</v>
      </c>
      <c r="G245" s="107">
        <f t="shared" si="126"/>
        <v>22794547.440753877</v>
      </c>
      <c r="H245" s="108">
        <f t="shared" si="126"/>
        <v>32329181.712398525</v>
      </c>
    </row>
    <row r="246" spans="1:9" ht="15.75" x14ac:dyDescent="0.25">
      <c r="A246" s="19">
        <v>9</v>
      </c>
      <c r="B246" s="105">
        <f t="shared" ref="B246:H246" si="127">B226*0.0944</f>
        <v>1454596.9685589257</v>
      </c>
      <c r="C246" s="106">
        <f t="shared" si="127"/>
        <v>458020.52708958316</v>
      </c>
      <c r="D246" s="106">
        <f t="shared" si="127"/>
        <v>510984.23605931673</v>
      </c>
      <c r="E246" s="106">
        <f t="shared" si="127"/>
        <v>3009656.8213825584</v>
      </c>
      <c r="F246" s="106">
        <f t="shared" si="127"/>
        <v>2769692.1240837169</v>
      </c>
      <c r="G246" s="107">
        <f t="shared" si="127"/>
        <v>19095016.931000572</v>
      </c>
      <c r="H246" s="108">
        <f t="shared" si="127"/>
        <v>27297967.608174726</v>
      </c>
      <c r="I246" s="121"/>
    </row>
    <row r="247" spans="1:9" ht="15.75" x14ac:dyDescent="0.25">
      <c r="A247" s="19">
        <v>10</v>
      </c>
      <c r="B247" s="105">
        <f t="shared" ref="B247:H247" si="128">B227*0.0944</f>
        <v>1247919.2033050708</v>
      </c>
      <c r="C247" s="106">
        <f t="shared" si="128"/>
        <v>275013.18450653926</v>
      </c>
      <c r="D247" s="106">
        <f t="shared" si="128"/>
        <v>405531.03494246717</v>
      </c>
      <c r="E247" s="106">
        <f t="shared" si="128"/>
        <v>2395097.024304999</v>
      </c>
      <c r="F247" s="106">
        <f t="shared" si="128"/>
        <v>2544768.231623359</v>
      </c>
      <c r="G247" s="107">
        <f t="shared" si="128"/>
        <v>15920706.754922416</v>
      </c>
      <c r="H247" s="108">
        <f t="shared" si="128"/>
        <v>22789035.433604915</v>
      </c>
    </row>
    <row r="248" spans="1:9" ht="15.75" x14ac:dyDescent="0.25">
      <c r="A248" s="19">
        <v>11</v>
      </c>
      <c r="B248" s="105">
        <f t="shared" ref="B248:H248" si="129">B228*0.0944</f>
        <v>1126587.3772933041</v>
      </c>
      <c r="C248" s="106">
        <f t="shared" si="129"/>
        <v>232110.64813619977</v>
      </c>
      <c r="D248" s="106">
        <f t="shared" si="129"/>
        <v>306580.12308792555</v>
      </c>
      <c r="E248" s="106">
        <f t="shared" si="129"/>
        <v>1980489.9507160876</v>
      </c>
      <c r="F248" s="106">
        <f t="shared" si="129"/>
        <v>2461661.6363872862</v>
      </c>
      <c r="G248" s="107">
        <f t="shared" si="129"/>
        <v>14027062.206634589</v>
      </c>
      <c r="H248" s="108">
        <f t="shared" si="129"/>
        <v>20134491.942255471</v>
      </c>
    </row>
    <row r="249" spans="1:9" ht="15.75" x14ac:dyDescent="0.25">
      <c r="A249" s="19">
        <v>12</v>
      </c>
      <c r="B249" s="105">
        <f t="shared" ref="B249:H249" si="130">B229*0.0944</f>
        <v>938118.99193023203</v>
      </c>
      <c r="C249" s="106">
        <f t="shared" si="130"/>
        <v>191728.37598135695</v>
      </c>
      <c r="D249" s="106">
        <f t="shared" si="130"/>
        <v>205160.37603911839</v>
      </c>
      <c r="E249" s="106">
        <f t="shared" si="130"/>
        <v>1788958.988740121</v>
      </c>
      <c r="F249" s="106">
        <f t="shared" si="130"/>
        <v>2181521.0056621172</v>
      </c>
      <c r="G249" s="107">
        <f t="shared" si="130"/>
        <v>12606373.700294998</v>
      </c>
      <c r="H249" s="108">
        <f t="shared" si="130"/>
        <v>17911861.438647982</v>
      </c>
    </row>
    <row r="250" spans="1:9" ht="15.75" x14ac:dyDescent="0.25">
      <c r="A250" s="19">
        <v>13</v>
      </c>
      <c r="B250" s="105">
        <f t="shared" ref="B250:H250" si="131">B230*0.0944</f>
        <v>842520.37309737678</v>
      </c>
      <c r="C250" s="106">
        <f t="shared" si="131"/>
        <v>122001.04598886582</v>
      </c>
      <c r="D250" s="106">
        <f t="shared" si="131"/>
        <v>186399.37813257441</v>
      </c>
      <c r="E250" s="106">
        <f t="shared" si="131"/>
        <v>1450005.7753818969</v>
      </c>
      <c r="F250" s="106">
        <f t="shared" si="131"/>
        <v>1861901.0964876858</v>
      </c>
      <c r="G250" s="107">
        <f t="shared" si="131"/>
        <v>10128741.936720012</v>
      </c>
      <c r="H250" s="108">
        <f t="shared" si="131"/>
        <v>14591569.605808452</v>
      </c>
    </row>
    <row r="251" spans="1:9" ht="15.75" x14ac:dyDescent="0.25">
      <c r="A251" s="19">
        <v>14</v>
      </c>
      <c r="B251" s="105">
        <f t="shared" ref="B251:H251" si="132">B231*0.0944</f>
        <v>685935.94577845174</v>
      </c>
      <c r="C251" s="106">
        <f t="shared" si="132"/>
        <v>101077.71150922938</v>
      </c>
      <c r="D251" s="106">
        <f t="shared" si="132"/>
        <v>158886.35173953243</v>
      </c>
      <c r="E251" s="106">
        <f t="shared" si="132"/>
        <v>1307443.1484344639</v>
      </c>
      <c r="F251" s="106">
        <f t="shared" si="132"/>
        <v>1710564.2954698286</v>
      </c>
      <c r="G251" s="107">
        <f t="shared" si="132"/>
        <v>9529222.3077081516</v>
      </c>
      <c r="H251" s="108">
        <f t="shared" si="132"/>
        <v>13493129.760639608</v>
      </c>
    </row>
    <row r="252" spans="1:9" ht="15.75" x14ac:dyDescent="0.25">
      <c r="A252" s="19">
        <v>15</v>
      </c>
      <c r="B252" s="105">
        <f t="shared" ref="B252:H252" si="133">B232*0.0944</f>
        <v>648022.6037248146</v>
      </c>
      <c r="C252" s="106">
        <f t="shared" si="133"/>
        <v>101077.71150922938</v>
      </c>
      <c r="D252" s="106">
        <f t="shared" si="133"/>
        <v>113777.09196121049</v>
      </c>
      <c r="E252" s="106">
        <f t="shared" si="133"/>
        <v>1134491.3623213486</v>
      </c>
      <c r="F252" s="106">
        <f t="shared" si="133"/>
        <v>1505109.3750736539</v>
      </c>
      <c r="G252" s="107">
        <f t="shared" si="133"/>
        <v>8763358.9341730047</v>
      </c>
      <c r="H252" s="108">
        <f t="shared" si="133"/>
        <v>12265837.07876322</v>
      </c>
    </row>
    <row r="253" spans="1:9" ht="15.75" x14ac:dyDescent="0.25">
      <c r="A253" s="19">
        <v>20</v>
      </c>
      <c r="B253" s="105">
        <f t="shared" ref="B253:H253" si="134">B233*0.0944</f>
        <v>283713.06692722032</v>
      </c>
      <c r="C253" s="106">
        <f t="shared" si="134"/>
        <v>41717.909804335002</v>
      </c>
      <c r="D253" s="106">
        <f t="shared" si="134"/>
        <v>66916.259691581887</v>
      </c>
      <c r="E253" s="106">
        <f t="shared" si="134"/>
        <v>534809.22537041211</v>
      </c>
      <c r="F253" s="106">
        <f t="shared" si="134"/>
        <v>400899.16824273422</v>
      </c>
      <c r="G253" s="107">
        <f t="shared" si="134"/>
        <v>4256811.8092410378</v>
      </c>
      <c r="H253" s="108">
        <f t="shared" si="134"/>
        <v>5584867.4392773295</v>
      </c>
    </row>
    <row r="254" spans="1:9" ht="16.5" thickBot="1" x14ac:dyDescent="0.3">
      <c r="A254" s="20">
        <v>25</v>
      </c>
      <c r="B254" s="109">
        <f t="shared" ref="B254:H254" si="135">B234*0.0944</f>
        <v>131331.9509375605</v>
      </c>
      <c r="C254" s="110">
        <f t="shared" si="135"/>
        <v>41717.909804335002</v>
      </c>
      <c r="D254" s="110">
        <f t="shared" si="135"/>
        <v>33458.1298457909</v>
      </c>
      <c r="E254" s="110">
        <f t="shared" si="135"/>
        <v>156915.76657963061</v>
      </c>
      <c r="F254" s="110">
        <f t="shared" si="135"/>
        <v>0</v>
      </c>
      <c r="G254" s="111">
        <f t="shared" si="135"/>
        <v>1730141.4685451796</v>
      </c>
      <c r="H254" s="112">
        <f t="shared" si="135"/>
        <v>2093565.2257125005</v>
      </c>
    </row>
    <row r="256" spans="1:9" ht="18.75" thickBot="1" x14ac:dyDescent="0.3">
      <c r="A256" s="21" t="s">
        <v>31</v>
      </c>
      <c r="B256" s="25"/>
      <c r="C256" s="25"/>
      <c r="D256" s="25"/>
      <c r="E256" s="25"/>
      <c r="F256" s="25"/>
      <c r="G256" s="25"/>
      <c r="H256" s="25"/>
    </row>
    <row r="257" spans="1:9" ht="60.75" thickBot="1" x14ac:dyDescent="0.3">
      <c r="A257" s="17" t="s">
        <v>15</v>
      </c>
      <c r="B257" s="39" t="s">
        <v>4</v>
      </c>
      <c r="C257" s="40" t="s">
        <v>16</v>
      </c>
      <c r="D257" s="41" t="s">
        <v>6</v>
      </c>
      <c r="E257" s="41" t="s">
        <v>7</v>
      </c>
      <c r="F257" s="41" t="s">
        <v>8</v>
      </c>
      <c r="G257" s="42" t="s">
        <v>9</v>
      </c>
      <c r="H257" s="16" t="s">
        <v>10</v>
      </c>
    </row>
    <row r="258" spans="1:9" ht="15.75" x14ac:dyDescent="0.25">
      <c r="A258" s="18">
        <v>1</v>
      </c>
      <c r="B258" s="101">
        <v>32276147.501915999</v>
      </c>
      <c r="C258" s="102">
        <v>10372788.0860675</v>
      </c>
      <c r="D258" s="102">
        <v>17869124.1634591</v>
      </c>
      <c r="E258" s="102">
        <v>71469672.536008999</v>
      </c>
      <c r="F258" s="102">
        <v>53951724.883993402</v>
      </c>
      <c r="G258" s="103">
        <v>502188690.07995498</v>
      </c>
      <c r="H258" s="104">
        <v>688128147.25140095</v>
      </c>
    </row>
    <row r="259" spans="1:9" ht="15.75" x14ac:dyDescent="0.25">
      <c r="A259" s="19">
        <v>2</v>
      </c>
      <c r="B259" s="105">
        <v>22302578.0030393</v>
      </c>
      <c r="C259" s="106">
        <v>6365469.0071108304</v>
      </c>
      <c r="D259" s="106">
        <v>11926476.1891504</v>
      </c>
      <c r="E259" s="106">
        <v>54981425.130950697</v>
      </c>
      <c r="F259" s="106">
        <v>40590624.182874598</v>
      </c>
      <c r="G259" s="107">
        <v>365042723.45961702</v>
      </c>
      <c r="H259" s="108">
        <v>501209295.97274297</v>
      </c>
    </row>
    <row r="260" spans="1:9" ht="15.75" x14ac:dyDescent="0.25">
      <c r="A260" s="19">
        <v>3</v>
      </c>
      <c r="B260" s="105">
        <v>16751226.96343</v>
      </c>
      <c r="C260" s="106">
        <v>4696602.6394243501</v>
      </c>
      <c r="D260" s="106">
        <v>8942607.8646948095</v>
      </c>
      <c r="E260" s="106">
        <v>45738556.023922198</v>
      </c>
      <c r="F260" s="106">
        <v>33267293.823590599</v>
      </c>
      <c r="G260" s="107">
        <v>293823111.45610797</v>
      </c>
      <c r="H260" s="108">
        <v>403219398.77117002</v>
      </c>
    </row>
    <row r="261" spans="1:9" ht="15.75" x14ac:dyDescent="0.25">
      <c r="A261" s="19">
        <v>4</v>
      </c>
      <c r="B261" s="105">
        <v>13695188.188512599</v>
      </c>
      <c r="C261" s="106">
        <v>3455174.2215805301</v>
      </c>
      <c r="D261" s="106">
        <v>6330595.0590269901</v>
      </c>
      <c r="E261" s="106">
        <v>37712129.117891997</v>
      </c>
      <c r="F261" s="106">
        <v>26392052.351133902</v>
      </c>
      <c r="G261" s="107">
        <v>238241103.47246799</v>
      </c>
      <c r="H261" s="108">
        <v>325826242.41061401</v>
      </c>
    </row>
    <row r="262" spans="1:9" ht="15.75" x14ac:dyDescent="0.25">
      <c r="A262" s="19">
        <v>5</v>
      </c>
      <c r="B262" s="105">
        <v>10827233.328523999</v>
      </c>
      <c r="C262" s="106">
        <v>2667731.6188583202</v>
      </c>
      <c r="D262" s="106">
        <v>4977912.3922693999</v>
      </c>
      <c r="E262" s="106">
        <v>31367225.306443699</v>
      </c>
      <c r="F262" s="106">
        <v>21959476.829453502</v>
      </c>
      <c r="G262" s="107">
        <v>196925193.671363</v>
      </c>
      <c r="H262" s="108">
        <v>268724773.14691198</v>
      </c>
    </row>
    <row r="263" spans="1:9" ht="15.75" x14ac:dyDescent="0.25">
      <c r="A263" s="19">
        <v>6</v>
      </c>
      <c r="B263" s="105">
        <v>9083538.7113858797</v>
      </c>
      <c r="C263" s="106">
        <v>2095889.16118037</v>
      </c>
      <c r="D263" s="106">
        <v>4179420.8572467202</v>
      </c>
      <c r="E263" s="106">
        <v>26540346.5471921</v>
      </c>
      <c r="F263" s="106">
        <v>18506280.594416499</v>
      </c>
      <c r="G263" s="107">
        <v>166620399.682134</v>
      </c>
      <c r="H263" s="108">
        <v>227025875.553556</v>
      </c>
    </row>
    <row r="264" spans="1:9" ht="15.75" x14ac:dyDescent="0.25">
      <c r="A264" s="19">
        <v>7</v>
      </c>
      <c r="B264" s="105">
        <v>7598196.3461370301</v>
      </c>
      <c r="C264" s="106">
        <v>1987430.5692871001</v>
      </c>
      <c r="D264" s="106">
        <v>3309802.9521771702</v>
      </c>
      <c r="E264" s="106">
        <v>21594349.6461506</v>
      </c>
      <c r="F264" s="106">
        <v>15852587.0252405</v>
      </c>
      <c r="G264" s="107">
        <v>145093527.15601701</v>
      </c>
      <c r="H264" s="108">
        <v>195435893.69500899</v>
      </c>
    </row>
    <row r="265" spans="1:9" ht="15.75" x14ac:dyDescent="0.25">
      <c r="A265" s="19">
        <v>8</v>
      </c>
      <c r="B265" s="105">
        <v>5872958.4634856004</v>
      </c>
      <c r="C265" s="106">
        <v>1821604.3619281</v>
      </c>
      <c r="D265" s="106">
        <v>2457908.67754826</v>
      </c>
      <c r="E265" s="106">
        <v>17662994.654510502</v>
      </c>
      <c r="F265" s="106">
        <v>13870986.5711572</v>
      </c>
      <c r="G265" s="107">
        <v>128862354.64732499</v>
      </c>
      <c r="H265" s="108">
        <v>170548807.37595499</v>
      </c>
    </row>
    <row r="266" spans="1:9" ht="15.75" x14ac:dyDescent="0.25">
      <c r="A266" s="19">
        <v>9</v>
      </c>
      <c r="B266" s="105">
        <v>5080337.6777856397</v>
      </c>
      <c r="C266" s="106">
        <v>1657931.45453336</v>
      </c>
      <c r="D266" s="106">
        <v>2119619.1092684101</v>
      </c>
      <c r="E266" s="106">
        <v>14898823.217518199</v>
      </c>
      <c r="F266" s="106">
        <v>12254444.083991401</v>
      </c>
      <c r="G266" s="107">
        <v>115129312.733804</v>
      </c>
      <c r="H266" s="108">
        <v>151140468.27690199</v>
      </c>
    </row>
    <row r="267" spans="1:9" ht="15.75" x14ac:dyDescent="0.25">
      <c r="A267" s="19">
        <v>10</v>
      </c>
      <c r="B267" s="105">
        <v>4360374.5296698799</v>
      </c>
      <c r="C267" s="106">
        <v>1049750.9136158801</v>
      </c>
      <c r="D267" s="106">
        <v>1733335.15357015</v>
      </c>
      <c r="E267" s="106">
        <v>12561810.237207999</v>
      </c>
      <c r="F267" s="106">
        <v>10788526.004363099</v>
      </c>
      <c r="G267" s="107">
        <v>103437304.603284</v>
      </c>
      <c r="H267" s="108">
        <v>133931101.44171099</v>
      </c>
      <c r="I267" s="121"/>
    </row>
    <row r="268" spans="1:9" ht="15.75" x14ac:dyDescent="0.25">
      <c r="A268" s="19">
        <v>11</v>
      </c>
      <c r="B268" s="105">
        <v>3931194.2866998101</v>
      </c>
      <c r="C268" s="106">
        <v>895661.34113456705</v>
      </c>
      <c r="D268" s="106">
        <v>1384050.25334933</v>
      </c>
      <c r="E268" s="106">
        <v>10904285.0324711</v>
      </c>
      <c r="F268" s="106">
        <v>9736914.4879919495</v>
      </c>
      <c r="G268" s="107">
        <v>94484454.344140694</v>
      </c>
      <c r="H268" s="108">
        <v>121336559.74578699</v>
      </c>
    </row>
    <row r="269" spans="1:9" ht="15.75" x14ac:dyDescent="0.25">
      <c r="A269" s="19">
        <v>12</v>
      </c>
      <c r="B269" s="105">
        <v>3276406.6851315699</v>
      </c>
      <c r="C269" s="106">
        <v>747857.809801945</v>
      </c>
      <c r="D269" s="106">
        <v>1025350.82103784</v>
      </c>
      <c r="E269" s="106">
        <v>9699406.2668995298</v>
      </c>
      <c r="F269" s="106">
        <v>8435170.1720843296</v>
      </c>
      <c r="G269" s="107">
        <v>86652586.792107597</v>
      </c>
      <c r="H269" s="108">
        <v>109836778.54706199</v>
      </c>
    </row>
    <row r="270" spans="1:9" ht="15.75" x14ac:dyDescent="0.25">
      <c r="A270" s="19">
        <v>13</v>
      </c>
      <c r="B270" s="105">
        <v>2932092.4137048</v>
      </c>
      <c r="C270" s="106">
        <v>524014.16789876099</v>
      </c>
      <c r="D270" s="106">
        <v>929129.71661630599</v>
      </c>
      <c r="E270" s="106">
        <v>8413568.5384702794</v>
      </c>
      <c r="F270" s="106">
        <v>7037402.2314017303</v>
      </c>
      <c r="G270" s="107">
        <v>74840427.323325902</v>
      </c>
      <c r="H270" s="108">
        <v>94676634.391417801</v>
      </c>
    </row>
    <row r="271" spans="1:9" ht="15.75" x14ac:dyDescent="0.25">
      <c r="A271" s="19">
        <v>14</v>
      </c>
      <c r="B271" s="105">
        <v>2398459.4401531601</v>
      </c>
      <c r="C271" s="106">
        <v>451038.36407226301</v>
      </c>
      <c r="D271" s="106">
        <v>816656.36226132396</v>
      </c>
      <c r="E271" s="106">
        <v>7491967.7815976804</v>
      </c>
      <c r="F271" s="106">
        <v>6015216.3555619502</v>
      </c>
      <c r="G271" s="107">
        <v>69714755.719812095</v>
      </c>
      <c r="H271" s="108">
        <v>86888094.023458496</v>
      </c>
    </row>
    <row r="272" spans="1:9" ht="15.75" x14ac:dyDescent="0.25">
      <c r="A272" s="19">
        <v>15</v>
      </c>
      <c r="B272" s="105">
        <v>2251873.27795571</v>
      </c>
      <c r="C272" s="106">
        <v>444509.81484796503</v>
      </c>
      <c r="D272" s="106">
        <v>646367.95139629801</v>
      </c>
      <c r="E272" s="106">
        <v>6511673.9929644102</v>
      </c>
      <c r="F272" s="106">
        <v>5124057.0160533404</v>
      </c>
      <c r="G272" s="107">
        <v>64622623.603599302</v>
      </c>
      <c r="H272" s="108">
        <v>79601105.656817004</v>
      </c>
    </row>
    <row r="273" spans="1:8" ht="15.75" x14ac:dyDescent="0.25">
      <c r="A273" s="19">
        <v>20</v>
      </c>
      <c r="B273" s="105">
        <v>992901.51567014796</v>
      </c>
      <c r="C273" s="106">
        <v>222779.73008299101</v>
      </c>
      <c r="D273" s="106">
        <v>375700.53471329098</v>
      </c>
      <c r="E273" s="106">
        <v>2997230.0439390698</v>
      </c>
      <c r="F273" s="106">
        <v>1160315.7468845199</v>
      </c>
      <c r="G273" s="107">
        <v>36788270.615978204</v>
      </c>
      <c r="H273" s="108">
        <v>42537198.187268198</v>
      </c>
    </row>
    <row r="274" spans="1:8" ht="16.5" thickBot="1" x14ac:dyDescent="0.3">
      <c r="A274" s="20">
        <v>25</v>
      </c>
      <c r="B274" s="109">
        <v>453234.69906536402</v>
      </c>
      <c r="C274" s="110">
        <v>207431.71008534401</v>
      </c>
      <c r="D274" s="110">
        <v>178305.479701125</v>
      </c>
      <c r="E274" s="110">
        <v>1040907.81411199</v>
      </c>
      <c r="F274" s="110">
        <v>0</v>
      </c>
      <c r="G274" s="111">
        <v>19478835.241551999</v>
      </c>
      <c r="H274" s="112">
        <v>21358714.944515899</v>
      </c>
    </row>
    <row r="276" spans="1:8" ht="18.75" thickBot="1" x14ac:dyDescent="0.3">
      <c r="A276" s="21" t="s">
        <v>32</v>
      </c>
      <c r="B276" s="25"/>
      <c r="C276" s="25"/>
      <c r="D276" s="25"/>
      <c r="E276" s="25"/>
      <c r="F276" s="25"/>
      <c r="G276" s="25"/>
      <c r="H276" s="25"/>
    </row>
    <row r="277" spans="1:8" ht="60.75" thickBot="1" x14ac:dyDescent="0.3">
      <c r="A277" s="17" t="s">
        <v>15</v>
      </c>
      <c r="B277" s="39" t="s">
        <v>4</v>
      </c>
      <c r="C277" s="40" t="s">
        <v>16</v>
      </c>
      <c r="D277" s="41" t="s">
        <v>6</v>
      </c>
      <c r="E277" s="41" t="s">
        <v>7</v>
      </c>
      <c r="F277" s="41" t="s">
        <v>8</v>
      </c>
      <c r="G277" s="42" t="s">
        <v>9</v>
      </c>
      <c r="H277" s="16" t="s">
        <v>10</v>
      </c>
    </row>
    <row r="278" spans="1:8" ht="15.75" x14ac:dyDescent="0.25">
      <c r="A278" s="18">
        <v>1</v>
      </c>
      <c r="B278" s="101">
        <f>B258+B238+B198+B178+B157+B137+B116+B96</f>
        <v>42724992.848439202</v>
      </c>
      <c r="C278" s="102">
        <f t="shared" ref="C278:H278" si="136">C258+C238+C198+C178+C157+C137+C116+C96</f>
        <v>14035555.465153178</v>
      </c>
      <c r="D278" s="102">
        <f t="shared" si="136"/>
        <v>23758457.627391212</v>
      </c>
      <c r="E278" s="102">
        <f t="shared" si="136"/>
        <v>93261568.861309603</v>
      </c>
      <c r="F278" s="102">
        <f t="shared" si="136"/>
        <v>73654141.144772127</v>
      </c>
      <c r="G278" s="113">
        <f t="shared" si="136"/>
        <v>692632101.32326889</v>
      </c>
      <c r="H278" s="114">
        <f t="shared" si="136"/>
        <v>940066817.27033603</v>
      </c>
    </row>
    <row r="279" spans="1:8" ht="15.75" x14ac:dyDescent="0.25">
      <c r="A279" s="19">
        <v>2</v>
      </c>
      <c r="B279" s="105">
        <f t="shared" ref="B279:H279" si="137">B259+B239+B199+B179+B158+B138+B117+B97</f>
        <v>29459247.772613335</v>
      </c>
      <c r="C279" s="106">
        <f t="shared" si="137"/>
        <v>8372179.5396545017</v>
      </c>
      <c r="D279" s="106">
        <f t="shared" si="137"/>
        <v>15602297.720507471</v>
      </c>
      <c r="E279" s="106">
        <f t="shared" si="137"/>
        <v>69857146.946395531</v>
      </c>
      <c r="F279" s="106">
        <f t="shared" si="137"/>
        <v>54155789.182391495</v>
      </c>
      <c r="G279" s="115">
        <f t="shared" si="137"/>
        <v>483142777.60880816</v>
      </c>
      <c r="H279" s="116">
        <f t="shared" si="137"/>
        <v>660589438.77037108</v>
      </c>
    </row>
    <row r="280" spans="1:8" ht="15.75" x14ac:dyDescent="0.25">
      <c r="A280" s="19">
        <v>3</v>
      </c>
      <c r="B280" s="105">
        <f t="shared" ref="B280:H280" si="138">B260+B240+B200+B180+B159+B139+B118+B98</f>
        <v>22064278.398984358</v>
      </c>
      <c r="C280" s="106">
        <f t="shared" si="138"/>
        <v>6170851.0405693594</v>
      </c>
      <c r="D280" s="106">
        <f t="shared" si="138"/>
        <v>11661600.439630738</v>
      </c>
      <c r="E280" s="106">
        <f t="shared" si="138"/>
        <v>58095110.706638478</v>
      </c>
      <c r="F280" s="106">
        <f t="shared" si="138"/>
        <v>44078776.551641613</v>
      </c>
      <c r="G280" s="115">
        <f t="shared" si="138"/>
        <v>381716987.35994804</v>
      </c>
      <c r="H280" s="116">
        <f t="shared" si="138"/>
        <v>523787604.49741238</v>
      </c>
    </row>
    <row r="281" spans="1:8" ht="15.75" x14ac:dyDescent="0.25">
      <c r="A281" s="19">
        <v>4</v>
      </c>
      <c r="B281" s="105">
        <f t="shared" ref="B281:H281" si="139">B261+B241+B201+B181+B160+B140+B119+B99</f>
        <v>18034683.307338547</v>
      </c>
      <c r="C281" s="106">
        <f t="shared" si="139"/>
        <v>4521563.2577750916</v>
      </c>
      <c r="D281" s="106">
        <f t="shared" si="139"/>
        <v>8170753.0046755942</v>
      </c>
      <c r="E281" s="106">
        <f t="shared" si="139"/>
        <v>47563049.604713492</v>
      </c>
      <c r="F281" s="106">
        <f t="shared" si="139"/>
        <v>33859743.880700067</v>
      </c>
      <c r="G281" s="115">
        <f t="shared" si="139"/>
        <v>302741304.45877171</v>
      </c>
      <c r="H281" s="116">
        <f t="shared" si="139"/>
        <v>414891097.51397461</v>
      </c>
    </row>
    <row r="282" spans="1:8" ht="15.75" x14ac:dyDescent="0.25">
      <c r="A282" s="19">
        <v>5</v>
      </c>
      <c r="B282" s="105">
        <f t="shared" ref="B282:H282" si="140">B262+B242+B202+B182+B161+B141+B120+B100</f>
        <v>14248549.688684246</v>
      </c>
      <c r="C282" s="106">
        <f t="shared" si="140"/>
        <v>3477482.2524432302</v>
      </c>
      <c r="D282" s="106">
        <f t="shared" si="140"/>
        <v>6381995.911537338</v>
      </c>
      <c r="E282" s="106">
        <f t="shared" si="140"/>
        <v>39327414.173955262</v>
      </c>
      <c r="F282" s="106">
        <f t="shared" si="140"/>
        <v>27862947.476076029</v>
      </c>
      <c r="G282" s="115">
        <f t="shared" si="140"/>
        <v>243548886.11994398</v>
      </c>
      <c r="H282" s="116">
        <f t="shared" si="140"/>
        <v>334847275.62264013</v>
      </c>
    </row>
    <row r="283" spans="1:8" ht="15.75" x14ac:dyDescent="0.25">
      <c r="A283" s="19">
        <v>6</v>
      </c>
      <c r="B283" s="105">
        <f t="shared" ref="B283:H283" si="141">B263+B243+B203+B183+B162+B142+B121+B101</f>
        <v>11960666.952605145</v>
      </c>
      <c r="C283" s="106">
        <f t="shared" si="141"/>
        <v>2714187.3027691348</v>
      </c>
      <c r="D283" s="106">
        <f t="shared" si="141"/>
        <v>5365387.4994827826</v>
      </c>
      <c r="E283" s="106">
        <f t="shared" si="141"/>
        <v>33169152.198711053</v>
      </c>
      <c r="F283" s="106">
        <f t="shared" si="141"/>
        <v>22985875.38511968</v>
      </c>
      <c r="G283" s="115">
        <f t="shared" si="141"/>
        <v>201565851.97899371</v>
      </c>
      <c r="H283" s="116">
        <f t="shared" si="141"/>
        <v>277761121.31768191</v>
      </c>
    </row>
    <row r="284" spans="1:8" ht="15.75" x14ac:dyDescent="0.25">
      <c r="A284" s="19">
        <v>7</v>
      </c>
      <c r="B284" s="105">
        <f t="shared" ref="B284:H284" si="142">B264+B244+B204+B184+B163+B143+B122+B102</f>
        <v>10012386.975326277</v>
      </c>
      <c r="C284" s="106">
        <f t="shared" si="142"/>
        <v>2579682.9466653438</v>
      </c>
      <c r="D284" s="106">
        <f t="shared" si="142"/>
        <v>4239398.8794846544</v>
      </c>
      <c r="E284" s="106">
        <f t="shared" si="142"/>
        <v>26621126.572872002</v>
      </c>
      <c r="F284" s="106">
        <f t="shared" si="142"/>
        <v>19403962.356725901</v>
      </c>
      <c r="G284" s="115">
        <f t="shared" si="142"/>
        <v>173207799.21595389</v>
      </c>
      <c r="H284" s="116">
        <f t="shared" si="142"/>
        <v>236064356.94702768</v>
      </c>
    </row>
    <row r="285" spans="1:8" ht="15.75" x14ac:dyDescent="0.25">
      <c r="A285" s="19">
        <v>8</v>
      </c>
      <c r="B285" s="105">
        <f t="shared" ref="B285:H285" si="143">B265+B245+B205+B185+B164+B144+B123+B103</f>
        <v>7738048.5666180151</v>
      </c>
      <c r="C285" s="106">
        <f t="shared" si="143"/>
        <v>2371030.2235536706</v>
      </c>
      <c r="D285" s="106">
        <f t="shared" si="143"/>
        <v>3116364.1259533982</v>
      </c>
      <c r="E285" s="106">
        <f t="shared" si="143"/>
        <v>21480011.471144017</v>
      </c>
      <c r="F285" s="106">
        <f t="shared" si="143"/>
        <v>17039518.093005151</v>
      </c>
      <c r="G285" s="115">
        <f t="shared" si="143"/>
        <v>152014065.75807887</v>
      </c>
      <c r="H285" s="116">
        <f t="shared" si="143"/>
        <v>203759038.23835349</v>
      </c>
    </row>
    <row r="286" spans="1:8" ht="15.75" x14ac:dyDescent="0.25">
      <c r="A286" s="19">
        <v>9</v>
      </c>
      <c r="B286" s="105">
        <f t="shared" ref="B286:H286" si="144">B266+B246+B206+B186+B165+B145+B124+B104</f>
        <v>6700739.1063445639</v>
      </c>
      <c r="C286" s="106">
        <f t="shared" si="144"/>
        <v>2164152.1716229431</v>
      </c>
      <c r="D286" s="106">
        <f t="shared" si="144"/>
        <v>2692170.6353277271</v>
      </c>
      <c r="E286" s="106">
        <f t="shared" si="144"/>
        <v>18047340.618900757</v>
      </c>
      <c r="F286" s="106">
        <f t="shared" si="144"/>
        <v>15083082.498075116</v>
      </c>
      <c r="G286" s="115">
        <f t="shared" si="144"/>
        <v>134540841.62480462</v>
      </c>
      <c r="H286" s="116">
        <f t="shared" si="144"/>
        <v>179228326.65507668</v>
      </c>
    </row>
    <row r="287" spans="1:8" ht="15.75" x14ac:dyDescent="0.25">
      <c r="A287" s="19">
        <v>10</v>
      </c>
      <c r="B287" s="105">
        <f t="shared" ref="B287:H287" si="145">B267+B247+B207+B187+B166+B146+B125+B105</f>
        <v>5760600.0429749507</v>
      </c>
      <c r="C287" s="106">
        <f t="shared" si="145"/>
        <v>1361877.4581224194</v>
      </c>
      <c r="D287" s="106">
        <f t="shared" si="145"/>
        <v>2195505.9985126173</v>
      </c>
      <c r="E287" s="106">
        <f t="shared" si="145"/>
        <v>15076057.921512999</v>
      </c>
      <c r="F287" s="106">
        <f t="shared" si="145"/>
        <v>13387313.045986459</v>
      </c>
      <c r="G287" s="115">
        <f t="shared" si="145"/>
        <v>119625248.51820642</v>
      </c>
      <c r="H287" s="116">
        <f t="shared" si="145"/>
        <v>157406602.98531592</v>
      </c>
    </row>
    <row r="288" spans="1:8" ht="15.75" x14ac:dyDescent="0.25">
      <c r="A288" s="19">
        <v>11</v>
      </c>
      <c r="B288" s="105">
        <f t="shared" ref="B288:H288" si="146">B268+B248+B208+B188+B167+B147+B126+B106</f>
        <v>5202696.7539931145</v>
      </c>
      <c r="C288" s="106">
        <f t="shared" si="146"/>
        <v>1162421.6092707666</v>
      </c>
      <c r="D288" s="106">
        <f t="shared" si="146"/>
        <v>1742342.7064372555</v>
      </c>
      <c r="E288" s="106">
        <f t="shared" si="146"/>
        <v>12992838.813187186</v>
      </c>
      <c r="F288" s="106">
        <f t="shared" si="146"/>
        <v>12250131.194379237</v>
      </c>
      <c r="G288" s="115">
        <f t="shared" si="146"/>
        <v>108751652.57077529</v>
      </c>
      <c r="H288" s="116">
        <f t="shared" si="146"/>
        <v>142102083.6480425</v>
      </c>
    </row>
    <row r="289" spans="1:8" ht="15.75" x14ac:dyDescent="0.25">
      <c r="A289" s="19">
        <v>12</v>
      </c>
      <c r="B289" s="105">
        <f t="shared" ref="B289:H289" si="147">B269+B249+B209+B189+B168+B148+B127+B107</f>
        <v>4347122.0670618024</v>
      </c>
      <c r="C289" s="106">
        <f t="shared" si="147"/>
        <v>971772.06578330207</v>
      </c>
      <c r="D289" s="106">
        <f t="shared" si="147"/>
        <v>1277296.0470769582</v>
      </c>
      <c r="E289" s="106">
        <f t="shared" si="147"/>
        <v>11589037.865639649</v>
      </c>
      <c r="F289" s="106">
        <f t="shared" si="147"/>
        <v>10663318.767746447</v>
      </c>
      <c r="G289" s="115">
        <f t="shared" si="147"/>
        <v>99479386.592402607</v>
      </c>
      <c r="H289" s="116">
        <f t="shared" si="147"/>
        <v>128327933.40570998</v>
      </c>
    </row>
    <row r="290" spans="1:8" ht="15.75" x14ac:dyDescent="0.25">
      <c r="A290" s="19">
        <v>13</v>
      </c>
      <c r="B290" s="105">
        <f t="shared" ref="B290:H290" si="148">B270+B250+B210+B190+B169+B149+B128+B108</f>
        <v>3901049.8268021769</v>
      </c>
      <c r="C290" s="106">
        <f t="shared" si="148"/>
        <v>674505.48388762679</v>
      </c>
      <c r="D290" s="106">
        <f t="shared" si="148"/>
        <v>1161082.0747488802</v>
      </c>
      <c r="E290" s="106">
        <f t="shared" si="148"/>
        <v>9956855.7038521767</v>
      </c>
      <c r="F290" s="106">
        <f t="shared" si="148"/>
        <v>8941003.4378894158</v>
      </c>
      <c r="G290" s="115">
        <f t="shared" si="148"/>
        <v>85163726.090045929</v>
      </c>
      <c r="H290" s="116">
        <f t="shared" si="148"/>
        <v>109798222.61722624</v>
      </c>
    </row>
    <row r="291" spans="1:8" ht="15.75" x14ac:dyDescent="0.25">
      <c r="A291" s="19">
        <v>14</v>
      </c>
      <c r="B291" s="105">
        <f t="shared" ref="B291:H291" si="149">B271+B251+B211+B191+B170+B150+B129+B109</f>
        <v>3200977.4659316125</v>
      </c>
      <c r="C291" s="106">
        <f t="shared" si="149"/>
        <v>579374.47558149241</v>
      </c>
      <c r="D291" s="106">
        <f t="shared" si="149"/>
        <v>1019863.8240008564</v>
      </c>
      <c r="E291" s="106">
        <f t="shared" si="149"/>
        <v>8887764.8400321454</v>
      </c>
      <c r="F291" s="106">
        <f t="shared" si="149"/>
        <v>7763785.1510317791</v>
      </c>
      <c r="G291" s="115">
        <f t="shared" si="149"/>
        <v>79426216.157520235</v>
      </c>
      <c r="H291" s="116">
        <f t="shared" si="149"/>
        <v>100877981.91409808</v>
      </c>
    </row>
    <row r="292" spans="1:8" ht="15.75" x14ac:dyDescent="0.25">
      <c r="A292" s="19">
        <v>15</v>
      </c>
      <c r="B292" s="105">
        <f t="shared" ref="B292:H292" si="150">B272+B252+B212+B192+B171+B151+B130+B110</f>
        <v>3014014.2216805248</v>
      </c>
      <c r="C292" s="106">
        <f t="shared" si="150"/>
        <v>572845.92635719443</v>
      </c>
      <c r="D292" s="106">
        <f t="shared" si="150"/>
        <v>802002.41335750849</v>
      </c>
      <c r="E292" s="106">
        <f t="shared" si="150"/>
        <v>7728359.9152857596</v>
      </c>
      <c r="F292" s="106">
        <f t="shared" si="150"/>
        <v>6664707.1511269948</v>
      </c>
      <c r="G292" s="115">
        <f t="shared" si="150"/>
        <v>73554670.097772315</v>
      </c>
      <c r="H292" s="116">
        <f t="shared" si="150"/>
        <v>92336599.725580215</v>
      </c>
    </row>
    <row r="293" spans="1:8" ht="15.75" x14ac:dyDescent="0.25">
      <c r="A293" s="19">
        <v>20</v>
      </c>
      <c r="B293" s="105">
        <f t="shared" ref="B293:H293" si="151">B273+B253+B213+B193+B172+B152+B131+B111</f>
        <v>1367327.3925973685</v>
      </c>
      <c r="C293" s="106">
        <f t="shared" si="151"/>
        <v>288060.42988732597</v>
      </c>
      <c r="D293" s="106">
        <f t="shared" si="151"/>
        <v>482010.42440487281</v>
      </c>
      <c r="E293" s="106">
        <f t="shared" si="151"/>
        <v>3593292.0393094816</v>
      </c>
      <c r="F293" s="106">
        <f t="shared" si="151"/>
        <v>1581973.2351272542</v>
      </c>
      <c r="G293" s="115">
        <f t="shared" si="151"/>
        <v>41171886.405219242</v>
      </c>
      <c r="H293" s="116">
        <f t="shared" si="151"/>
        <v>48484549.926545531</v>
      </c>
    </row>
    <row r="294" spans="1:8" ht="16.5" thickBot="1" x14ac:dyDescent="0.3">
      <c r="A294" s="20">
        <v>25</v>
      </c>
      <c r="B294" s="109">
        <f t="shared" ref="B294:H294" si="152">B274+B254+B214+B194+B173+B153+B132+B112</f>
        <v>665424.50000292459</v>
      </c>
      <c r="C294" s="110">
        <f t="shared" si="152"/>
        <v>272712.40988967905</v>
      </c>
      <c r="D294" s="110">
        <f t="shared" si="152"/>
        <v>249925.3695469159</v>
      </c>
      <c r="E294" s="110">
        <f t="shared" si="152"/>
        <v>1246757.6506916208</v>
      </c>
      <c r="F294" s="110">
        <f>F274+F254+F214+F194+F173+F153+F132+F112</f>
        <v>17062.71</v>
      </c>
      <c r="G294" s="117">
        <f t="shared" si="152"/>
        <v>21323461.990097176</v>
      </c>
      <c r="H294" s="118">
        <f t="shared" si="152"/>
        <v>23775344.6302284</v>
      </c>
    </row>
    <row r="296" spans="1:8" ht="18.75" thickBot="1" x14ac:dyDescent="0.3">
      <c r="A296" s="21" t="s">
        <v>33</v>
      </c>
      <c r="B296" s="25"/>
      <c r="C296" s="25"/>
      <c r="D296" s="25"/>
      <c r="E296" s="25"/>
      <c r="F296" s="25"/>
      <c r="G296" s="25"/>
      <c r="H296" s="25"/>
    </row>
    <row r="297" spans="1:8" ht="60.75" thickBot="1" x14ac:dyDescent="0.3">
      <c r="A297" s="17" t="s">
        <v>15</v>
      </c>
      <c r="B297" s="39" t="s">
        <v>4</v>
      </c>
      <c r="C297" s="40" t="s">
        <v>16</v>
      </c>
      <c r="D297" s="41" t="s">
        <v>6</v>
      </c>
      <c r="E297" s="41" t="s">
        <v>7</v>
      </c>
      <c r="F297" s="41" t="s">
        <v>8</v>
      </c>
      <c r="G297" s="42" t="s">
        <v>9</v>
      </c>
      <c r="H297" s="16" t="s">
        <v>10</v>
      </c>
    </row>
    <row r="298" spans="1:8" ht="15.75" x14ac:dyDescent="0.25">
      <c r="A298" s="18">
        <v>1</v>
      </c>
      <c r="B298" s="32">
        <v>402</v>
      </c>
      <c r="C298" s="33">
        <v>94</v>
      </c>
      <c r="D298" s="33">
        <v>109</v>
      </c>
      <c r="E298" s="33">
        <v>140</v>
      </c>
      <c r="F298" s="33">
        <v>54</v>
      </c>
      <c r="G298" s="34">
        <v>134</v>
      </c>
      <c r="H298" s="68">
        <v>933</v>
      </c>
    </row>
    <row r="299" spans="1:8" ht="15.75" x14ac:dyDescent="0.25">
      <c r="A299" s="19">
        <v>2</v>
      </c>
      <c r="B299" s="52">
        <v>282</v>
      </c>
      <c r="C299" s="53">
        <v>61</v>
      </c>
      <c r="D299" s="53">
        <v>76</v>
      </c>
      <c r="E299" s="53">
        <v>102</v>
      </c>
      <c r="F299" s="53">
        <v>41</v>
      </c>
      <c r="G299" s="54">
        <v>105</v>
      </c>
      <c r="H299" s="69">
        <v>667</v>
      </c>
    </row>
    <row r="300" spans="1:8" ht="15.75" x14ac:dyDescent="0.25">
      <c r="A300" s="19">
        <v>3</v>
      </c>
      <c r="B300" s="52">
        <v>212</v>
      </c>
      <c r="C300" s="53">
        <v>46</v>
      </c>
      <c r="D300" s="53">
        <v>57</v>
      </c>
      <c r="E300" s="53">
        <v>84</v>
      </c>
      <c r="F300" s="53">
        <v>31</v>
      </c>
      <c r="G300" s="54">
        <v>86</v>
      </c>
      <c r="H300" s="69">
        <v>516</v>
      </c>
    </row>
    <row r="301" spans="1:8" ht="15.75" x14ac:dyDescent="0.25">
      <c r="A301" s="19">
        <v>4</v>
      </c>
      <c r="B301" s="52">
        <v>174</v>
      </c>
      <c r="C301" s="53">
        <v>35</v>
      </c>
      <c r="D301" s="53">
        <v>40</v>
      </c>
      <c r="E301" s="53">
        <v>69</v>
      </c>
      <c r="F301" s="53">
        <v>26</v>
      </c>
      <c r="G301" s="54">
        <v>69</v>
      </c>
      <c r="H301" s="69">
        <v>413</v>
      </c>
    </row>
    <row r="302" spans="1:8" ht="15.75" x14ac:dyDescent="0.25">
      <c r="A302" s="19">
        <v>5</v>
      </c>
      <c r="B302" s="52">
        <v>137</v>
      </c>
      <c r="C302" s="53">
        <v>27</v>
      </c>
      <c r="D302" s="53">
        <v>31</v>
      </c>
      <c r="E302" s="53">
        <v>59</v>
      </c>
      <c r="F302" s="53">
        <v>20</v>
      </c>
      <c r="G302" s="54">
        <v>60</v>
      </c>
      <c r="H302" s="69">
        <v>334</v>
      </c>
    </row>
    <row r="303" spans="1:8" ht="15.75" x14ac:dyDescent="0.25">
      <c r="A303" s="19">
        <v>6</v>
      </c>
      <c r="B303" s="52">
        <v>115</v>
      </c>
      <c r="C303" s="53">
        <v>19</v>
      </c>
      <c r="D303" s="53">
        <v>28</v>
      </c>
      <c r="E303" s="53">
        <v>51</v>
      </c>
      <c r="F303" s="53">
        <v>15</v>
      </c>
      <c r="G303" s="54">
        <v>50</v>
      </c>
      <c r="H303" s="69">
        <v>278</v>
      </c>
    </row>
    <row r="304" spans="1:8" ht="15.75" x14ac:dyDescent="0.25">
      <c r="A304" s="19">
        <v>7</v>
      </c>
      <c r="B304" s="52">
        <v>95</v>
      </c>
      <c r="C304" s="53">
        <v>18</v>
      </c>
      <c r="D304" s="53">
        <v>23</v>
      </c>
      <c r="E304" s="53">
        <v>40</v>
      </c>
      <c r="F304" s="53">
        <v>13</v>
      </c>
      <c r="G304" s="54">
        <v>44</v>
      </c>
      <c r="H304" s="69">
        <v>233</v>
      </c>
    </row>
    <row r="305" spans="1:9" ht="15.75" x14ac:dyDescent="0.25">
      <c r="A305" s="19">
        <v>8</v>
      </c>
      <c r="B305" s="52">
        <v>71</v>
      </c>
      <c r="C305" s="53">
        <v>17</v>
      </c>
      <c r="D305" s="53">
        <v>14</v>
      </c>
      <c r="E305" s="53">
        <v>31</v>
      </c>
      <c r="F305" s="53">
        <v>11</v>
      </c>
      <c r="G305" s="54">
        <v>35</v>
      </c>
      <c r="H305" s="69">
        <v>179</v>
      </c>
      <c r="I305" s="38"/>
    </row>
    <row r="306" spans="1:9" ht="15.75" x14ac:dyDescent="0.25">
      <c r="A306" s="19">
        <v>9</v>
      </c>
      <c r="B306" s="52">
        <v>60</v>
      </c>
      <c r="C306" s="53">
        <v>16</v>
      </c>
      <c r="D306" s="53">
        <v>13</v>
      </c>
      <c r="E306" s="53">
        <v>26</v>
      </c>
      <c r="F306" s="53">
        <v>11</v>
      </c>
      <c r="G306" s="54">
        <v>29</v>
      </c>
      <c r="H306" s="69">
        <v>155</v>
      </c>
    </row>
    <row r="307" spans="1:9" ht="15.75" x14ac:dyDescent="0.25">
      <c r="A307" s="19">
        <v>10</v>
      </c>
      <c r="B307" s="52">
        <v>55</v>
      </c>
      <c r="C307" s="53">
        <v>10</v>
      </c>
      <c r="D307" s="53">
        <v>10</v>
      </c>
      <c r="E307" s="53">
        <v>20</v>
      </c>
      <c r="F307" s="53">
        <v>10</v>
      </c>
      <c r="G307" s="54">
        <v>24</v>
      </c>
      <c r="H307" s="69">
        <v>129</v>
      </c>
    </row>
    <row r="308" spans="1:9" ht="15.75" x14ac:dyDescent="0.25">
      <c r="A308" s="19">
        <v>11</v>
      </c>
      <c r="B308" s="52">
        <v>49</v>
      </c>
      <c r="C308" s="53">
        <v>8</v>
      </c>
      <c r="D308" s="53">
        <v>8</v>
      </c>
      <c r="E308" s="53">
        <v>16</v>
      </c>
      <c r="F308" s="53">
        <v>9</v>
      </c>
      <c r="G308" s="54">
        <v>22</v>
      </c>
      <c r="H308" s="69">
        <v>112</v>
      </c>
    </row>
    <row r="309" spans="1:9" ht="15.75" x14ac:dyDescent="0.25">
      <c r="A309" s="19">
        <v>12</v>
      </c>
      <c r="B309" s="52">
        <v>39</v>
      </c>
      <c r="C309" s="53">
        <v>7</v>
      </c>
      <c r="D309" s="53">
        <v>6</v>
      </c>
      <c r="E309" s="53">
        <v>16</v>
      </c>
      <c r="F309" s="53">
        <v>8</v>
      </c>
      <c r="G309" s="54">
        <v>21</v>
      </c>
      <c r="H309" s="69">
        <v>97</v>
      </c>
    </row>
    <row r="310" spans="1:9" ht="15.75" x14ac:dyDescent="0.25">
      <c r="A310" s="19">
        <v>13</v>
      </c>
      <c r="B310" s="52">
        <v>35</v>
      </c>
      <c r="C310" s="53">
        <v>5</v>
      </c>
      <c r="D310" s="53">
        <v>5</v>
      </c>
      <c r="E310" s="53">
        <v>13</v>
      </c>
      <c r="F310" s="53">
        <v>8</v>
      </c>
      <c r="G310" s="54">
        <v>17</v>
      </c>
      <c r="H310" s="69">
        <v>83</v>
      </c>
    </row>
    <row r="311" spans="1:9" ht="15.75" x14ac:dyDescent="0.25">
      <c r="A311" s="19">
        <v>14</v>
      </c>
      <c r="B311" s="52">
        <v>29</v>
      </c>
      <c r="C311" s="53">
        <v>4</v>
      </c>
      <c r="D311" s="53">
        <v>4</v>
      </c>
      <c r="E311" s="53">
        <v>13</v>
      </c>
      <c r="F311" s="53">
        <v>5</v>
      </c>
      <c r="G311" s="54">
        <v>17</v>
      </c>
      <c r="H311" s="69">
        <v>72</v>
      </c>
    </row>
    <row r="312" spans="1:9" ht="15.75" x14ac:dyDescent="0.25">
      <c r="A312" s="19">
        <v>15</v>
      </c>
      <c r="B312" s="52">
        <v>28</v>
      </c>
      <c r="C312" s="53">
        <v>4</v>
      </c>
      <c r="D312" s="53">
        <v>2</v>
      </c>
      <c r="E312" s="53">
        <v>11</v>
      </c>
      <c r="F312" s="53">
        <v>5</v>
      </c>
      <c r="G312" s="54">
        <v>16</v>
      </c>
      <c r="H312" s="69">
        <v>66</v>
      </c>
    </row>
    <row r="313" spans="1:9" ht="15.75" x14ac:dyDescent="0.25">
      <c r="A313" s="19">
        <v>20</v>
      </c>
      <c r="B313" s="52">
        <v>14</v>
      </c>
      <c r="C313" s="53">
        <v>2</v>
      </c>
      <c r="D313" s="53">
        <v>1</v>
      </c>
      <c r="E313" s="53">
        <v>9</v>
      </c>
      <c r="F313" s="53">
        <v>2</v>
      </c>
      <c r="G313" s="54">
        <v>12</v>
      </c>
      <c r="H313" s="69">
        <v>40</v>
      </c>
    </row>
    <row r="314" spans="1:9" ht="16.5" thickBot="1" x14ac:dyDescent="0.3">
      <c r="A314" s="20">
        <v>25</v>
      </c>
      <c r="B314" s="35">
        <v>6</v>
      </c>
      <c r="C314" s="36">
        <v>2</v>
      </c>
      <c r="D314" s="36">
        <v>1</v>
      </c>
      <c r="E314" s="36">
        <v>2</v>
      </c>
      <c r="F314" s="36">
        <v>0</v>
      </c>
      <c r="G314" s="37">
        <v>8</v>
      </c>
      <c r="H314" s="70">
        <v>19</v>
      </c>
    </row>
    <row r="316" spans="1:9" ht="18.75" thickBot="1" x14ac:dyDescent="0.3">
      <c r="A316" s="21" t="s">
        <v>34</v>
      </c>
      <c r="B316" s="25"/>
      <c r="C316" s="25"/>
      <c r="D316" s="25"/>
      <c r="E316" s="25"/>
      <c r="F316" s="25"/>
      <c r="G316" s="25"/>
      <c r="H316" s="25"/>
    </row>
    <row r="317" spans="1:9" ht="60" x14ac:dyDescent="0.25">
      <c r="A317" s="17" t="s">
        <v>15</v>
      </c>
      <c r="B317" s="39" t="s">
        <v>4</v>
      </c>
      <c r="C317" s="40" t="s">
        <v>16</v>
      </c>
      <c r="D317" s="41" t="s">
        <v>6</v>
      </c>
      <c r="E317" s="41" t="s">
        <v>7</v>
      </c>
      <c r="F317" s="41" t="s">
        <v>8</v>
      </c>
      <c r="G317" s="42" t="s">
        <v>9</v>
      </c>
      <c r="H317" s="16" t="s">
        <v>35</v>
      </c>
    </row>
    <row r="318" spans="1:9" ht="15.75" x14ac:dyDescent="0.25">
      <c r="A318" s="18">
        <v>1</v>
      </c>
      <c r="B318" s="158">
        <f>(B258+B238+B198+B178+B157+B137+B116+B96)/B298</f>
        <v>106281.07673741096</v>
      </c>
      <c r="C318" s="159">
        <f t="shared" ref="C318:H318" si="153">(C258+C238+C198+C178+C157+C137+C116+C96)/C298</f>
        <v>149314.4198420551</v>
      </c>
      <c r="D318" s="159">
        <f t="shared" si="153"/>
        <v>217967.50116872671</v>
      </c>
      <c r="E318" s="159">
        <f t="shared" si="153"/>
        <v>666154.06329506857</v>
      </c>
      <c r="F318" s="159">
        <f t="shared" si="153"/>
        <v>1363965.5767550394</v>
      </c>
      <c r="G318" s="166">
        <f t="shared" si="153"/>
        <v>5168896.2785318578</v>
      </c>
      <c r="H318" s="163">
        <f t="shared" si="153"/>
        <v>1007574.2950378736</v>
      </c>
    </row>
    <row r="319" spans="1:9" ht="15.75" x14ac:dyDescent="0.25">
      <c r="A319" s="19">
        <v>2</v>
      </c>
      <c r="B319" s="160">
        <f t="shared" ref="B319:H319" si="154">(B259+B239+B199+B179+B158+B138+B117+B97)/B299</f>
        <v>104465.41763338062</v>
      </c>
      <c r="C319" s="157">
        <f t="shared" si="154"/>
        <v>137248.84491236889</v>
      </c>
      <c r="D319" s="157">
        <f t="shared" si="154"/>
        <v>205293.39105930884</v>
      </c>
      <c r="E319" s="157">
        <f t="shared" si="154"/>
        <v>684873.9896705444</v>
      </c>
      <c r="F319" s="157">
        <f t="shared" si="154"/>
        <v>1320872.9068875974</v>
      </c>
      <c r="G319" s="167">
        <f t="shared" si="154"/>
        <v>4601359.7867505541</v>
      </c>
      <c r="H319" s="164">
        <f t="shared" si="154"/>
        <v>990388.96367371979</v>
      </c>
    </row>
    <row r="320" spans="1:9" ht="15.75" x14ac:dyDescent="0.25">
      <c r="A320" s="19">
        <v>3</v>
      </c>
      <c r="B320" s="160">
        <f t="shared" ref="B320:H320" si="155">(B260+B240+B200+B180+B159+B139+B118+B98)/B300</f>
        <v>104076.78490086961</v>
      </c>
      <c r="C320" s="157">
        <f t="shared" si="155"/>
        <v>134148.9356645513</v>
      </c>
      <c r="D320" s="157">
        <f t="shared" si="155"/>
        <v>204589.4813970305</v>
      </c>
      <c r="E320" s="157">
        <f t="shared" si="155"/>
        <v>691608.4607933152</v>
      </c>
      <c r="F320" s="157">
        <f t="shared" si="155"/>
        <v>1421896.0177948908</v>
      </c>
      <c r="G320" s="167">
        <f t="shared" si="155"/>
        <v>4438569.6204645121</v>
      </c>
      <c r="H320" s="164">
        <f t="shared" si="155"/>
        <v>1015092.256777931</v>
      </c>
    </row>
    <row r="321" spans="1:8" ht="15.75" x14ac:dyDescent="0.25">
      <c r="A321" s="19">
        <v>4</v>
      </c>
      <c r="B321" s="160">
        <f t="shared" ref="B321:H321" si="156">(B261+B241+B201+B181+B160+B140+B119+B99)/B301</f>
        <v>103647.60521458935</v>
      </c>
      <c r="C321" s="157">
        <f t="shared" si="156"/>
        <v>129187.5216507169</v>
      </c>
      <c r="D321" s="157">
        <f t="shared" si="156"/>
        <v>204268.82511688984</v>
      </c>
      <c r="E321" s="157">
        <f t="shared" si="156"/>
        <v>689319.55948860128</v>
      </c>
      <c r="F321" s="157">
        <f t="shared" si="156"/>
        <v>1302297.8415653871</v>
      </c>
      <c r="G321" s="167">
        <f t="shared" si="156"/>
        <v>4387555.1370836478</v>
      </c>
      <c r="H321" s="164">
        <f t="shared" si="156"/>
        <v>1004578.9286052654</v>
      </c>
    </row>
    <row r="322" spans="1:8" ht="15.75" x14ac:dyDescent="0.25">
      <c r="A322" s="19">
        <v>5</v>
      </c>
      <c r="B322" s="160">
        <f t="shared" ref="B322:H322" si="157">(B262+B242+B202+B182+B161+B141+B120+B100)/B302</f>
        <v>104004.01232616238</v>
      </c>
      <c r="C322" s="157">
        <f t="shared" si="157"/>
        <v>128795.6389793789</v>
      </c>
      <c r="D322" s="157">
        <f t="shared" si="157"/>
        <v>205870.83585604315</v>
      </c>
      <c r="E322" s="157">
        <f t="shared" si="157"/>
        <v>666566.34193144506</v>
      </c>
      <c r="F322" s="157">
        <f t="shared" si="157"/>
        <v>1393147.3738038014</v>
      </c>
      <c r="G322" s="167">
        <f t="shared" si="157"/>
        <v>4059148.1019990663</v>
      </c>
      <c r="H322" s="164">
        <f t="shared" si="157"/>
        <v>1002536.753361198</v>
      </c>
    </row>
    <row r="323" spans="1:8" ht="15.75" x14ac:dyDescent="0.25">
      <c r="A323" s="19">
        <v>6</v>
      </c>
      <c r="B323" s="160">
        <f t="shared" ref="B323:H323" si="158">(B263+B243+B203+B183+B162+B142+B121+B101)/B303</f>
        <v>104005.79958787083</v>
      </c>
      <c r="C323" s="157">
        <f t="shared" si="158"/>
        <v>142851.96330363868</v>
      </c>
      <c r="D323" s="157">
        <f t="shared" si="158"/>
        <v>191620.9821243851</v>
      </c>
      <c r="E323" s="157">
        <f t="shared" si="158"/>
        <v>650375.53330805991</v>
      </c>
      <c r="F323" s="157">
        <f t="shared" si="158"/>
        <v>1532391.6923413121</v>
      </c>
      <c r="G323" s="167">
        <f t="shared" si="158"/>
        <v>4031317.0395798744</v>
      </c>
      <c r="H323" s="164">
        <f t="shared" si="158"/>
        <v>999140.72416432342</v>
      </c>
    </row>
    <row r="324" spans="1:8" ht="15.75" x14ac:dyDescent="0.25">
      <c r="A324" s="19">
        <v>7</v>
      </c>
      <c r="B324" s="160">
        <f t="shared" ref="B324:H324" si="159">(B264+B244+B204+B184+B163+B143+B122+B102)/B304</f>
        <v>105393.54710869766</v>
      </c>
      <c r="C324" s="157">
        <f t="shared" si="159"/>
        <v>143315.71925918577</v>
      </c>
      <c r="D324" s="157">
        <f t="shared" si="159"/>
        <v>184321.69041237628</v>
      </c>
      <c r="E324" s="157">
        <f t="shared" si="159"/>
        <v>665528.1643218</v>
      </c>
      <c r="F324" s="157">
        <f t="shared" si="159"/>
        <v>1492612.4889789154</v>
      </c>
      <c r="G324" s="167">
        <f t="shared" si="159"/>
        <v>3936540.8912716792</v>
      </c>
      <c r="H324" s="164">
        <f t="shared" si="159"/>
        <v>1013151.7465537669</v>
      </c>
    </row>
    <row r="325" spans="1:8" ht="15.75" x14ac:dyDescent="0.25">
      <c r="A325" s="19">
        <v>8</v>
      </c>
      <c r="B325" s="160">
        <f t="shared" ref="B325:H325" si="160">(B265+B245+B205+B185+B164+B144+B123+B103)/B305</f>
        <v>108986.5995298312</v>
      </c>
      <c r="C325" s="157">
        <f t="shared" si="160"/>
        <v>139472.36609139238</v>
      </c>
      <c r="D325" s="157">
        <f t="shared" si="160"/>
        <v>222597.43756809988</v>
      </c>
      <c r="E325" s="157">
        <f t="shared" si="160"/>
        <v>692903.5958433554</v>
      </c>
      <c r="F325" s="157">
        <f t="shared" si="160"/>
        <v>1549047.0993641047</v>
      </c>
      <c r="G325" s="167">
        <f t="shared" si="160"/>
        <v>4343259.0216593966</v>
      </c>
      <c r="H325" s="164">
        <f t="shared" si="160"/>
        <v>1138318.6493762764</v>
      </c>
    </row>
    <row r="326" spans="1:8" ht="15.75" x14ac:dyDescent="0.25">
      <c r="A326" s="19">
        <v>9</v>
      </c>
      <c r="B326" s="160">
        <f t="shared" ref="B326:H326" si="161">(B266+B246+B206+B186+B165+B145+B124+B104)/B306</f>
        <v>111678.98510574273</v>
      </c>
      <c r="C326" s="157">
        <f t="shared" si="161"/>
        <v>135259.51072643395</v>
      </c>
      <c r="D326" s="157">
        <f t="shared" si="161"/>
        <v>207090.04887136363</v>
      </c>
      <c r="E326" s="157">
        <f t="shared" si="161"/>
        <v>694128.48534233682</v>
      </c>
      <c r="F326" s="157">
        <f t="shared" si="161"/>
        <v>1371189.3180068287</v>
      </c>
      <c r="G326" s="167">
        <f t="shared" si="161"/>
        <v>4639339.3663725732</v>
      </c>
      <c r="H326" s="164">
        <f t="shared" si="161"/>
        <v>1156311.7848714625</v>
      </c>
    </row>
    <row r="327" spans="1:8" ht="15.75" x14ac:dyDescent="0.25">
      <c r="A327" s="19">
        <v>10</v>
      </c>
      <c r="B327" s="160">
        <f t="shared" ref="B327:H327" si="162">(B267+B247+B207+B187+B166+B146+B125+B105)/B307</f>
        <v>104738.18259954455</v>
      </c>
      <c r="C327" s="157">
        <f t="shared" si="162"/>
        <v>136187.74581224195</v>
      </c>
      <c r="D327" s="157">
        <f t="shared" si="162"/>
        <v>219550.59985126174</v>
      </c>
      <c r="E327" s="157">
        <f t="shared" si="162"/>
        <v>753802.89607564989</v>
      </c>
      <c r="F327" s="157">
        <f t="shared" si="162"/>
        <v>1338731.3045986458</v>
      </c>
      <c r="G327" s="167">
        <f>(G267+G247+G207+G187+G166+G146+G125+G105)/G307</f>
        <v>4984385.3549252674</v>
      </c>
      <c r="H327" s="164">
        <f t="shared" si="162"/>
        <v>1220206.2246923714</v>
      </c>
    </row>
    <row r="328" spans="1:8" ht="15.75" x14ac:dyDescent="0.25">
      <c r="A328" s="19">
        <v>11</v>
      </c>
      <c r="B328" s="160">
        <f t="shared" ref="B328:H328" si="163">(B268+B248+B208+B188+B167+B147+B126+B106)/B308</f>
        <v>106177.48477536968</v>
      </c>
      <c r="C328" s="157">
        <f t="shared" si="163"/>
        <v>145302.70115884583</v>
      </c>
      <c r="D328" s="157">
        <f t="shared" si="163"/>
        <v>217792.83830465694</v>
      </c>
      <c r="E328" s="157">
        <f t="shared" si="163"/>
        <v>812052.4258241991</v>
      </c>
      <c r="F328" s="157">
        <f t="shared" si="163"/>
        <v>1361125.6882643597</v>
      </c>
      <c r="G328" s="167">
        <f t="shared" si="163"/>
        <v>4943256.9350352399</v>
      </c>
      <c r="H328" s="164">
        <f t="shared" si="163"/>
        <v>1268768.6040003796</v>
      </c>
    </row>
    <row r="329" spans="1:8" ht="15.75" x14ac:dyDescent="0.25">
      <c r="A329" s="19">
        <v>12</v>
      </c>
      <c r="B329" s="160">
        <f t="shared" ref="B329:H329" si="164">(B269+B249+B209+B189+B168+B148+B127+B107)/B309</f>
        <v>111464.66838620006</v>
      </c>
      <c r="C329" s="157">
        <f t="shared" si="164"/>
        <v>138824.58082618602</v>
      </c>
      <c r="D329" s="157">
        <f t="shared" si="164"/>
        <v>212882.67451282637</v>
      </c>
      <c r="E329" s="157">
        <f t="shared" si="164"/>
        <v>724314.86660247808</v>
      </c>
      <c r="F329" s="157">
        <f t="shared" si="164"/>
        <v>1332914.8459683058</v>
      </c>
      <c r="G329" s="167">
        <f t="shared" si="164"/>
        <v>4737113.6472572666</v>
      </c>
      <c r="H329" s="164">
        <f t="shared" si="164"/>
        <v>1322968.385625876</v>
      </c>
    </row>
    <row r="330" spans="1:8" ht="15.75" x14ac:dyDescent="0.25">
      <c r="A330" s="19">
        <v>13</v>
      </c>
      <c r="B330" s="160">
        <f t="shared" ref="B330:H330" si="165">(B270+B250+B210+B190+B169+B149+B128+B108)/B310</f>
        <v>111458.5664800622</v>
      </c>
      <c r="C330" s="157">
        <f t="shared" si="165"/>
        <v>134901.09677752535</v>
      </c>
      <c r="D330" s="157">
        <f t="shared" si="165"/>
        <v>232216.41494977605</v>
      </c>
      <c r="E330" s="157">
        <f t="shared" si="165"/>
        <v>765911.97721939825</v>
      </c>
      <c r="F330" s="157">
        <f t="shared" si="165"/>
        <v>1117625.429736177</v>
      </c>
      <c r="G330" s="167">
        <f t="shared" si="165"/>
        <v>5009630.9464732902</v>
      </c>
      <c r="H330" s="164">
        <f t="shared" si="165"/>
        <v>1322870.152014774</v>
      </c>
    </row>
    <row r="331" spans="1:8" ht="15.75" x14ac:dyDescent="0.25">
      <c r="A331" s="19">
        <v>14</v>
      </c>
      <c r="B331" s="160">
        <f t="shared" ref="B331:H331" si="166">(B271+B251+B211+B191+B170+B150+B129+B109)/B311</f>
        <v>110378.53330798664</v>
      </c>
      <c r="C331" s="157">
        <f t="shared" si="166"/>
        <v>144843.6188953731</v>
      </c>
      <c r="D331" s="157">
        <f t="shared" si="166"/>
        <v>254965.95600021409</v>
      </c>
      <c r="E331" s="157">
        <f t="shared" si="166"/>
        <v>683674.21846401121</v>
      </c>
      <c r="F331" s="157">
        <f t="shared" si="166"/>
        <v>1552757.0302063557</v>
      </c>
      <c r="G331" s="167">
        <f t="shared" si="166"/>
        <v>4672130.3622070728</v>
      </c>
      <c r="H331" s="164">
        <f t="shared" si="166"/>
        <v>1401083.0821402511</v>
      </c>
    </row>
    <row r="332" spans="1:8" ht="15.75" x14ac:dyDescent="0.25">
      <c r="A332" s="19">
        <v>15</v>
      </c>
      <c r="B332" s="160">
        <f t="shared" ref="B332:H332" si="167">(B272+B252+B212+B192+B171+B151+B130+B110)/B312</f>
        <v>107643.36506001874</v>
      </c>
      <c r="C332" s="157">
        <f t="shared" si="167"/>
        <v>143211.48158929861</v>
      </c>
      <c r="D332" s="157">
        <f t="shared" si="167"/>
        <v>401001.20667875424</v>
      </c>
      <c r="E332" s="157">
        <f t="shared" si="167"/>
        <v>702578.17411688727</v>
      </c>
      <c r="F332" s="157">
        <f t="shared" si="167"/>
        <v>1332941.4302253989</v>
      </c>
      <c r="G332" s="167">
        <f t="shared" si="167"/>
        <v>4597166.8811107697</v>
      </c>
      <c r="H332" s="164">
        <f t="shared" si="167"/>
        <v>1399039.3897815184</v>
      </c>
    </row>
    <row r="333" spans="1:8" ht="15.75" x14ac:dyDescent="0.25">
      <c r="A333" s="19">
        <v>20</v>
      </c>
      <c r="B333" s="160">
        <f t="shared" ref="B333:H333" si="168">(B273+B253+B213+B193+B172+B152+B131+B111)/B313</f>
        <v>97666.242328383465</v>
      </c>
      <c r="C333" s="157">
        <f t="shared" si="168"/>
        <v>144030.21494366298</v>
      </c>
      <c r="D333" s="157">
        <f t="shared" si="168"/>
        <v>482010.42440487281</v>
      </c>
      <c r="E333" s="157">
        <f t="shared" si="168"/>
        <v>399254.67103438685</v>
      </c>
      <c r="F333" s="157">
        <f t="shared" si="168"/>
        <v>790986.61756362708</v>
      </c>
      <c r="G333" s="167">
        <f t="shared" si="168"/>
        <v>3430990.5337682702</v>
      </c>
      <c r="H333" s="164">
        <f t="shared" si="168"/>
        <v>1212113.7481636382</v>
      </c>
    </row>
    <row r="334" spans="1:8" ht="15.75" x14ac:dyDescent="0.25">
      <c r="A334" s="20">
        <v>25</v>
      </c>
      <c r="B334" s="161">
        <f t="shared" ref="B334:H334" si="169">(B274+B254+B214+B194+B173+B153+B132+B112)/B314</f>
        <v>110904.08333382076</v>
      </c>
      <c r="C334" s="162">
        <f t="shared" si="169"/>
        <v>136356.20494483953</v>
      </c>
      <c r="D334" s="162">
        <f t="shared" si="169"/>
        <v>249925.3695469159</v>
      </c>
      <c r="E334" s="162">
        <f t="shared" si="169"/>
        <v>623378.82534581039</v>
      </c>
      <c r="F334" s="162" t="s">
        <v>36</v>
      </c>
      <c r="G334" s="168">
        <f t="shared" si="169"/>
        <v>2665432.748762147</v>
      </c>
      <c r="H334" s="165">
        <f t="shared" si="169"/>
        <v>1251333.9279067579</v>
      </c>
    </row>
    <row r="336" spans="1:8" ht="18.75" thickBot="1" x14ac:dyDescent="0.3">
      <c r="A336" s="21" t="s">
        <v>37</v>
      </c>
      <c r="B336" s="25"/>
      <c r="C336" s="25"/>
      <c r="D336" s="25"/>
      <c r="E336" s="25"/>
      <c r="F336" s="25"/>
      <c r="G336" s="25"/>
      <c r="H336" s="25"/>
    </row>
    <row r="337" spans="1:8" ht="60.75" thickBot="1" x14ac:dyDescent="0.3">
      <c r="A337" s="17" t="s">
        <v>15</v>
      </c>
      <c r="B337" s="39" t="s">
        <v>4</v>
      </c>
      <c r="C337" s="40" t="s">
        <v>16</v>
      </c>
      <c r="D337" s="41" t="s">
        <v>6</v>
      </c>
      <c r="E337" s="41" t="s">
        <v>7</v>
      </c>
      <c r="F337" s="41" t="s">
        <v>8</v>
      </c>
      <c r="G337" s="42" t="s">
        <v>9</v>
      </c>
      <c r="H337" s="16" t="s">
        <v>35</v>
      </c>
    </row>
    <row r="338" spans="1:8" ht="15.75" x14ac:dyDescent="0.25">
      <c r="A338" s="18">
        <v>1</v>
      </c>
      <c r="B338" s="101">
        <f>B318*B298/(B75+B55)</f>
        <v>85109.547506850999</v>
      </c>
      <c r="C338" s="102">
        <f t="shared" ref="C338:H338" si="170">C318*C298/(C75+C55)</f>
        <v>96796.934242435716</v>
      </c>
      <c r="D338" s="102">
        <f t="shared" si="170"/>
        <v>109992.85938607043</v>
      </c>
      <c r="E338" s="102">
        <f t="shared" si="170"/>
        <v>184311.40091167905</v>
      </c>
      <c r="F338" s="102">
        <f t="shared" si="170"/>
        <v>299407.07782427693</v>
      </c>
      <c r="G338" s="103">
        <f t="shared" si="170"/>
        <v>429406.1384521196</v>
      </c>
      <c r="H338" s="104">
        <f t="shared" si="170"/>
        <v>291222.6819300917</v>
      </c>
    </row>
    <row r="339" spans="1:8" ht="15.75" x14ac:dyDescent="0.25">
      <c r="A339" s="19">
        <v>2</v>
      </c>
      <c r="B339" s="105">
        <f t="shared" ref="B339:H339" si="171">B319*B299/(B76+B56)</f>
        <v>85637.348176201558</v>
      </c>
      <c r="C339" s="106">
        <f t="shared" si="171"/>
        <v>94069.433029825872</v>
      </c>
      <c r="D339" s="106">
        <f t="shared" si="171"/>
        <v>112246.74619070123</v>
      </c>
      <c r="E339" s="106">
        <f t="shared" si="171"/>
        <v>193510.10234458596</v>
      </c>
      <c r="F339" s="106">
        <f t="shared" si="171"/>
        <v>342758.15938222467</v>
      </c>
      <c r="G339" s="107">
        <f t="shared" si="171"/>
        <v>451957.69654706097</v>
      </c>
      <c r="H339" s="108">
        <f t="shared" si="171"/>
        <v>305828.44387517177</v>
      </c>
    </row>
    <row r="340" spans="1:8" ht="15.75" x14ac:dyDescent="0.25">
      <c r="A340" s="19">
        <v>3</v>
      </c>
      <c r="B340" s="105">
        <f t="shared" ref="B340:H340" si="172">B320*B300/(B77+B57)</f>
        <v>85520.458910792091</v>
      </c>
      <c r="C340" s="106">
        <f t="shared" si="172"/>
        <v>96419.547508896256</v>
      </c>
      <c r="D340" s="106">
        <f t="shared" si="172"/>
        <v>114329.41607481115</v>
      </c>
      <c r="E340" s="106">
        <f t="shared" si="172"/>
        <v>198955.85858437835</v>
      </c>
      <c r="F340" s="106">
        <f t="shared" si="172"/>
        <v>355474.0044487227</v>
      </c>
      <c r="G340" s="107">
        <f t="shared" si="172"/>
        <v>486263.67816553888</v>
      </c>
      <c r="H340" s="108">
        <f t="shared" si="172"/>
        <v>322330.83353686915</v>
      </c>
    </row>
    <row r="341" spans="1:8" ht="15.75" x14ac:dyDescent="0.25">
      <c r="A341" s="19">
        <v>4</v>
      </c>
      <c r="B341" s="105">
        <f t="shared" ref="B341:H341" si="173">B321*B301/(B78+B58)</f>
        <v>85879.44432065975</v>
      </c>
      <c r="C341" s="106">
        <f t="shared" si="173"/>
        <v>98294.853429893294</v>
      </c>
      <c r="D341" s="106">
        <f t="shared" si="173"/>
        <v>120158.13242169991</v>
      </c>
      <c r="E341" s="106">
        <f t="shared" si="173"/>
        <v>202395.95576473826</v>
      </c>
      <c r="F341" s="106">
        <f t="shared" si="173"/>
        <v>372085.09759011061</v>
      </c>
      <c r="G341" s="107">
        <f t="shared" si="173"/>
        <v>528344.33587918268</v>
      </c>
      <c r="H341" s="108">
        <f t="shared" si="173"/>
        <v>339240.4722109359</v>
      </c>
    </row>
    <row r="342" spans="1:8" ht="15.75" x14ac:dyDescent="0.25">
      <c r="A342" s="19">
        <v>5</v>
      </c>
      <c r="B342" s="105">
        <f t="shared" ref="B342:H342" si="174">B322*B302/(B79+B59)</f>
        <v>86354.84659808634</v>
      </c>
      <c r="C342" s="106">
        <f t="shared" si="174"/>
        <v>99356.635784092286</v>
      </c>
      <c r="D342" s="106">
        <f t="shared" si="174"/>
        <v>122730.69060648727</v>
      </c>
      <c r="E342" s="106">
        <f t="shared" si="174"/>
        <v>208081.55647595375</v>
      </c>
      <c r="F342" s="106">
        <f t="shared" si="174"/>
        <v>398042.10680108611</v>
      </c>
      <c r="G342" s="107">
        <f t="shared" si="174"/>
        <v>582652.83760752145</v>
      </c>
      <c r="H342" s="108">
        <f t="shared" si="174"/>
        <v>360438.40217722295</v>
      </c>
    </row>
    <row r="343" spans="1:8" ht="15.75" x14ac:dyDescent="0.25">
      <c r="A343" s="19">
        <v>6</v>
      </c>
      <c r="B343" s="105">
        <f t="shared" ref="B343:H343" si="175">B323*B303/(B80+B60)</f>
        <v>86671.499656559026</v>
      </c>
      <c r="C343" s="106">
        <f t="shared" si="175"/>
        <v>100525.4556581161</v>
      </c>
      <c r="D343" s="106">
        <f t="shared" si="175"/>
        <v>124776.45347634378</v>
      </c>
      <c r="E343" s="106">
        <f>E323*E303/(E80+E60)</f>
        <v>207307.2012419441</v>
      </c>
      <c r="F343" s="106">
        <f t="shared" si="175"/>
        <v>417925.00700217602</v>
      </c>
      <c r="G343" s="107">
        <f t="shared" si="175"/>
        <v>627931.00304982462</v>
      </c>
      <c r="H343" s="108">
        <f t="shared" si="175"/>
        <v>373334.84048075526</v>
      </c>
    </row>
    <row r="344" spans="1:8" ht="15.75" x14ac:dyDescent="0.25">
      <c r="A344" s="19">
        <v>7</v>
      </c>
      <c r="B344" s="105">
        <f t="shared" ref="B344:H344" si="176">B324*B304/(B81+B61)</f>
        <v>87064.234568054584</v>
      </c>
      <c r="C344" s="106">
        <f t="shared" si="176"/>
        <v>99218.574871744</v>
      </c>
      <c r="D344" s="106">
        <f t="shared" si="176"/>
        <v>128466.63271165619</v>
      </c>
      <c r="E344" s="106">
        <f t="shared" si="176"/>
        <v>214686.50461993547</v>
      </c>
      <c r="F344" s="106">
        <f t="shared" si="176"/>
        <v>421825.2686244761</v>
      </c>
      <c r="G344" s="107">
        <f t="shared" si="176"/>
        <v>656090.14854527987</v>
      </c>
      <c r="H344" s="108">
        <f t="shared" si="176"/>
        <v>388263.74497866398</v>
      </c>
    </row>
    <row r="345" spans="1:8" ht="15.75" x14ac:dyDescent="0.25">
      <c r="A345" s="19">
        <v>8</v>
      </c>
      <c r="B345" s="105">
        <f t="shared" ref="B345:H345" si="177">B325*B305/(B82+B62)</f>
        <v>87932.37007520473</v>
      </c>
      <c r="C345" s="106">
        <f t="shared" si="177"/>
        <v>98792.925981402936</v>
      </c>
      <c r="D345" s="106">
        <f t="shared" si="177"/>
        <v>135494.09243275644</v>
      </c>
      <c r="E345" s="106">
        <f t="shared" si="177"/>
        <v>223750.11949108352</v>
      </c>
      <c r="F345" s="106">
        <f t="shared" si="177"/>
        <v>436910.72033346538</v>
      </c>
      <c r="G345" s="107">
        <f t="shared" si="177"/>
        <v>707042.16631664592</v>
      </c>
      <c r="H345" s="108">
        <f t="shared" si="177"/>
        <v>420121.72832650202</v>
      </c>
    </row>
    <row r="346" spans="1:8" ht="15.75" x14ac:dyDescent="0.25">
      <c r="A346" s="19">
        <v>9</v>
      </c>
      <c r="B346" s="105">
        <f t="shared" ref="B346:H346" si="178">B326*B306/(B83+B63)</f>
        <v>88167.619820323205</v>
      </c>
      <c r="C346" s="106">
        <f t="shared" si="178"/>
        <v>98370.553255588326</v>
      </c>
      <c r="D346" s="106">
        <f t="shared" si="178"/>
        <v>134608.53176638635</v>
      </c>
      <c r="E346" s="106">
        <f t="shared" si="178"/>
        <v>234381.04699871113</v>
      </c>
      <c r="F346" s="106">
        <f t="shared" si="178"/>
        <v>443620.07347279746</v>
      </c>
      <c r="G346" s="107">
        <f t="shared" si="178"/>
        <v>739235.39354288252</v>
      </c>
      <c r="H346" s="108">
        <f t="shared" si="178"/>
        <v>436078.65366198705</v>
      </c>
    </row>
    <row r="347" spans="1:8" ht="15.75" x14ac:dyDescent="0.25">
      <c r="A347" s="19">
        <v>10</v>
      </c>
      <c r="B347" s="105">
        <f t="shared" ref="B347:H347" si="179">B327*B307/(B84+B64)</f>
        <v>88624.616045768475</v>
      </c>
      <c r="C347" s="106">
        <f t="shared" si="179"/>
        <v>104759.80447095534</v>
      </c>
      <c r="D347" s="106">
        <f t="shared" si="179"/>
        <v>137219.12490703858</v>
      </c>
      <c r="E347" s="106">
        <f t="shared" si="179"/>
        <v>247148.49051660654</v>
      </c>
      <c r="F347" s="106">
        <f t="shared" si="179"/>
        <v>446243.76819954865</v>
      </c>
      <c r="G347" s="107">
        <f t="shared" si="179"/>
        <v>842431.32759300293</v>
      </c>
      <c r="H347" s="108">
        <f t="shared" si="179"/>
        <v>481365.75836488046</v>
      </c>
    </row>
    <row r="348" spans="1:8" ht="15.75" x14ac:dyDescent="0.25">
      <c r="A348" s="19">
        <v>11</v>
      </c>
      <c r="B348" s="105">
        <f t="shared" ref="B348:H348" si="180">B328*B308/(B85+B65)</f>
        <v>88181.30091513753</v>
      </c>
      <c r="C348" s="106">
        <f t="shared" si="180"/>
        <v>105674.69175188788</v>
      </c>
      <c r="D348" s="106">
        <f t="shared" si="180"/>
        <v>145195.22553643797</v>
      </c>
      <c r="E348" s="106">
        <f t="shared" si="180"/>
        <v>249862.28486898434</v>
      </c>
      <c r="F348" s="106">
        <f t="shared" si="180"/>
        <v>437504.68551354419</v>
      </c>
      <c r="G348" s="107">
        <f t="shared" si="180"/>
        <v>906263.77142312727</v>
      </c>
      <c r="H348" s="108">
        <f t="shared" si="180"/>
        <v>503908.09804270387</v>
      </c>
    </row>
    <row r="349" spans="1:8" ht="15.75" x14ac:dyDescent="0.25">
      <c r="A349" s="19">
        <v>12</v>
      </c>
      <c r="B349" s="105">
        <f t="shared" ref="B349:H349" si="181">B329*B309/(B86+B66)</f>
        <v>88716.776878812292</v>
      </c>
      <c r="C349" s="106">
        <f t="shared" si="181"/>
        <v>107974.67397592246</v>
      </c>
      <c r="D349" s="106">
        <f t="shared" si="181"/>
        <v>159662.00588461978</v>
      </c>
      <c r="E349" s="106">
        <f t="shared" si="181"/>
        <v>251935.60577477497</v>
      </c>
      <c r="F349" s="106">
        <f t="shared" si="181"/>
        <v>444304.94865610194</v>
      </c>
      <c r="G349" s="107">
        <f t="shared" si="181"/>
        <v>956532.56338848651</v>
      </c>
      <c r="H349" s="108">
        <f t="shared" si="181"/>
        <v>534699.72252379148</v>
      </c>
    </row>
    <row r="350" spans="1:8" ht="15.75" x14ac:dyDescent="0.25">
      <c r="A350" s="19">
        <v>13</v>
      </c>
      <c r="B350" s="105">
        <f t="shared" ref="B350:H350" si="182">B330*B310/(B87+B67)</f>
        <v>88660.223336413124</v>
      </c>
      <c r="C350" s="106">
        <f t="shared" si="182"/>
        <v>112417.58064793779</v>
      </c>
      <c r="D350" s="106">
        <f t="shared" si="182"/>
        <v>165868.86782126859</v>
      </c>
      <c r="E350" s="106">
        <f t="shared" si="182"/>
        <v>248921.39259630442</v>
      </c>
      <c r="F350" s="106">
        <f t="shared" si="182"/>
        <v>447050.17189447081</v>
      </c>
      <c r="G350" s="107">
        <f t="shared" si="182"/>
        <v>1026068.9890366979</v>
      </c>
      <c r="H350" s="108">
        <f t="shared" si="182"/>
        <v>548991.11308613117</v>
      </c>
    </row>
    <row r="351" spans="1:8" ht="15.75" x14ac:dyDescent="0.25">
      <c r="A351" s="19">
        <v>14</v>
      </c>
      <c r="B351" s="105">
        <f t="shared" ref="B351:H351" si="183">B331*B311/(B88+B68)</f>
        <v>88916.040720322577</v>
      </c>
      <c r="C351" s="106">
        <f t="shared" si="183"/>
        <v>115874.89511629849</v>
      </c>
      <c r="D351" s="106">
        <f t="shared" si="183"/>
        <v>169977.30400014273</v>
      </c>
      <c r="E351" s="106">
        <f t="shared" si="183"/>
        <v>246882.35666755959</v>
      </c>
      <c r="F351" s="106">
        <f t="shared" si="183"/>
        <v>456693.24417833996</v>
      </c>
      <c r="G351" s="107">
        <f t="shared" si="183"/>
        <v>1088030.358322195</v>
      </c>
      <c r="H351" s="108">
        <f t="shared" si="183"/>
        <v>583109.72204680974</v>
      </c>
    </row>
    <row r="352" spans="1:8" ht="15.75" x14ac:dyDescent="0.25">
      <c r="A352" s="19">
        <v>15</v>
      </c>
      <c r="B352" s="105">
        <f t="shared" ref="B352:H352" si="184">B332*B312/(B89+B69)</f>
        <v>88647.477108250721</v>
      </c>
      <c r="C352" s="106">
        <f t="shared" si="184"/>
        <v>114569.18527143888</v>
      </c>
      <c r="D352" s="106">
        <f t="shared" si="184"/>
        <v>200500.60333937712</v>
      </c>
      <c r="E352" s="106">
        <f t="shared" si="184"/>
        <v>249301.93275115354</v>
      </c>
      <c r="F352" s="106">
        <f t="shared" si="184"/>
        <v>444313.81007513293</v>
      </c>
      <c r="G352" s="107">
        <f t="shared" si="184"/>
        <v>1186365.6467382631</v>
      </c>
      <c r="H352" s="108">
        <f t="shared" si="184"/>
        <v>611500.66043430602</v>
      </c>
    </row>
    <row r="353" spans="1:8" ht="15.75" x14ac:dyDescent="0.25">
      <c r="A353" s="19">
        <v>20</v>
      </c>
      <c r="B353" s="105">
        <f t="shared" ref="B353:H353" si="185">B333*B313/(B90+B70)</f>
        <v>91155.159506491225</v>
      </c>
      <c r="C353" s="106">
        <f t="shared" si="185"/>
        <v>144030.21494366298</v>
      </c>
      <c r="D353" s="106">
        <f t="shared" si="185"/>
        <v>241005.21220243641</v>
      </c>
      <c r="E353" s="106">
        <f t="shared" si="185"/>
        <v>256663.71709353439</v>
      </c>
      <c r="F353" s="106">
        <f t="shared" si="185"/>
        <v>527324.41170908476</v>
      </c>
      <c r="G353" s="107">
        <f t="shared" si="185"/>
        <v>1470424.5144721158</v>
      </c>
      <c r="H353" s="108">
        <f t="shared" si="185"/>
        <v>757571.09260227391</v>
      </c>
    </row>
    <row r="354" spans="1:8" ht="16.5" thickBot="1" x14ac:dyDescent="0.3">
      <c r="A354" s="20">
        <v>25</v>
      </c>
      <c r="B354" s="109">
        <f t="shared" ref="B354:H354" si="186">B334*B314/(B91+B71)</f>
        <v>95060.642857560655</v>
      </c>
      <c r="C354" s="110">
        <f t="shared" si="186"/>
        <v>136356.20494483953</v>
      </c>
      <c r="D354" s="110">
        <f t="shared" si="186"/>
        <v>249925.3695469159</v>
      </c>
      <c r="E354" s="110">
        <f t="shared" si="186"/>
        <v>311689.41267290519</v>
      </c>
      <c r="F354" s="110" t="s">
        <v>36</v>
      </c>
      <c r="G354" s="111">
        <f t="shared" si="186"/>
        <v>1184636.7772276208</v>
      </c>
      <c r="H354" s="112">
        <f t="shared" si="186"/>
        <v>742979.51969463751</v>
      </c>
    </row>
    <row r="356" spans="1:8" ht="18.75" thickBot="1" x14ac:dyDescent="0.3">
      <c r="A356" s="21" t="s">
        <v>38</v>
      </c>
      <c r="B356" s="25"/>
      <c r="C356" s="25"/>
      <c r="D356" s="25"/>
      <c r="E356" s="25"/>
      <c r="F356" s="25"/>
      <c r="G356" s="25"/>
      <c r="H356" s="25"/>
    </row>
    <row r="357" spans="1:8" ht="60.75" thickBot="1" x14ac:dyDescent="0.3">
      <c r="A357" s="17" t="s">
        <v>15</v>
      </c>
      <c r="B357" s="39" t="s">
        <v>4</v>
      </c>
      <c r="C357" s="40" t="s">
        <v>16</v>
      </c>
      <c r="D357" s="41" t="s">
        <v>6</v>
      </c>
      <c r="E357" s="41" t="s">
        <v>7</v>
      </c>
      <c r="F357" s="41" t="s">
        <v>8</v>
      </c>
      <c r="G357" s="42" t="s">
        <v>9</v>
      </c>
      <c r="H357" s="16" t="s">
        <v>10</v>
      </c>
    </row>
    <row r="358" spans="1:8" ht="15.75" x14ac:dyDescent="0.25">
      <c r="A358" s="18">
        <v>1</v>
      </c>
      <c r="B358" s="32">
        <v>16800</v>
      </c>
      <c r="C358" s="33">
        <v>13801</v>
      </c>
      <c r="D358" s="33">
        <v>51710</v>
      </c>
      <c r="E358" s="33">
        <v>350659</v>
      </c>
      <c r="F358" s="33">
        <v>384396</v>
      </c>
      <c r="G358" s="34">
        <v>4727492</v>
      </c>
      <c r="H358" s="68">
        <v>5544858</v>
      </c>
    </row>
    <row r="359" spans="1:8" ht="15.75" x14ac:dyDescent="0.25">
      <c r="A359" s="19">
        <v>2</v>
      </c>
      <c r="B359" s="52">
        <v>11799</v>
      </c>
      <c r="C359" s="53">
        <v>8989</v>
      </c>
      <c r="D359" s="53">
        <v>34966</v>
      </c>
      <c r="E359" s="53">
        <v>258387</v>
      </c>
      <c r="F359" s="53">
        <v>292154</v>
      </c>
      <c r="G359" s="54">
        <v>3943924</v>
      </c>
      <c r="H359" s="69">
        <v>4550219</v>
      </c>
    </row>
    <row r="360" spans="1:8" ht="15.75" x14ac:dyDescent="0.25">
      <c r="A360" s="19">
        <v>3</v>
      </c>
      <c r="B360" s="52">
        <v>8616</v>
      </c>
      <c r="C360" s="53">
        <v>7031</v>
      </c>
      <c r="D360" s="53">
        <v>25164</v>
      </c>
      <c r="E360" s="53">
        <v>212191</v>
      </c>
      <c r="F360" s="53">
        <v>223230</v>
      </c>
      <c r="G360" s="54">
        <v>3473201</v>
      </c>
      <c r="H360" s="69">
        <v>3949433</v>
      </c>
    </row>
    <row r="361" spans="1:8" ht="15.75" x14ac:dyDescent="0.25">
      <c r="A361" s="19">
        <v>4</v>
      </c>
      <c r="B361" s="52">
        <v>7304</v>
      </c>
      <c r="C361" s="53">
        <v>5462</v>
      </c>
      <c r="D361" s="53">
        <v>17766</v>
      </c>
      <c r="E361" s="53">
        <v>184047</v>
      </c>
      <c r="F361" s="53">
        <v>193990</v>
      </c>
      <c r="G361" s="54">
        <v>3090856</v>
      </c>
      <c r="H361" s="69">
        <v>3499425</v>
      </c>
    </row>
    <row r="362" spans="1:8" ht="15.75" x14ac:dyDescent="0.25">
      <c r="A362" s="19">
        <v>5</v>
      </c>
      <c r="B362" s="52">
        <v>5774</v>
      </c>
      <c r="C362" s="53">
        <v>4164</v>
      </c>
      <c r="D362" s="53">
        <v>13328</v>
      </c>
      <c r="E362" s="53">
        <v>158063</v>
      </c>
      <c r="F362" s="53">
        <v>144430</v>
      </c>
      <c r="G362" s="54">
        <v>2911052</v>
      </c>
      <c r="H362" s="69">
        <v>3236811</v>
      </c>
    </row>
    <row r="363" spans="1:8" ht="15.75" x14ac:dyDescent="0.25">
      <c r="A363" s="19">
        <v>6</v>
      </c>
      <c r="B363" s="52">
        <v>4845</v>
      </c>
      <c r="C363" s="53">
        <v>2874</v>
      </c>
      <c r="D363" s="53">
        <v>12389</v>
      </c>
      <c r="E363" s="53">
        <v>137758</v>
      </c>
      <c r="F363" s="53">
        <v>110277</v>
      </c>
      <c r="G363" s="54">
        <v>1979207</v>
      </c>
      <c r="H363" s="69">
        <v>2247350</v>
      </c>
    </row>
    <row r="364" spans="1:8" ht="15.75" x14ac:dyDescent="0.25">
      <c r="A364" s="19">
        <v>7</v>
      </c>
      <c r="B364" s="52">
        <v>3989</v>
      </c>
      <c r="C364" s="53">
        <v>2684</v>
      </c>
      <c r="D364" s="53">
        <v>10131</v>
      </c>
      <c r="E364" s="53">
        <v>106992</v>
      </c>
      <c r="F364" s="53">
        <v>91331</v>
      </c>
      <c r="G364" s="54">
        <v>1611555</v>
      </c>
      <c r="H364" s="69">
        <v>1826682</v>
      </c>
    </row>
    <row r="365" spans="1:8" ht="15.75" x14ac:dyDescent="0.25">
      <c r="A365" s="19">
        <v>8</v>
      </c>
      <c r="B365" s="52">
        <v>3082</v>
      </c>
      <c r="C365" s="53">
        <v>2504</v>
      </c>
      <c r="D365" s="53">
        <v>6181</v>
      </c>
      <c r="E365" s="53">
        <v>85805</v>
      </c>
      <c r="F365" s="53">
        <v>78673</v>
      </c>
      <c r="G365" s="54">
        <v>1415608</v>
      </c>
      <c r="H365" s="69">
        <v>1591853</v>
      </c>
    </row>
    <row r="366" spans="1:8" ht="15.75" x14ac:dyDescent="0.25">
      <c r="A366" s="19">
        <v>9</v>
      </c>
      <c r="B366" s="52">
        <v>2581</v>
      </c>
      <c r="C366" s="53">
        <v>2318</v>
      </c>
      <c r="D366" s="53">
        <v>5849</v>
      </c>
      <c r="E366" s="53">
        <v>73093</v>
      </c>
      <c r="F366" s="53">
        <v>78673</v>
      </c>
      <c r="G366" s="54">
        <v>1196009</v>
      </c>
      <c r="H366" s="69">
        <v>1358523</v>
      </c>
    </row>
    <row r="367" spans="1:8" ht="15.75" x14ac:dyDescent="0.25">
      <c r="A367" s="19">
        <v>10</v>
      </c>
      <c r="B367" s="52">
        <v>2361</v>
      </c>
      <c r="C367" s="53">
        <v>1416</v>
      </c>
      <c r="D367" s="53">
        <v>4662</v>
      </c>
      <c r="E367" s="53">
        <v>61165</v>
      </c>
      <c r="F367" s="53">
        <v>68783</v>
      </c>
      <c r="G367" s="54">
        <v>902757</v>
      </c>
      <c r="H367" s="69">
        <v>1041144</v>
      </c>
    </row>
    <row r="368" spans="1:8" ht="15.75" x14ac:dyDescent="0.25">
      <c r="A368" s="19">
        <v>11</v>
      </c>
      <c r="B368" s="52">
        <v>2078</v>
      </c>
      <c r="C368" s="53">
        <v>1170</v>
      </c>
      <c r="D368" s="53">
        <v>3628</v>
      </c>
      <c r="E368" s="53">
        <v>47808</v>
      </c>
      <c r="F368" s="53">
        <v>60032</v>
      </c>
      <c r="G368" s="54">
        <v>856695</v>
      </c>
      <c r="H368" s="69">
        <v>971411</v>
      </c>
    </row>
    <row r="369" spans="1:9" ht="15.75" x14ac:dyDescent="0.25">
      <c r="A369" s="19">
        <v>12</v>
      </c>
      <c r="B369" s="52">
        <v>1676</v>
      </c>
      <c r="C369" s="53">
        <v>982</v>
      </c>
      <c r="D369" s="53">
        <v>2451</v>
      </c>
      <c r="E369" s="53">
        <v>47808</v>
      </c>
      <c r="F369" s="53">
        <v>53770</v>
      </c>
      <c r="G369" s="54">
        <v>830933</v>
      </c>
      <c r="H369" s="69">
        <v>937620</v>
      </c>
    </row>
    <row r="370" spans="1:9" ht="15.75" x14ac:dyDescent="0.25">
      <c r="A370" s="19">
        <v>13</v>
      </c>
      <c r="B370" s="52">
        <v>1485</v>
      </c>
      <c r="C370" s="53">
        <v>676</v>
      </c>
      <c r="D370" s="53">
        <v>1765</v>
      </c>
      <c r="E370" s="53">
        <v>38452</v>
      </c>
      <c r="F370" s="53">
        <v>53770</v>
      </c>
      <c r="G370" s="54">
        <v>748942</v>
      </c>
      <c r="H370" s="69">
        <v>845090</v>
      </c>
    </row>
    <row r="371" spans="1:9" ht="15.75" x14ac:dyDescent="0.25">
      <c r="A371" s="19">
        <v>14</v>
      </c>
      <c r="B371" s="52">
        <v>1241</v>
      </c>
      <c r="C371" s="53">
        <v>538</v>
      </c>
      <c r="D371" s="53">
        <v>1546</v>
      </c>
      <c r="E371" s="53">
        <v>38452</v>
      </c>
      <c r="F371" s="53">
        <v>34567</v>
      </c>
      <c r="G371" s="54">
        <v>748942</v>
      </c>
      <c r="H371" s="69">
        <v>825286</v>
      </c>
    </row>
    <row r="372" spans="1:9" ht="15.75" x14ac:dyDescent="0.25">
      <c r="A372" s="19">
        <v>15</v>
      </c>
      <c r="B372" s="52">
        <v>1218</v>
      </c>
      <c r="C372" s="53">
        <v>538</v>
      </c>
      <c r="D372" s="53">
        <v>898</v>
      </c>
      <c r="E372" s="53">
        <v>31289</v>
      </c>
      <c r="F372" s="53">
        <v>34567</v>
      </c>
      <c r="G372" s="54">
        <v>736192</v>
      </c>
      <c r="H372" s="69">
        <v>804702</v>
      </c>
    </row>
    <row r="373" spans="1:9" ht="15.75" x14ac:dyDescent="0.25">
      <c r="A373" s="19">
        <v>20</v>
      </c>
      <c r="B373" s="52">
        <v>654</v>
      </c>
      <c r="C373" s="53">
        <v>290</v>
      </c>
      <c r="D373" s="53">
        <v>621</v>
      </c>
      <c r="E373" s="53">
        <v>26405</v>
      </c>
      <c r="F373" s="53">
        <v>14984</v>
      </c>
      <c r="G373" s="54">
        <v>623929</v>
      </c>
      <c r="H373" s="69">
        <v>666883</v>
      </c>
    </row>
    <row r="374" spans="1:9" ht="16.5" thickBot="1" x14ac:dyDescent="0.3">
      <c r="A374" s="20">
        <v>25</v>
      </c>
      <c r="B374" s="35">
        <v>295</v>
      </c>
      <c r="C374" s="36">
        <v>290</v>
      </c>
      <c r="D374" s="36">
        <v>621</v>
      </c>
      <c r="E374" s="36">
        <v>8614</v>
      </c>
      <c r="F374" s="36">
        <v>0</v>
      </c>
      <c r="G374" s="37">
        <v>307775</v>
      </c>
      <c r="H374" s="70">
        <v>317595</v>
      </c>
    </row>
    <row r="376" spans="1:9" ht="18.75" thickBot="1" x14ac:dyDescent="0.3">
      <c r="A376" s="21" t="s">
        <v>39</v>
      </c>
      <c r="B376" s="25"/>
      <c r="C376" s="25"/>
      <c r="D376" s="25"/>
      <c r="E376" s="25"/>
      <c r="F376" s="25"/>
      <c r="G376" s="25"/>
      <c r="H376" s="25"/>
    </row>
    <row r="377" spans="1:9" ht="60" x14ac:dyDescent="0.25">
      <c r="A377" s="17" t="s">
        <v>15</v>
      </c>
      <c r="B377" s="39" t="s">
        <v>4</v>
      </c>
      <c r="C377" s="40" t="s">
        <v>16</v>
      </c>
      <c r="D377" s="41" t="s">
        <v>6</v>
      </c>
      <c r="E377" s="41" t="s">
        <v>7</v>
      </c>
      <c r="F377" s="41" t="s">
        <v>8</v>
      </c>
      <c r="G377" s="42" t="s">
        <v>9</v>
      </c>
      <c r="H377" s="16" t="s">
        <v>35</v>
      </c>
    </row>
    <row r="378" spans="1:9" ht="15.75" x14ac:dyDescent="0.25">
      <c r="A378" s="18">
        <v>1</v>
      </c>
      <c r="B378" s="158">
        <f>(B258+B238+B198+B178+B157+B137+B116+B96)/B358</f>
        <v>2543.154336216619</v>
      </c>
      <c r="C378" s="159">
        <f t="shared" ref="C378:H378" si="187">(C258+C238+C198+C178+C157+C137+C116+C96)/C358</f>
        <v>1016.9955412762248</v>
      </c>
      <c r="D378" s="159">
        <f t="shared" si="187"/>
        <v>459.45576537209848</v>
      </c>
      <c r="E378" s="159">
        <f t="shared" si="187"/>
        <v>265.9608590149108</v>
      </c>
      <c r="F378" s="159">
        <f t="shared" si="187"/>
        <v>191.61006135540467</v>
      </c>
      <c r="G378" s="166">
        <f t="shared" si="187"/>
        <v>146.51153324495712</v>
      </c>
      <c r="H378" s="163">
        <f t="shared" si="187"/>
        <v>169.53848363120139</v>
      </c>
      <c r="I378" s="121"/>
    </row>
    <row r="379" spans="1:9" ht="15.75" x14ac:dyDescent="0.25">
      <c r="A379" s="19">
        <v>2</v>
      </c>
      <c r="B379" s="160">
        <f t="shared" ref="B379:H379" si="188">(B259+B239+B199+B179+B158+B138+B117+B97)/B359</f>
        <v>2496.758011069865</v>
      </c>
      <c r="C379" s="157">
        <f t="shared" si="188"/>
        <v>931.38052504778079</v>
      </c>
      <c r="D379" s="157">
        <f t="shared" si="188"/>
        <v>446.21339931669252</v>
      </c>
      <c r="E379" s="157">
        <f t="shared" si="188"/>
        <v>270.35859755481323</v>
      </c>
      <c r="F379" s="157">
        <f t="shared" si="188"/>
        <v>185.36726925659582</v>
      </c>
      <c r="G379" s="167">
        <f t="shared" si="188"/>
        <v>122.50306486859488</v>
      </c>
      <c r="H379" s="164">
        <f t="shared" si="188"/>
        <v>145.17750437294799</v>
      </c>
      <c r="I379" s="121"/>
    </row>
    <row r="380" spans="1:9" ht="15.75" x14ac:dyDescent="0.25">
      <c r="A380" s="19">
        <v>3</v>
      </c>
      <c r="B380" s="160">
        <f t="shared" ref="B380:H380" si="189">(B260+B240+B200+B180+B159+B139+B118+B98)/B360</f>
        <v>2560.8493963538021</v>
      </c>
      <c r="C380" s="157">
        <f t="shared" si="189"/>
        <v>877.66335380022178</v>
      </c>
      <c r="D380" s="157">
        <f t="shared" si="189"/>
        <v>463.42395643104186</v>
      </c>
      <c r="E380" s="157">
        <f t="shared" si="189"/>
        <v>273.78687459241195</v>
      </c>
      <c r="F380" s="157">
        <f t="shared" si="189"/>
        <v>197.45901783649873</v>
      </c>
      <c r="G380" s="167">
        <f t="shared" si="189"/>
        <v>109.90351187850862</v>
      </c>
      <c r="H380" s="164">
        <f t="shared" si="189"/>
        <v>132.62349418192747</v>
      </c>
      <c r="I380" s="121"/>
    </row>
    <row r="381" spans="1:9" ht="15.75" x14ac:dyDescent="0.25">
      <c r="A381" s="19">
        <v>4</v>
      </c>
      <c r="B381" s="160">
        <f t="shared" ref="B381:H381" si="190">(B261+B241+B201+B181+B160+B140+B119+B99)/B361</f>
        <v>2469.1516028667234</v>
      </c>
      <c r="C381" s="157">
        <f t="shared" si="190"/>
        <v>827.82190731876449</v>
      </c>
      <c r="D381" s="157">
        <f t="shared" si="190"/>
        <v>459.90954658761649</v>
      </c>
      <c r="E381" s="157">
        <f t="shared" si="190"/>
        <v>258.42882309797767</v>
      </c>
      <c r="F381" s="157">
        <f t="shared" si="190"/>
        <v>174.54375937264842</v>
      </c>
      <c r="G381" s="167">
        <f t="shared" si="190"/>
        <v>97.947398539036342</v>
      </c>
      <c r="H381" s="164">
        <f t="shared" si="190"/>
        <v>118.55979125541327</v>
      </c>
      <c r="I381" s="121"/>
    </row>
    <row r="382" spans="1:9" ht="15.75" x14ac:dyDescent="0.25">
      <c r="A382" s="19">
        <v>5</v>
      </c>
      <c r="B382" s="160">
        <f t="shared" ref="B382:H382" si="191">(B262+B242+B202+B182+B161+B141+B120+B100)/B362</f>
        <v>2467.7086402293462</v>
      </c>
      <c r="C382" s="157">
        <f t="shared" si="191"/>
        <v>835.13022392969026</v>
      </c>
      <c r="D382" s="157">
        <f t="shared" si="191"/>
        <v>478.84122985724326</v>
      </c>
      <c r="E382" s="157">
        <f t="shared" si="191"/>
        <v>248.80847620224381</v>
      </c>
      <c r="F382" s="157">
        <f t="shared" si="191"/>
        <v>192.91662034256061</v>
      </c>
      <c r="G382" s="167">
        <f t="shared" si="191"/>
        <v>83.663529926618963</v>
      </c>
      <c r="H382" s="164">
        <f t="shared" si="191"/>
        <v>103.44974594520352</v>
      </c>
      <c r="I382" s="121"/>
    </row>
    <row r="383" spans="1:9" ht="15.75" x14ac:dyDescent="0.25">
      <c r="A383" s="19">
        <v>6</v>
      </c>
      <c r="B383" s="160">
        <f t="shared" ref="B383:H383" si="192">(B263+B243+B203+B183+B162+B142+B121+B101)/B363</f>
        <v>2468.6619097224243</v>
      </c>
      <c r="C383" s="157">
        <f t="shared" si="192"/>
        <v>944.39363353136207</v>
      </c>
      <c r="D383" s="157">
        <f t="shared" si="192"/>
        <v>433.0767212432628</v>
      </c>
      <c r="E383" s="157">
        <f t="shared" si="192"/>
        <v>240.77840995594485</v>
      </c>
      <c r="F383" s="157">
        <f t="shared" si="192"/>
        <v>208.43761967699231</v>
      </c>
      <c r="G383" s="167">
        <f t="shared" si="192"/>
        <v>101.841723467527</v>
      </c>
      <c r="H383" s="164">
        <f t="shared" si="192"/>
        <v>123.59495464332744</v>
      </c>
      <c r="I383" s="121"/>
    </row>
    <row r="384" spans="1:9" ht="15.75" x14ac:dyDescent="0.25">
      <c r="A384" s="19">
        <v>7</v>
      </c>
      <c r="B384" s="160">
        <f t="shared" ref="B384:H384" si="193">(B264+B244+B204+B184+B163+B143+B122+B102)/B364</f>
        <v>2509.9992417463718</v>
      </c>
      <c r="C384" s="157">
        <f t="shared" si="193"/>
        <v>961.13373571734121</v>
      </c>
      <c r="D384" s="157">
        <f t="shared" si="193"/>
        <v>418.45808700865211</v>
      </c>
      <c r="E384" s="157">
        <f t="shared" si="193"/>
        <v>248.8141783766263</v>
      </c>
      <c r="F384" s="157">
        <f t="shared" si="193"/>
        <v>212.4575703400368</v>
      </c>
      <c r="G384" s="167">
        <f t="shared" si="193"/>
        <v>107.47867693994552</v>
      </c>
      <c r="H384" s="164">
        <f t="shared" si="193"/>
        <v>129.23122740960258</v>
      </c>
      <c r="I384" s="121"/>
    </row>
    <row r="385" spans="1:14" ht="15.75" x14ac:dyDescent="0.25">
      <c r="A385" s="19">
        <v>8</v>
      </c>
      <c r="B385" s="160">
        <f t="shared" ref="B385:H385" si="194">(B265+B245+B205+B185+B164+B144+B123+B103)/B365</f>
        <v>2510.7230910506214</v>
      </c>
      <c r="C385" s="157">
        <f t="shared" si="194"/>
        <v>946.89705413485251</v>
      </c>
      <c r="D385" s="157">
        <f t="shared" si="194"/>
        <v>504.18445655288758</v>
      </c>
      <c r="E385" s="157">
        <f t="shared" si="194"/>
        <v>250.33519574784705</v>
      </c>
      <c r="F385" s="157">
        <f t="shared" si="194"/>
        <v>216.58660649784741</v>
      </c>
      <c r="G385" s="167">
        <f t="shared" si="194"/>
        <v>107.38429406875269</v>
      </c>
      <c r="H385" s="164">
        <f t="shared" si="194"/>
        <v>128.0011648301404</v>
      </c>
      <c r="I385" s="121"/>
    </row>
    <row r="386" spans="1:14" ht="15.75" x14ac:dyDescent="0.25">
      <c r="A386" s="19">
        <v>9</v>
      </c>
      <c r="B386" s="160">
        <f t="shared" ref="B386:H386" si="195">(B266+B246+B206+B186+B165+B145+B124+B104)/B366</f>
        <v>2596.1794290370258</v>
      </c>
      <c r="C386" s="157">
        <f t="shared" si="195"/>
        <v>933.62906454829294</v>
      </c>
      <c r="D386" s="157">
        <f t="shared" si="195"/>
        <v>460.27878873785727</v>
      </c>
      <c r="E386" s="157">
        <f t="shared" si="195"/>
        <v>246.90928842571461</v>
      </c>
      <c r="F386" s="157">
        <f t="shared" si="195"/>
        <v>191.71866457456963</v>
      </c>
      <c r="G386" s="167">
        <f t="shared" si="195"/>
        <v>112.49149598774308</v>
      </c>
      <c r="H386" s="164">
        <f t="shared" si="195"/>
        <v>131.92881287624624</v>
      </c>
      <c r="I386" s="121"/>
    </row>
    <row r="387" spans="1:14" ht="15.75" x14ac:dyDescent="0.25">
      <c r="A387" s="19">
        <v>10</v>
      </c>
      <c r="B387" s="160">
        <f t="shared" ref="B387:H387" si="196">(B267+B247+B207+B187+B166+B146+B125+B105)/B367</f>
        <v>2439.8983663595727</v>
      </c>
      <c r="C387" s="157">
        <f t="shared" si="196"/>
        <v>961.77786590566348</v>
      </c>
      <c r="D387" s="157">
        <f t="shared" si="196"/>
        <v>470.93650761746403</v>
      </c>
      <c r="E387" s="157">
        <f t="shared" si="196"/>
        <v>246.48177751186134</v>
      </c>
      <c r="F387" s="157">
        <f t="shared" si="196"/>
        <v>194.63113045354896</v>
      </c>
      <c r="G387" s="167">
        <f t="shared" si="196"/>
        <v>132.5110173814287</v>
      </c>
      <c r="H387" s="164">
        <f t="shared" si="196"/>
        <v>151.18619805263816</v>
      </c>
      <c r="I387" s="121"/>
      <c r="J387" s="121"/>
      <c r="K387" s="121"/>
      <c r="L387" s="121"/>
      <c r="M387" s="121"/>
      <c r="N387" s="121"/>
    </row>
    <row r="388" spans="1:14" ht="15.75" x14ac:dyDescent="0.25">
      <c r="A388" s="19">
        <v>11</v>
      </c>
      <c r="B388" s="160">
        <f t="shared" ref="B388:H388" si="197">(B268+B248+B208+B188+B167+B147+B126+B106)/B368</f>
        <v>2503.7039239620376</v>
      </c>
      <c r="C388" s="157">
        <f t="shared" si="197"/>
        <v>993.52274296646715</v>
      </c>
      <c r="D388" s="157">
        <f t="shared" si="197"/>
        <v>480.24881654830637</v>
      </c>
      <c r="E388" s="157">
        <f t="shared" si="197"/>
        <v>271.77122684879487</v>
      </c>
      <c r="F388" s="157">
        <f t="shared" si="197"/>
        <v>204.06002122833218</v>
      </c>
      <c r="G388" s="167">
        <f t="shared" si="197"/>
        <v>126.94325585041967</v>
      </c>
      <c r="H388" s="164">
        <f t="shared" si="197"/>
        <v>146.28420271959294</v>
      </c>
      <c r="I388" s="194"/>
    </row>
    <row r="389" spans="1:14" ht="15.75" x14ac:dyDescent="0.25">
      <c r="A389" s="19">
        <v>12</v>
      </c>
      <c r="B389" s="160">
        <f t="shared" ref="B389:H389" si="198">(B269+B249+B209+B189+B168+B148+B127+B107)/B369</f>
        <v>2593.7482500368751</v>
      </c>
      <c r="C389" s="157">
        <f t="shared" si="198"/>
        <v>989.58458837403464</v>
      </c>
      <c r="D389" s="157">
        <f t="shared" si="198"/>
        <v>521.13261814645375</v>
      </c>
      <c r="E389" s="157">
        <f t="shared" si="198"/>
        <v>242.40792054969145</v>
      </c>
      <c r="F389" s="157">
        <f t="shared" si="198"/>
        <v>198.3135348288348</v>
      </c>
      <c r="G389" s="167">
        <f t="shared" si="198"/>
        <v>119.72010570335107</v>
      </c>
      <c r="H389" s="164">
        <f t="shared" si="198"/>
        <v>136.86561016798913</v>
      </c>
      <c r="I389" s="169"/>
      <c r="J389" s="169"/>
      <c r="K389" s="169"/>
      <c r="L389" s="169"/>
      <c r="M389" s="169"/>
    </row>
    <row r="390" spans="1:14" ht="15.75" x14ac:dyDescent="0.25">
      <c r="A390" s="19">
        <v>13</v>
      </c>
      <c r="B390" s="160">
        <f t="shared" ref="B390:H390" si="199">(B270+B250+B210+B190+B169+B149+B128+B108)/B370</f>
        <v>2626.9695803381665</v>
      </c>
      <c r="C390" s="157">
        <f t="shared" si="199"/>
        <v>997.78917734856032</v>
      </c>
      <c r="D390" s="157">
        <f t="shared" si="199"/>
        <v>657.83686954610778</v>
      </c>
      <c r="E390" s="157">
        <f t="shared" si="199"/>
        <v>258.94246603173247</v>
      </c>
      <c r="F390" s="157">
        <f t="shared" si="199"/>
        <v>166.28237749468877</v>
      </c>
      <c r="G390" s="167">
        <f t="shared" si="199"/>
        <v>113.71204457761206</v>
      </c>
      <c r="H390" s="164">
        <f t="shared" si="199"/>
        <v>129.92488683717266</v>
      </c>
      <c r="I390" s="121"/>
    </row>
    <row r="391" spans="1:14" ht="15.75" x14ac:dyDescent="0.25">
      <c r="A391" s="19">
        <v>14</v>
      </c>
      <c r="B391" s="160">
        <f t="shared" ref="B391:H391" si="200">(B271+B251+B211+B191+B170+B150+B129+B109)/B371</f>
        <v>2579.3533166249899</v>
      </c>
      <c r="C391" s="157">
        <f t="shared" si="200"/>
        <v>1076.9042297053763</v>
      </c>
      <c r="D391" s="157">
        <f t="shared" si="200"/>
        <v>659.67905821530167</v>
      </c>
      <c r="E391" s="157">
        <f t="shared" si="200"/>
        <v>231.13920836451018</v>
      </c>
      <c r="F391" s="157">
        <f t="shared" si="200"/>
        <v>224.60106896843172</v>
      </c>
      <c r="G391" s="167">
        <f t="shared" si="200"/>
        <v>106.05122447068028</v>
      </c>
      <c r="H391" s="164">
        <f t="shared" si="200"/>
        <v>122.23396727207063</v>
      </c>
      <c r="I391" s="121"/>
    </row>
    <row r="392" spans="1:14" ht="15.75" x14ac:dyDescent="0.25">
      <c r="A392" s="19">
        <v>15</v>
      </c>
      <c r="B392" s="160">
        <f t="shared" ref="B392:H392" si="201">(B272+B252+B212+B192+B171+B151+B130+B110)/B372</f>
        <v>2474.56011632227</v>
      </c>
      <c r="C392" s="157">
        <f t="shared" si="201"/>
        <v>1064.7693798460864</v>
      </c>
      <c r="D392" s="157">
        <f t="shared" si="201"/>
        <v>893.09845585468656</v>
      </c>
      <c r="E392" s="157">
        <f t="shared" si="201"/>
        <v>246.99926220990633</v>
      </c>
      <c r="F392" s="157">
        <f t="shared" si="201"/>
        <v>192.80548358628155</v>
      </c>
      <c r="G392" s="167">
        <f t="shared" si="201"/>
        <v>99.912346368572756</v>
      </c>
      <c r="H392" s="164">
        <f t="shared" si="201"/>
        <v>114.74632811348825</v>
      </c>
      <c r="I392" s="121"/>
    </row>
    <row r="393" spans="1:14" ht="15.75" x14ac:dyDescent="0.25">
      <c r="A393" s="19">
        <v>20</v>
      </c>
      <c r="B393" s="160">
        <f t="shared" ref="B393:H393" si="202">(B273+B253+B213+B193+B172+B152+B131+B111)/B373</f>
        <v>2090.7146675800741</v>
      </c>
      <c r="C393" s="157">
        <f t="shared" si="202"/>
        <v>993.31182719767571</v>
      </c>
      <c r="D393" s="157">
        <f t="shared" si="202"/>
        <v>776.18425830092235</v>
      </c>
      <c r="E393" s="157">
        <f t="shared" si="202"/>
        <v>136.08377350158992</v>
      </c>
      <c r="F393" s="157">
        <f t="shared" si="202"/>
        <v>105.57749834004633</v>
      </c>
      <c r="G393" s="167">
        <f t="shared" si="202"/>
        <v>65.988095448711704</v>
      </c>
      <c r="H393" s="164">
        <f t="shared" si="202"/>
        <v>72.703232690810125</v>
      </c>
      <c r="I393" s="121"/>
    </row>
    <row r="394" spans="1:14" ht="15.75" x14ac:dyDescent="0.25">
      <c r="A394" s="20">
        <v>25</v>
      </c>
      <c r="B394" s="161">
        <f t="shared" ref="B394:H394" si="203">(B274+B254+B214+B194+B173+B153+B132+B112)/B374</f>
        <v>2255.6762711963547</v>
      </c>
      <c r="C394" s="162">
        <f t="shared" si="203"/>
        <v>940.38762030923806</v>
      </c>
      <c r="D394" s="162">
        <f t="shared" si="203"/>
        <v>402.45631166975187</v>
      </c>
      <c r="E394" s="162">
        <f t="shared" si="203"/>
        <v>144.73620277358032</v>
      </c>
      <c r="F394" s="162" t="s">
        <v>36</v>
      </c>
      <c r="G394" s="168">
        <f t="shared" si="203"/>
        <v>69.28263176053018</v>
      </c>
      <c r="H394" s="165">
        <f t="shared" si="203"/>
        <v>74.860575985857466</v>
      </c>
    </row>
    <row r="396" spans="1:14" ht="18.75" thickBot="1" x14ac:dyDescent="0.3">
      <c r="A396" s="21" t="s">
        <v>40</v>
      </c>
      <c r="B396" s="25"/>
      <c r="C396" s="25"/>
      <c r="D396" s="25"/>
      <c r="E396" s="25"/>
      <c r="F396" s="25"/>
      <c r="G396" s="25"/>
      <c r="H396" s="25"/>
    </row>
    <row r="397" spans="1:14" ht="60.75" thickBot="1" x14ac:dyDescent="0.3">
      <c r="A397" s="17" t="s">
        <v>15</v>
      </c>
      <c r="B397" s="39" t="s">
        <v>4</v>
      </c>
      <c r="C397" s="40" t="s">
        <v>16</v>
      </c>
      <c r="D397" s="41" t="s">
        <v>6</v>
      </c>
      <c r="E397" s="41" t="s">
        <v>7</v>
      </c>
      <c r="F397" s="41" t="s">
        <v>8</v>
      </c>
      <c r="G397" s="42" t="s">
        <v>9</v>
      </c>
      <c r="H397" s="16" t="s">
        <v>10</v>
      </c>
    </row>
    <row r="398" spans="1:14" ht="15.75" x14ac:dyDescent="0.25">
      <c r="A398" s="18">
        <v>1</v>
      </c>
      <c r="B398" s="32">
        <v>85646</v>
      </c>
      <c r="C398" s="33">
        <v>84291</v>
      </c>
      <c r="D398" s="33">
        <v>253976</v>
      </c>
      <c r="E398" s="33">
        <v>1330817</v>
      </c>
      <c r="F398" s="33">
        <v>1541396</v>
      </c>
      <c r="G398" s="75">
        <v>20399894</v>
      </c>
      <c r="H398" s="78">
        <v>23696020</v>
      </c>
    </row>
    <row r="399" spans="1:14" ht="15.75" x14ac:dyDescent="0.25">
      <c r="A399" s="19">
        <v>2</v>
      </c>
      <c r="B399" s="52">
        <v>52159</v>
      </c>
      <c r="C399" s="53">
        <v>27295</v>
      </c>
      <c r="D399" s="53">
        <v>170902</v>
      </c>
      <c r="E399" s="53">
        <v>999871</v>
      </c>
      <c r="F399" s="53">
        <v>1166811</v>
      </c>
      <c r="G399" s="80">
        <v>17392239</v>
      </c>
      <c r="H399" s="81">
        <v>19809277</v>
      </c>
    </row>
    <row r="400" spans="1:14" ht="15.75" x14ac:dyDescent="0.25">
      <c r="A400" s="19">
        <v>3</v>
      </c>
      <c r="B400" s="52">
        <v>29612</v>
      </c>
      <c r="C400" s="53">
        <v>21757</v>
      </c>
      <c r="D400" s="53">
        <v>133837</v>
      </c>
      <c r="E400" s="53">
        <v>819334</v>
      </c>
      <c r="F400" s="53">
        <v>908096</v>
      </c>
      <c r="G400" s="80">
        <v>15288659</v>
      </c>
      <c r="H400" s="81">
        <v>17201295</v>
      </c>
    </row>
    <row r="401" spans="1:12" ht="15.75" x14ac:dyDescent="0.25">
      <c r="A401" s="19">
        <v>4</v>
      </c>
      <c r="B401" s="52">
        <v>25231</v>
      </c>
      <c r="C401" s="53">
        <v>17078</v>
      </c>
      <c r="D401" s="53">
        <v>109986</v>
      </c>
      <c r="E401" s="53">
        <v>703242</v>
      </c>
      <c r="F401" s="53">
        <v>803348</v>
      </c>
      <c r="G401" s="80">
        <v>13785005</v>
      </c>
      <c r="H401" s="81">
        <v>15443890</v>
      </c>
    </row>
    <row r="402" spans="1:12" ht="15.75" x14ac:dyDescent="0.25">
      <c r="A402" s="19">
        <v>5</v>
      </c>
      <c r="B402" s="52">
        <v>19814</v>
      </c>
      <c r="C402" s="53">
        <v>13161</v>
      </c>
      <c r="D402" s="53">
        <v>93215</v>
      </c>
      <c r="E402" s="53">
        <v>603619</v>
      </c>
      <c r="F402" s="53">
        <v>598078</v>
      </c>
      <c r="G402" s="80">
        <v>12999106</v>
      </c>
      <c r="H402" s="81">
        <v>14326993</v>
      </c>
    </row>
    <row r="403" spans="1:12" ht="15.75" x14ac:dyDescent="0.25">
      <c r="A403" s="19">
        <v>6</v>
      </c>
      <c r="B403" s="52">
        <v>17218</v>
      </c>
      <c r="C403" s="53">
        <v>8091</v>
      </c>
      <c r="D403" s="53">
        <v>90374</v>
      </c>
      <c r="E403" s="53">
        <v>526585</v>
      </c>
      <c r="F403" s="53">
        <v>464587</v>
      </c>
      <c r="G403" s="80">
        <v>8028296</v>
      </c>
      <c r="H403" s="81">
        <v>9135151</v>
      </c>
    </row>
    <row r="404" spans="1:12" ht="15.75" x14ac:dyDescent="0.25">
      <c r="A404" s="19">
        <v>7</v>
      </c>
      <c r="B404" s="52">
        <v>15033</v>
      </c>
      <c r="C404" s="53">
        <v>7566</v>
      </c>
      <c r="D404" s="53">
        <v>82877</v>
      </c>
      <c r="E404" s="53">
        <v>400119</v>
      </c>
      <c r="F404" s="53">
        <v>353384</v>
      </c>
      <c r="G404" s="80">
        <v>6478899</v>
      </c>
      <c r="H404" s="81">
        <v>7337878</v>
      </c>
    </row>
    <row r="405" spans="1:12" ht="15.75" x14ac:dyDescent="0.25">
      <c r="A405" s="19">
        <v>8</v>
      </c>
      <c r="B405" s="52">
        <v>10377</v>
      </c>
      <c r="C405" s="53">
        <v>6969</v>
      </c>
      <c r="D405" s="53">
        <v>71133</v>
      </c>
      <c r="E405" s="53">
        <v>310615</v>
      </c>
      <c r="F405" s="53">
        <v>303664</v>
      </c>
      <c r="G405" s="80">
        <v>5674985</v>
      </c>
      <c r="H405" s="81">
        <v>6377743</v>
      </c>
    </row>
    <row r="406" spans="1:12" ht="15.75" x14ac:dyDescent="0.25">
      <c r="A406" s="19">
        <v>9</v>
      </c>
      <c r="B406" s="52">
        <v>8947</v>
      </c>
      <c r="C406" s="53">
        <v>6669</v>
      </c>
      <c r="D406" s="53">
        <v>70054</v>
      </c>
      <c r="E406" s="53">
        <v>250814</v>
      </c>
      <c r="F406" s="53">
        <v>303664</v>
      </c>
      <c r="G406" s="80">
        <v>4692710</v>
      </c>
      <c r="H406" s="81">
        <v>5332858</v>
      </c>
    </row>
    <row r="407" spans="1:12" ht="15.75" x14ac:dyDescent="0.25">
      <c r="A407" s="19">
        <v>10</v>
      </c>
      <c r="B407" s="52">
        <v>8398</v>
      </c>
      <c r="C407" s="53">
        <v>4227</v>
      </c>
      <c r="D407" s="53">
        <v>63973</v>
      </c>
      <c r="E407" s="53">
        <v>209902</v>
      </c>
      <c r="F407" s="53">
        <v>249728</v>
      </c>
      <c r="G407" s="80">
        <v>3615389</v>
      </c>
      <c r="H407" s="81">
        <v>4151617</v>
      </c>
      <c r="I407" s="204"/>
      <c r="J407" s="203"/>
      <c r="K407" s="38"/>
      <c r="L407" s="38"/>
    </row>
    <row r="408" spans="1:12" ht="15.75" x14ac:dyDescent="0.25">
      <c r="A408" s="19">
        <v>11</v>
      </c>
      <c r="B408" s="52">
        <v>6922</v>
      </c>
      <c r="C408" s="53">
        <v>3423</v>
      </c>
      <c r="D408" s="53">
        <v>60314</v>
      </c>
      <c r="E408" s="53">
        <v>165352</v>
      </c>
      <c r="F408" s="53">
        <v>219728</v>
      </c>
      <c r="G408" s="80">
        <v>3450623</v>
      </c>
      <c r="H408" s="81">
        <v>3906362</v>
      </c>
    </row>
    <row r="409" spans="1:12" ht="15.75" x14ac:dyDescent="0.25">
      <c r="A409" s="19">
        <v>12</v>
      </c>
      <c r="B409" s="52">
        <v>5838</v>
      </c>
      <c r="C409" s="53">
        <v>3123</v>
      </c>
      <c r="D409" s="53">
        <v>55364</v>
      </c>
      <c r="E409" s="53">
        <v>165352</v>
      </c>
      <c r="F409" s="53">
        <v>189028</v>
      </c>
      <c r="G409" s="80">
        <v>3344671</v>
      </c>
      <c r="H409" s="81">
        <v>3763376</v>
      </c>
    </row>
    <row r="410" spans="1:12" ht="15.75" x14ac:dyDescent="0.25">
      <c r="A410" s="19">
        <v>13</v>
      </c>
      <c r="B410" s="52">
        <v>5261</v>
      </c>
      <c r="C410" s="53">
        <v>1916</v>
      </c>
      <c r="D410" s="53">
        <v>6536</v>
      </c>
      <c r="E410" s="53">
        <v>132702</v>
      </c>
      <c r="F410" s="53">
        <v>189028</v>
      </c>
      <c r="G410" s="80">
        <v>3058464</v>
      </c>
      <c r="H410" s="81">
        <v>3393907</v>
      </c>
    </row>
    <row r="411" spans="1:12" ht="15.75" x14ac:dyDescent="0.25">
      <c r="A411" s="19">
        <v>14</v>
      </c>
      <c r="B411" s="52">
        <v>4468</v>
      </c>
      <c r="C411" s="53">
        <v>1416</v>
      </c>
      <c r="D411" s="53">
        <v>5738</v>
      </c>
      <c r="E411" s="53">
        <v>132702</v>
      </c>
      <c r="F411" s="53">
        <v>128143</v>
      </c>
      <c r="G411" s="80">
        <v>3058464</v>
      </c>
      <c r="H411" s="81">
        <v>3330931</v>
      </c>
    </row>
    <row r="412" spans="1:12" ht="15.75" x14ac:dyDescent="0.25">
      <c r="A412" s="19">
        <v>15</v>
      </c>
      <c r="B412" s="52">
        <v>4402</v>
      </c>
      <c r="C412" s="53">
        <v>1416</v>
      </c>
      <c r="D412" s="53">
        <v>4258</v>
      </c>
      <c r="E412" s="53">
        <v>109373</v>
      </c>
      <c r="F412" s="53">
        <v>128143</v>
      </c>
      <c r="G412" s="80">
        <v>3021690</v>
      </c>
      <c r="H412" s="81">
        <v>3269282</v>
      </c>
    </row>
    <row r="413" spans="1:12" ht="15.75" x14ac:dyDescent="0.25">
      <c r="A413" s="19">
        <v>20</v>
      </c>
      <c r="B413" s="52">
        <v>2072</v>
      </c>
      <c r="C413" s="53">
        <v>750</v>
      </c>
      <c r="D413" s="53">
        <v>3387</v>
      </c>
      <c r="E413" s="53">
        <v>95483</v>
      </c>
      <c r="F413" s="53">
        <v>69171</v>
      </c>
      <c r="G413" s="80">
        <v>2586792</v>
      </c>
      <c r="H413" s="81">
        <v>2757655</v>
      </c>
    </row>
    <row r="414" spans="1:12" ht="16.5" thickBot="1" x14ac:dyDescent="0.3">
      <c r="A414" s="20">
        <v>25</v>
      </c>
      <c r="B414" s="35">
        <v>817</v>
      </c>
      <c r="C414" s="36">
        <v>750</v>
      </c>
      <c r="D414" s="36">
        <v>3387</v>
      </c>
      <c r="E414" s="36">
        <v>24014</v>
      </c>
      <c r="F414" s="36">
        <v>0</v>
      </c>
      <c r="G414" s="77">
        <v>1284441</v>
      </c>
      <c r="H414" s="79">
        <v>1313409</v>
      </c>
    </row>
    <row r="416" spans="1:12" ht="18.75" thickBot="1" x14ac:dyDescent="0.3">
      <c r="A416" s="21" t="s">
        <v>41</v>
      </c>
      <c r="B416" s="25"/>
      <c r="C416" s="25"/>
      <c r="D416" s="25"/>
      <c r="E416" s="25"/>
      <c r="F416" s="25"/>
      <c r="G416" s="25"/>
      <c r="H416" s="25"/>
    </row>
    <row r="417" spans="1:9" ht="60" x14ac:dyDescent="0.25">
      <c r="A417" s="17" t="s">
        <v>15</v>
      </c>
      <c r="B417" s="39" t="s">
        <v>4</v>
      </c>
      <c r="C417" s="40" t="s">
        <v>16</v>
      </c>
      <c r="D417" s="41" t="s">
        <v>6</v>
      </c>
      <c r="E417" s="41" t="s">
        <v>7</v>
      </c>
      <c r="F417" s="41" t="s">
        <v>8</v>
      </c>
      <c r="G417" s="42" t="s">
        <v>9</v>
      </c>
      <c r="H417" s="16" t="s">
        <v>35</v>
      </c>
    </row>
    <row r="418" spans="1:9" ht="15.75" x14ac:dyDescent="0.25">
      <c r="A418" s="18">
        <v>1</v>
      </c>
      <c r="B418" s="158">
        <f>(B258+B238+B198+B178+B157+B137+B116+B96)/B398</f>
        <v>498.8556715834855</v>
      </c>
      <c r="C418" s="159">
        <f t="shared" ref="C418:H418" si="204">(C258+C238+C198+C178+C157+C137+C116+C96)/C398</f>
        <v>166.51309707030617</v>
      </c>
      <c r="D418" s="159">
        <f t="shared" si="204"/>
        <v>93.546073752603448</v>
      </c>
      <c r="E418" s="159">
        <f t="shared" si="204"/>
        <v>70.078432167089545</v>
      </c>
      <c r="F418" s="159">
        <f t="shared" si="204"/>
        <v>47.784048450088186</v>
      </c>
      <c r="G418" s="166">
        <f t="shared" si="204"/>
        <v>33.952730407484907</v>
      </c>
      <c r="H418" s="163">
        <f t="shared" si="204"/>
        <v>39.671928757248516</v>
      </c>
    </row>
    <row r="419" spans="1:9" ht="15.75" x14ac:dyDescent="0.25">
      <c r="A419" s="19">
        <v>2</v>
      </c>
      <c r="B419" s="160">
        <f t="shared" ref="B419:H419" si="205">(B259+B239+B199+B179+B158+B138+B117+B97)/B399</f>
        <v>564.79702012334087</v>
      </c>
      <c r="C419" s="157">
        <f t="shared" si="205"/>
        <v>306.72942076037742</v>
      </c>
      <c r="D419" s="157">
        <f t="shared" si="205"/>
        <v>91.293827576666573</v>
      </c>
      <c r="E419" s="157">
        <f t="shared" si="205"/>
        <v>69.866159680994386</v>
      </c>
      <c r="F419" s="157">
        <f t="shared" si="205"/>
        <v>46.413505856896698</v>
      </c>
      <c r="G419" s="167">
        <f t="shared" si="205"/>
        <v>27.779216787948243</v>
      </c>
      <c r="H419" s="164">
        <f t="shared" si="205"/>
        <v>33.347478495574123</v>
      </c>
    </row>
    <row r="420" spans="1:9" ht="15.75" x14ac:dyDescent="0.25">
      <c r="A420" s="19">
        <v>3</v>
      </c>
      <c r="B420" s="160">
        <f t="shared" ref="B420:H420" si="206">(B260+B240+B200+B180+B159+B139+B118+B98)/B400</f>
        <v>745.11273804485882</v>
      </c>
      <c r="C420" s="157">
        <f t="shared" si="206"/>
        <v>283.62600728819962</v>
      </c>
      <c r="D420" s="157">
        <f t="shared" si="206"/>
        <v>87.132858922650215</v>
      </c>
      <c r="E420" s="157">
        <f t="shared" si="206"/>
        <v>70.905284910230108</v>
      </c>
      <c r="F420" s="157">
        <f t="shared" si="206"/>
        <v>48.539776137810996</v>
      </c>
      <c r="G420" s="167">
        <f t="shared" si="206"/>
        <v>24.967329532298944</v>
      </c>
      <c r="H420" s="164">
        <f t="shared" si="206"/>
        <v>30.450475065825707</v>
      </c>
    </row>
    <row r="421" spans="1:9" ht="15.75" x14ac:dyDescent="0.25">
      <c r="A421" s="19">
        <v>4</v>
      </c>
      <c r="B421" s="160">
        <f t="shared" ref="B421:H421" si="207">(B261+B241+B201+B181+B160+B140+B119+B99)/B401</f>
        <v>714.78273977799324</v>
      </c>
      <c r="C421" s="157">
        <f t="shared" si="207"/>
        <v>264.75953025969619</v>
      </c>
      <c r="D421" s="157">
        <f t="shared" si="207"/>
        <v>74.289027736944647</v>
      </c>
      <c r="E421" s="157">
        <f t="shared" si="207"/>
        <v>67.633971811571968</v>
      </c>
      <c r="F421" s="157">
        <f t="shared" si="207"/>
        <v>42.148289260320638</v>
      </c>
      <c r="G421" s="167">
        <f t="shared" si="207"/>
        <v>21.961639075123419</v>
      </c>
      <c r="H421" s="164">
        <f t="shared" si="207"/>
        <v>26.864416770255072</v>
      </c>
    </row>
    <row r="422" spans="1:9" ht="15.75" x14ac:dyDescent="0.25">
      <c r="A422" s="19">
        <v>5</v>
      </c>
      <c r="B422" s="160">
        <f t="shared" ref="B422:H422" si="208">(B262+B242+B202+B182+B161+B141+B120+B100)/B402</f>
        <v>719.1152563179694</v>
      </c>
      <c r="C422" s="157">
        <f t="shared" si="208"/>
        <v>264.22629378035333</v>
      </c>
      <c r="D422" s="157">
        <f t="shared" si="208"/>
        <v>68.465331883681145</v>
      </c>
      <c r="E422" s="157">
        <f t="shared" si="208"/>
        <v>65.152710855614657</v>
      </c>
      <c r="F422" s="157">
        <f t="shared" si="208"/>
        <v>46.587481024341358</v>
      </c>
      <c r="G422" s="167">
        <f t="shared" si="208"/>
        <v>18.735818149336115</v>
      </c>
      <c r="H422" s="164">
        <f t="shared" si="208"/>
        <v>23.371776312212909</v>
      </c>
    </row>
    <row r="423" spans="1:9" ht="15.75" x14ac:dyDescent="0.25">
      <c r="A423" s="19">
        <v>6</v>
      </c>
      <c r="B423" s="160">
        <f t="shared" ref="B423:H423" si="209">(B263+B243+B203+B183+B162+B142+B121+B101)/B403</f>
        <v>694.66064308311911</v>
      </c>
      <c r="C423" s="157">
        <f t="shared" si="209"/>
        <v>335.45758284132182</v>
      </c>
      <c r="D423" s="157">
        <f t="shared" si="209"/>
        <v>59.368706701958338</v>
      </c>
      <c r="E423" s="157">
        <f t="shared" si="209"/>
        <v>62.989170216985009</v>
      </c>
      <c r="F423" s="157">
        <f t="shared" si="209"/>
        <v>49.475933216210699</v>
      </c>
      <c r="G423" s="167">
        <f t="shared" si="209"/>
        <v>25.106928292005392</v>
      </c>
      <c r="H423" s="164">
        <f t="shared" si="209"/>
        <v>30.40575041591342</v>
      </c>
    </row>
    <row r="424" spans="1:9" ht="15.75" x14ac:dyDescent="0.25">
      <c r="A424" s="19">
        <v>7</v>
      </c>
      <c r="B424" s="160">
        <f t="shared" ref="B424:H424" si="210">(B264+B244+B204+B184+B163+B143+B122+B102)/B404</f>
        <v>666.02720517037699</v>
      </c>
      <c r="C424" s="157">
        <f t="shared" si="210"/>
        <v>340.95730196475597</v>
      </c>
      <c r="D424" s="157">
        <f t="shared" si="210"/>
        <v>51.152899833303017</v>
      </c>
      <c r="E424" s="157">
        <f t="shared" si="210"/>
        <v>66.533022857879786</v>
      </c>
      <c r="F424" s="157">
        <f t="shared" si="210"/>
        <v>54.90900085098901</v>
      </c>
      <c r="G424" s="167">
        <f t="shared" si="210"/>
        <v>26.734140973019318</v>
      </c>
      <c r="H424" s="164">
        <f t="shared" si="210"/>
        <v>32.170657095556464</v>
      </c>
    </row>
    <row r="425" spans="1:9" ht="15.75" x14ac:dyDescent="0.25">
      <c r="A425" s="19">
        <v>8</v>
      </c>
      <c r="B425" s="160">
        <f t="shared" ref="B425:H425" si="211">(B265+B245+B205+B185+B164+B144+B123+B103)/B405</f>
        <v>745.69225851575743</v>
      </c>
      <c r="C425" s="157">
        <f t="shared" si="211"/>
        <v>340.22531547620468</v>
      </c>
      <c r="D425" s="157">
        <f t="shared" si="211"/>
        <v>43.810385137044662</v>
      </c>
      <c r="E425" s="157">
        <f t="shared" si="211"/>
        <v>69.1531686207814</v>
      </c>
      <c r="F425" s="157">
        <f t="shared" si="211"/>
        <v>56.113066063165704</v>
      </c>
      <c r="G425" s="167">
        <f t="shared" si="211"/>
        <v>26.786690318666722</v>
      </c>
      <c r="H425" s="164">
        <f t="shared" si="211"/>
        <v>31.94845547058787</v>
      </c>
    </row>
    <row r="426" spans="1:9" ht="15.75" x14ac:dyDescent="0.25">
      <c r="A426" s="19">
        <v>9</v>
      </c>
      <c r="B426" s="160">
        <f t="shared" ref="B426:H426" si="212">(B266+B246+B206+B186+B165+B145+B124+B104)/B406</f>
        <v>748.93697399626285</v>
      </c>
      <c r="C426" s="157">
        <f t="shared" si="212"/>
        <v>324.50924750681406</v>
      </c>
      <c r="D426" s="157">
        <f t="shared" si="212"/>
        <v>38.429934555167826</v>
      </c>
      <c r="E426" s="157">
        <f t="shared" si="212"/>
        <v>71.955076745718969</v>
      </c>
      <c r="F426" s="157">
        <f t="shared" si="212"/>
        <v>49.670301708714618</v>
      </c>
      <c r="G426" s="167">
        <f t="shared" si="212"/>
        <v>28.670180263601335</v>
      </c>
      <c r="H426" s="164">
        <f t="shared" si="212"/>
        <v>33.608306588151549</v>
      </c>
    </row>
    <row r="427" spans="1:9" ht="15.75" x14ac:dyDescent="0.25">
      <c r="A427" s="19">
        <v>10</v>
      </c>
      <c r="B427" s="160">
        <f t="shared" ref="B427:H427" si="213">(B267+B247+B207+B187+B166+B146+B125+B105)/B407</f>
        <v>685.94904060192312</v>
      </c>
      <c r="C427" s="157">
        <f t="shared" si="213"/>
        <v>322.18534613731237</v>
      </c>
      <c r="D427" s="157">
        <f t="shared" si="213"/>
        <v>34.319259664430575</v>
      </c>
      <c r="E427" s="157">
        <f t="shared" si="213"/>
        <v>71.824269999871362</v>
      </c>
      <c r="F427" s="157">
        <f t="shared" si="213"/>
        <v>53.607577227969863</v>
      </c>
      <c r="G427" s="167">
        <f t="shared" si="213"/>
        <v>33.087794568774321</v>
      </c>
      <c r="H427" s="164">
        <f t="shared" si="213"/>
        <v>37.91452896192397</v>
      </c>
    </row>
    <row r="428" spans="1:9" ht="15.75" x14ac:dyDescent="0.25">
      <c r="A428" s="19">
        <v>11</v>
      </c>
      <c r="B428" s="160">
        <f t="shared" ref="B428:H428" si="214">(B268+B248+B208+B188+B167+B147+B126+B106)/B408</f>
        <v>751.61756053064357</v>
      </c>
      <c r="C428" s="157">
        <f t="shared" si="214"/>
        <v>339.59147217959878</v>
      </c>
      <c r="D428" s="157">
        <f t="shared" si="214"/>
        <v>28.887865278994187</v>
      </c>
      <c r="E428" s="157">
        <f t="shared" si="214"/>
        <v>78.576847048642804</v>
      </c>
      <c r="F428" s="157">
        <f t="shared" si="214"/>
        <v>55.751343453630106</v>
      </c>
      <c r="G428" s="167">
        <f t="shared" si="214"/>
        <v>31.516526891165825</v>
      </c>
      <c r="H428" s="164">
        <f t="shared" si="214"/>
        <v>36.377090409962648</v>
      </c>
    </row>
    <row r="429" spans="1:9" ht="15.75" x14ac:dyDescent="0.25">
      <c r="A429" s="19">
        <v>12</v>
      </c>
      <c r="B429" s="160">
        <f t="shared" ref="B429:H429" si="215">(B269+B249+B209+B189+B168+B148+B127+B107)/B409</f>
        <v>744.62522560154207</v>
      </c>
      <c r="C429" s="157">
        <f t="shared" si="215"/>
        <v>311.16620742340763</v>
      </c>
      <c r="D429" s="157">
        <f t="shared" si="215"/>
        <v>23.070877232081465</v>
      </c>
      <c r="E429" s="157">
        <f t="shared" si="215"/>
        <v>70.087074033816648</v>
      </c>
      <c r="F429" s="157">
        <f t="shared" si="215"/>
        <v>56.41131878740952</v>
      </c>
      <c r="G429" s="167">
        <f t="shared" si="215"/>
        <v>29.742652294471597</v>
      </c>
      <c r="H429" s="164">
        <f t="shared" si="215"/>
        <v>34.099152836631255</v>
      </c>
      <c r="I429" s="169"/>
    </row>
    <row r="430" spans="1:9" ht="15.75" x14ac:dyDescent="0.25">
      <c r="A430" s="19">
        <v>13</v>
      </c>
      <c r="B430" s="160">
        <f t="shared" ref="B430:H430" si="216">(B270+B250+B210+B190+B169+B149+B128+B108)/B410</f>
        <v>741.50348352065703</v>
      </c>
      <c r="C430" s="157">
        <f t="shared" si="216"/>
        <v>352.0383527597217</v>
      </c>
      <c r="D430" s="157">
        <f t="shared" si="216"/>
        <v>177.64413628348839</v>
      </c>
      <c r="E430" s="157">
        <f t="shared" si="216"/>
        <v>75.031692844510076</v>
      </c>
      <c r="F430" s="157">
        <f t="shared" si="216"/>
        <v>47.299889105790761</v>
      </c>
      <c r="G430" s="167">
        <f t="shared" si="216"/>
        <v>27.845260264644583</v>
      </c>
      <c r="H430" s="164">
        <f t="shared" si="216"/>
        <v>32.351570805336223</v>
      </c>
    </row>
    <row r="431" spans="1:9" ht="15.75" x14ac:dyDescent="0.25">
      <c r="A431" s="19">
        <v>14</v>
      </c>
      <c r="B431" s="160">
        <f t="shared" ref="B431:H431" si="217">(B271+B251+B211+B191+B170+B150+B129+B109)/B411</f>
        <v>716.42288852542811</v>
      </c>
      <c r="C431" s="157">
        <f t="shared" si="217"/>
        <v>409.16276524116694</v>
      </c>
      <c r="D431" s="157">
        <f t="shared" si="217"/>
        <v>177.73855420021897</v>
      </c>
      <c r="E431" s="157">
        <f t="shared" si="217"/>
        <v>66.975364651867679</v>
      </c>
      <c r="F431" s="157">
        <f t="shared" si="217"/>
        <v>60.586884582316465</v>
      </c>
      <c r="G431" s="167">
        <f t="shared" si="217"/>
        <v>25.969315367949477</v>
      </c>
      <c r="H431" s="164">
        <f t="shared" si="217"/>
        <v>30.285221133100052</v>
      </c>
    </row>
    <row r="432" spans="1:9" ht="15.75" x14ac:dyDescent="0.25">
      <c r="A432" s="19">
        <v>15</v>
      </c>
      <c r="B432" s="160">
        <f t="shared" ref="B432:H432" si="218">(B272+B252+B212+B192+B171+B151+B130+B110)/B412</f>
        <v>684.6920085598648</v>
      </c>
      <c r="C432" s="157">
        <f t="shared" si="218"/>
        <v>404.55220787937458</v>
      </c>
      <c r="D432" s="157">
        <f t="shared" si="218"/>
        <v>188.35190543858818</v>
      </c>
      <c r="E432" s="157">
        <f t="shared" si="218"/>
        <v>70.660582733268356</v>
      </c>
      <c r="F432" s="157">
        <f t="shared" si="218"/>
        <v>52.009919785918818</v>
      </c>
      <c r="G432" s="167">
        <f t="shared" si="218"/>
        <v>24.342229049893376</v>
      </c>
      <c r="H432" s="164">
        <f t="shared" si="218"/>
        <v>28.243693791352417</v>
      </c>
    </row>
    <row r="433" spans="1:8" ht="15.75" x14ac:dyDescent="0.25">
      <c r="A433" s="19">
        <v>20</v>
      </c>
      <c r="B433" s="160">
        <f t="shared" ref="B433:H433" si="219">(B273+B253+B213+B193+B172+B152+B131+B111)/B413</f>
        <v>659.90704275934775</v>
      </c>
      <c r="C433" s="157">
        <f t="shared" si="219"/>
        <v>384.08057318310131</v>
      </c>
      <c r="D433" s="157">
        <f t="shared" si="219"/>
        <v>142.31190564064741</v>
      </c>
      <c r="E433" s="157">
        <f t="shared" si="219"/>
        <v>37.632793683791689</v>
      </c>
      <c r="F433" s="157">
        <f t="shared" si="219"/>
        <v>22.870469345928989</v>
      </c>
      <c r="G433" s="167">
        <f t="shared" si="219"/>
        <v>15.916195196683477</v>
      </c>
      <c r="H433" s="164">
        <f t="shared" si="219"/>
        <v>17.581804078663041</v>
      </c>
    </row>
    <row r="434" spans="1:8" ht="15.75" x14ac:dyDescent="0.25">
      <c r="A434" s="20">
        <v>25</v>
      </c>
      <c r="B434" s="161">
        <f t="shared" ref="B434:H434" si="220">(B274+B254+B214+B194+B173+B153+B132+B112)/B414</f>
        <v>814.47307221900189</v>
      </c>
      <c r="C434" s="162">
        <f t="shared" si="220"/>
        <v>363.61654651957207</v>
      </c>
      <c r="D434" s="162">
        <f t="shared" si="220"/>
        <v>73.789598330946532</v>
      </c>
      <c r="E434" s="162">
        <f t="shared" si="220"/>
        <v>51.917949974665646</v>
      </c>
      <c r="F434" s="162" t="s">
        <v>36</v>
      </c>
      <c r="G434" s="168">
        <f t="shared" si="220"/>
        <v>16.601355757171547</v>
      </c>
      <c r="H434" s="165">
        <f t="shared" si="220"/>
        <v>18.102011353834488</v>
      </c>
    </row>
    <row r="436" spans="1:8" ht="18.75" thickBot="1" x14ac:dyDescent="0.3">
      <c r="A436" s="21" t="s">
        <v>42</v>
      </c>
      <c r="B436" s="25"/>
      <c r="C436" s="25"/>
      <c r="D436" s="25"/>
      <c r="E436" s="25"/>
      <c r="F436" s="25"/>
      <c r="G436" s="25"/>
      <c r="H436" s="25"/>
    </row>
    <row r="437" spans="1:8" ht="60.75" thickBot="1" x14ac:dyDescent="0.3">
      <c r="A437" s="17" t="s">
        <v>15</v>
      </c>
      <c r="B437" s="39" t="s">
        <v>4</v>
      </c>
      <c r="C437" s="40" t="s">
        <v>16</v>
      </c>
      <c r="D437" s="41" t="s">
        <v>6</v>
      </c>
      <c r="E437" s="41" t="s">
        <v>7</v>
      </c>
      <c r="F437" s="41" t="s">
        <v>8</v>
      </c>
      <c r="G437" s="42" t="s">
        <v>9</v>
      </c>
      <c r="H437" s="16" t="s">
        <v>10</v>
      </c>
    </row>
    <row r="438" spans="1:8" ht="15.75" x14ac:dyDescent="0.25">
      <c r="A438" s="18">
        <v>1</v>
      </c>
      <c r="B438" s="32">
        <v>3603.9680250000001</v>
      </c>
      <c r="C438" s="33">
        <v>3591.7916249999998</v>
      </c>
      <c r="D438" s="33">
        <v>8333.4321934117906</v>
      </c>
      <c r="E438" s="33">
        <v>54759.997439535502</v>
      </c>
      <c r="F438" s="33">
        <v>55175.3073965773</v>
      </c>
      <c r="G438" s="75">
        <v>710623.61368720396</v>
      </c>
      <c r="H438" s="78">
        <v>836088.11036672897</v>
      </c>
    </row>
    <row r="439" spans="1:8" ht="15.75" x14ac:dyDescent="0.25">
      <c r="A439" s="19">
        <v>2</v>
      </c>
      <c r="B439" s="52">
        <v>2329.023025</v>
      </c>
      <c r="C439" s="53">
        <v>1312.7626499999999</v>
      </c>
      <c r="D439" s="53">
        <v>4611.8245903950192</v>
      </c>
      <c r="E439" s="53">
        <v>37139.286297617895</v>
      </c>
      <c r="F439" s="53">
        <v>37719.415008035598</v>
      </c>
      <c r="G439" s="80">
        <v>408895.714978459</v>
      </c>
      <c r="H439" s="81">
        <v>492008.02654950699</v>
      </c>
    </row>
    <row r="440" spans="1:8" ht="15.75" x14ac:dyDescent="0.25">
      <c r="A440" s="19">
        <v>3</v>
      </c>
      <c r="B440" s="52">
        <v>1404.2663250000001</v>
      </c>
      <c r="C440" s="53">
        <v>1051.7292500000001</v>
      </c>
      <c r="D440" s="53">
        <v>3606.56114962121</v>
      </c>
      <c r="E440" s="53">
        <v>30802.852591028597</v>
      </c>
      <c r="F440" s="53">
        <v>29546.044137797599</v>
      </c>
      <c r="G440" s="80">
        <v>305876.10533771804</v>
      </c>
      <c r="H440" s="81">
        <v>372287.55879116495</v>
      </c>
    </row>
    <row r="441" spans="1:8" ht="15.75" x14ac:dyDescent="0.25">
      <c r="A441" s="19">
        <v>4</v>
      </c>
      <c r="B441" s="52">
        <v>1170.0896250000001</v>
      </c>
      <c r="C441" s="53">
        <v>759.25474999999994</v>
      </c>
      <c r="D441" s="53">
        <v>2481.3734374999999</v>
      </c>
      <c r="E441" s="53">
        <v>24303.619241353299</v>
      </c>
      <c r="F441" s="53">
        <v>20624.880495237998</v>
      </c>
      <c r="G441" s="80">
        <v>226923.11417983199</v>
      </c>
      <c r="H441" s="81">
        <v>276262.33172892401</v>
      </c>
    </row>
    <row r="442" spans="1:8" ht="15.75" x14ac:dyDescent="0.25">
      <c r="A442" s="19">
        <v>5</v>
      </c>
      <c r="B442" s="52">
        <v>901.93325000000004</v>
      </c>
      <c r="C442" s="53">
        <v>547.81025</v>
      </c>
      <c r="D442" s="53">
        <v>1855.3121249999999</v>
      </c>
      <c r="E442" s="53">
        <v>20005.307894518901</v>
      </c>
      <c r="F442" s="53">
        <v>16236.733521428499</v>
      </c>
      <c r="G442" s="80">
        <v>171519.090913647</v>
      </c>
      <c r="H442" s="81">
        <v>211066.187954594</v>
      </c>
    </row>
    <row r="443" spans="1:8" ht="15.75" x14ac:dyDescent="0.25">
      <c r="A443" s="19">
        <v>6</v>
      </c>
      <c r="B443" s="52">
        <v>763.92674999999997</v>
      </c>
      <c r="C443" s="53">
        <v>378.22212500000001</v>
      </c>
      <c r="D443" s="53">
        <v>1647.89175</v>
      </c>
      <c r="E443" s="53">
        <v>16478.797479421501</v>
      </c>
      <c r="F443" s="53">
        <v>12914.520467857099</v>
      </c>
      <c r="G443" s="80">
        <v>134748.161392418</v>
      </c>
      <c r="H443" s="81">
        <v>166931.51996469698</v>
      </c>
    </row>
    <row r="444" spans="1:8" ht="15.75" x14ac:dyDescent="0.25">
      <c r="A444" s="19">
        <v>7</v>
      </c>
      <c r="B444" s="52">
        <v>652.75687500000004</v>
      </c>
      <c r="C444" s="53">
        <v>349.47837500000003</v>
      </c>
      <c r="D444" s="53">
        <v>1336.638375</v>
      </c>
      <c r="E444" s="53">
        <v>12684.1773128972</v>
      </c>
      <c r="F444" s="53">
        <v>10476.0169964285</v>
      </c>
      <c r="G444" s="80">
        <v>110281.793172793</v>
      </c>
      <c r="H444" s="81">
        <v>135780.86110711901</v>
      </c>
    </row>
    <row r="445" spans="1:8" ht="15.75" x14ac:dyDescent="0.25">
      <c r="A445" s="19">
        <v>8</v>
      </c>
      <c r="B445" s="52">
        <v>504.69462499999997</v>
      </c>
      <c r="C445" s="53">
        <v>326.1275</v>
      </c>
      <c r="D445" s="53">
        <v>936.80825000000004</v>
      </c>
      <c r="E445" s="53">
        <v>9742.9124871197801</v>
      </c>
      <c r="F445" s="53">
        <v>9065.8707821428507</v>
      </c>
      <c r="G445" s="80">
        <v>96245.001902919903</v>
      </c>
      <c r="H445" s="81">
        <v>116821.41554718201</v>
      </c>
    </row>
    <row r="446" spans="1:8" ht="15.75" x14ac:dyDescent="0.25">
      <c r="A446" s="19">
        <v>9</v>
      </c>
      <c r="B446" s="52">
        <v>438.803</v>
      </c>
      <c r="C446" s="53">
        <v>301.58125000000001</v>
      </c>
      <c r="D446" s="53">
        <v>784.95912499999997</v>
      </c>
      <c r="E446" s="53">
        <v>8062.8258567968105</v>
      </c>
      <c r="F446" s="53">
        <v>8111.9847357142799</v>
      </c>
      <c r="G446" s="80">
        <v>81945.011639397708</v>
      </c>
      <c r="H446" s="81">
        <v>99645.165606908791</v>
      </c>
    </row>
    <row r="447" spans="1:8" ht="15.75" x14ac:dyDescent="0.25">
      <c r="A447" s="19">
        <v>10</v>
      </c>
      <c r="B447" s="52">
        <v>397.54887500000001</v>
      </c>
      <c r="C447" s="53">
        <v>196.33349999999999</v>
      </c>
      <c r="D447" s="53">
        <v>602.06674999999996</v>
      </c>
      <c r="E447" s="53">
        <v>6646.2967882775101</v>
      </c>
      <c r="F447" s="53">
        <v>7246.4904785714298</v>
      </c>
      <c r="G447" s="80">
        <v>73271.193784865798</v>
      </c>
      <c r="H447" s="81">
        <v>88359.930176714799</v>
      </c>
    </row>
    <row r="448" spans="1:8" ht="15.75" x14ac:dyDescent="0.25">
      <c r="A448" s="19">
        <v>11</v>
      </c>
      <c r="B448" s="52">
        <v>334.203125</v>
      </c>
      <c r="C448" s="53">
        <v>164.1405</v>
      </c>
      <c r="D448" s="53">
        <v>477.02724999999998</v>
      </c>
      <c r="E448" s="53">
        <v>5628.4349757775099</v>
      </c>
      <c r="F448" s="53">
        <v>6972.9060321428497</v>
      </c>
      <c r="G448" s="80">
        <v>68356.582959251507</v>
      </c>
      <c r="H448" s="81">
        <v>81933.294842171905</v>
      </c>
    </row>
    <row r="449" spans="1:8" ht="15.75" x14ac:dyDescent="0.25">
      <c r="A449" s="19">
        <v>12</v>
      </c>
      <c r="B449" s="52">
        <v>286.35162500000001</v>
      </c>
      <c r="C449" s="53">
        <v>141.328</v>
      </c>
      <c r="D449" s="53">
        <v>317.43099999999998</v>
      </c>
      <c r="E449" s="53">
        <v>5139.2601507775098</v>
      </c>
      <c r="F449" s="53">
        <v>6221.8627392857106</v>
      </c>
      <c r="G449" s="80">
        <v>64602.1951320355</v>
      </c>
      <c r="H449" s="81">
        <v>76708.428647098699</v>
      </c>
    </row>
    <row r="450" spans="1:8" ht="15.75" x14ac:dyDescent="0.25">
      <c r="A450" s="19">
        <v>13</v>
      </c>
      <c r="B450" s="52">
        <v>254.48712499999999</v>
      </c>
      <c r="C450" s="53">
        <v>70.454125000000005</v>
      </c>
      <c r="D450" s="53">
        <v>317.33100000000002</v>
      </c>
      <c r="E450" s="53">
        <v>4279.0473132775105</v>
      </c>
      <c r="F450" s="53">
        <v>5273.8427642857105</v>
      </c>
      <c r="G450" s="80">
        <v>51669.189080573095</v>
      </c>
      <c r="H450" s="81">
        <v>61864.351408136296</v>
      </c>
    </row>
    <row r="451" spans="1:8" ht="15.75" x14ac:dyDescent="0.25">
      <c r="A451" s="19">
        <v>14</v>
      </c>
      <c r="B451" s="52">
        <v>195.630875</v>
      </c>
      <c r="C451" s="53">
        <v>56.766624999999998</v>
      </c>
      <c r="D451" s="53">
        <v>273.64049999999997</v>
      </c>
      <c r="E451" s="53">
        <v>3867.5819007775103</v>
      </c>
      <c r="F451" s="53">
        <v>4718.5792142857099</v>
      </c>
      <c r="G451" s="80">
        <v>49628.443118649098</v>
      </c>
      <c r="H451" s="81">
        <v>58740.642233712402</v>
      </c>
    </row>
    <row r="452" spans="1:8" ht="15.75" x14ac:dyDescent="0.25">
      <c r="A452" s="19">
        <v>15</v>
      </c>
      <c r="B452" s="52">
        <v>183.80487500000001</v>
      </c>
      <c r="C452" s="53">
        <v>56.766624999999998</v>
      </c>
      <c r="D452" s="53">
        <v>233.12549999999999</v>
      </c>
      <c r="E452" s="53">
        <v>3383.8236757775103</v>
      </c>
      <c r="F452" s="53">
        <v>4213.1558928571403</v>
      </c>
      <c r="G452" s="80">
        <v>47459.7031071284</v>
      </c>
      <c r="H452" s="81">
        <v>55530.379675762997</v>
      </c>
    </row>
    <row r="453" spans="1:8" ht="15.75" x14ac:dyDescent="0.25">
      <c r="A453" s="19">
        <v>20</v>
      </c>
      <c r="B453" s="52">
        <v>73.647874999999999</v>
      </c>
      <c r="C453" s="53">
        <v>26.690625000000001</v>
      </c>
      <c r="D453" s="53">
        <v>185.43825000000001</v>
      </c>
      <c r="E453" s="53">
        <v>1656.79530795454</v>
      </c>
      <c r="F453" s="53">
        <v>1045.5242499999999</v>
      </c>
      <c r="G453" s="80">
        <v>23206.307717326101</v>
      </c>
      <c r="H453" s="81">
        <v>26194.404025280699</v>
      </c>
    </row>
    <row r="454" spans="1:8" ht="16.5" thickBot="1" x14ac:dyDescent="0.3">
      <c r="A454" s="20">
        <v>25</v>
      </c>
      <c r="B454" s="35">
        <v>26.124874999999999</v>
      </c>
      <c r="C454" s="36">
        <v>26.690625000000001</v>
      </c>
      <c r="D454" s="36">
        <v>92.719125000000005</v>
      </c>
      <c r="E454" s="36">
        <v>498.635625</v>
      </c>
      <c r="F454" s="36">
        <v>0</v>
      </c>
      <c r="G454" s="77">
        <v>5618.6242696886393</v>
      </c>
      <c r="H454" s="79">
        <v>6262.7945196886394</v>
      </c>
    </row>
    <row r="456" spans="1:8" ht="18.75" thickBot="1" x14ac:dyDescent="0.3">
      <c r="A456" s="21" t="s">
        <v>43</v>
      </c>
      <c r="B456" s="25"/>
      <c r="C456" s="25"/>
      <c r="D456" s="25"/>
      <c r="E456" s="25"/>
      <c r="F456" s="25"/>
      <c r="G456" s="25"/>
      <c r="H456" s="25"/>
    </row>
    <row r="457" spans="1:8" ht="60" x14ac:dyDescent="0.25">
      <c r="A457" s="17" t="s">
        <v>15</v>
      </c>
      <c r="B457" s="39" t="s">
        <v>4</v>
      </c>
      <c r="C457" s="40" t="s">
        <v>16</v>
      </c>
      <c r="D457" s="41" t="s">
        <v>6</v>
      </c>
      <c r="E457" s="41" t="s">
        <v>7</v>
      </c>
      <c r="F457" s="41" t="s">
        <v>8</v>
      </c>
      <c r="G457" s="42" t="s">
        <v>9</v>
      </c>
      <c r="H457" s="16" t="s">
        <v>35</v>
      </c>
    </row>
    <row r="458" spans="1:8" ht="15.75" x14ac:dyDescent="0.25">
      <c r="A458" s="18">
        <v>1</v>
      </c>
      <c r="B458" s="158">
        <f>(B258+B238+B198+B178+B157+B137+B116+B96)/B438</f>
        <v>11854.986656947158</v>
      </c>
      <c r="C458" s="159">
        <f t="shared" ref="C458:H458" si="221">(C258+C238+C198+C178+C157+C137+C116+C96)/C438</f>
        <v>3907.6753137518604</v>
      </c>
      <c r="D458" s="159">
        <f t="shared" si="221"/>
        <v>2850.9810935011951</v>
      </c>
      <c r="E458" s="159">
        <f t="shared" si="221"/>
        <v>1703.096662199199</v>
      </c>
      <c r="F458" s="159">
        <f t="shared" si="221"/>
        <v>1334.9112967396195</v>
      </c>
      <c r="G458" s="166">
        <f t="shared" si="221"/>
        <v>974.68207920845362</v>
      </c>
      <c r="H458" s="163">
        <f t="shared" si="221"/>
        <v>1124.3633363689378</v>
      </c>
    </row>
    <row r="459" spans="1:8" ht="15.75" x14ac:dyDescent="0.25">
      <c r="A459" s="19">
        <v>2</v>
      </c>
      <c r="B459" s="160">
        <f t="shared" ref="B459:H459" si="222">(B259+B239+B199+B179+B158+B138+B117+B97)/B439</f>
        <v>12648.757636311189</v>
      </c>
      <c r="C459" s="157">
        <f t="shared" si="222"/>
        <v>6377.5272244792322</v>
      </c>
      <c r="D459" s="157">
        <f t="shared" si="222"/>
        <v>3383.1073612387931</v>
      </c>
      <c r="E459" s="157">
        <f t="shared" si="222"/>
        <v>1880.9501719174434</v>
      </c>
      <c r="F459" s="157">
        <f t="shared" si="222"/>
        <v>1435.7536873478646</v>
      </c>
      <c r="G459" s="167">
        <f t="shared" si="222"/>
        <v>1181.5794587973623</v>
      </c>
      <c r="H459" s="164">
        <f t="shared" si="222"/>
        <v>1342.6395569258077</v>
      </c>
    </row>
    <row r="460" spans="1:8" ht="15.75" x14ac:dyDescent="0.25">
      <c r="A460" s="19">
        <v>3</v>
      </c>
      <c r="B460" s="160">
        <f t="shared" ref="B460:H460" si="223">(B260+B240+B200+B180+B159+B139+B118+B98)/B440</f>
        <v>15712.317532775955</v>
      </c>
      <c r="C460" s="157">
        <f t="shared" si="223"/>
        <v>5867.3380440539795</v>
      </c>
      <c r="D460" s="157">
        <f t="shared" si="223"/>
        <v>3233.4403759812953</v>
      </c>
      <c r="E460" s="157">
        <f t="shared" si="223"/>
        <v>1886.0302153820264</v>
      </c>
      <c r="F460" s="157">
        <f t="shared" si="223"/>
        <v>1491.8672816592937</v>
      </c>
      <c r="G460" s="167">
        <f t="shared" si="223"/>
        <v>1247.9464093427437</v>
      </c>
      <c r="H460" s="164">
        <f t="shared" si="223"/>
        <v>1406.9436169131602</v>
      </c>
    </row>
    <row r="461" spans="1:8" ht="15.75" x14ac:dyDescent="0.25">
      <c r="A461" s="19">
        <v>4</v>
      </c>
      <c r="B461" s="160">
        <f t="shared" ref="B461:H461" si="224">(B261+B241+B201+B181+B160+B140+B119+B99)/B441</f>
        <v>15413.078555703411</v>
      </c>
      <c r="C461" s="157">
        <f t="shared" si="224"/>
        <v>5955.2650250460629</v>
      </c>
      <c r="D461" s="157">
        <f t="shared" si="224"/>
        <v>3292.8348797461463</v>
      </c>
      <c r="E461" s="157">
        <f t="shared" si="224"/>
        <v>1957.0356633872707</v>
      </c>
      <c r="F461" s="157">
        <f t="shared" si="224"/>
        <v>1641.6940640464713</v>
      </c>
      <c r="G461" s="167">
        <f t="shared" si="224"/>
        <v>1334.1140040007353</v>
      </c>
      <c r="H461" s="164">
        <f t="shared" si="224"/>
        <v>1501.8011862763717</v>
      </c>
    </row>
    <row r="462" spans="1:8" ht="15.75" x14ac:dyDescent="0.25">
      <c r="A462" s="19">
        <v>5</v>
      </c>
      <c r="B462" s="160">
        <f t="shared" ref="B462:H462" si="225">(B262+B242+B202+B182+B161+B141+B120+B100)/B442</f>
        <v>15797.787351430103</v>
      </c>
      <c r="C462" s="157">
        <f t="shared" si="225"/>
        <v>6347.9685756942854</v>
      </c>
      <c r="D462" s="157">
        <f t="shared" si="225"/>
        <v>3439.8502686103766</v>
      </c>
      <c r="E462" s="157">
        <f t="shared" si="225"/>
        <v>1965.8489827457379</v>
      </c>
      <c r="F462" s="157">
        <f t="shared" si="225"/>
        <v>1716.0438975797554</v>
      </c>
      <c r="G462" s="167">
        <f t="shared" si="225"/>
        <v>1419.9520579464888</v>
      </c>
      <c r="H462" s="164">
        <f t="shared" si="225"/>
        <v>1586.456262216072</v>
      </c>
    </row>
    <row r="463" spans="1:8" ht="15.75" x14ac:dyDescent="0.25">
      <c r="A463" s="19">
        <v>6</v>
      </c>
      <c r="B463" s="160">
        <f t="shared" ref="B463:H463" si="226">(B263+B243+B203+B183+B162+B142+B121+B101)/B443</f>
        <v>15656.82436517002</v>
      </c>
      <c r="C463" s="157">
        <f t="shared" si="226"/>
        <v>7176.1727391519853</v>
      </c>
      <c r="D463" s="157">
        <f t="shared" si="226"/>
        <v>3255.9101649017798</v>
      </c>
      <c r="E463" s="157">
        <f t="shared" si="226"/>
        <v>2012.8381479372049</v>
      </c>
      <c r="F463" s="157">
        <f t="shared" si="226"/>
        <v>1779.8473774019824</v>
      </c>
      <c r="G463" s="167">
        <f t="shared" si="226"/>
        <v>1495.8708890430576</v>
      </c>
      <c r="H463" s="164">
        <f t="shared" si="226"/>
        <v>1663.9225556469107</v>
      </c>
    </row>
    <row r="464" spans="1:8" ht="15.75" x14ac:dyDescent="0.25">
      <c r="A464" s="19">
        <v>7</v>
      </c>
      <c r="B464" s="160">
        <f t="shared" ref="B464:H464" si="227">(B264+B244+B204+B184+B163+B143+B122+B102)/B444</f>
        <v>15338.615890221419</v>
      </c>
      <c r="C464" s="157">
        <f t="shared" si="227"/>
        <v>7381.5238114957574</v>
      </c>
      <c r="D464" s="157">
        <f t="shared" si="227"/>
        <v>3171.6872407502547</v>
      </c>
      <c r="E464" s="157">
        <f t="shared" si="227"/>
        <v>2098.7665117077627</v>
      </c>
      <c r="F464" s="157">
        <f t="shared" si="227"/>
        <v>1852.2270786064141</v>
      </c>
      <c r="G464" s="167">
        <f t="shared" si="227"/>
        <v>1570.5928805906015</v>
      </c>
      <c r="H464" s="164">
        <f t="shared" si="227"/>
        <v>1738.5687130146709</v>
      </c>
    </row>
    <row r="465" spans="1:8" ht="15.75" x14ac:dyDescent="0.25">
      <c r="A465" s="19">
        <v>8</v>
      </c>
      <c r="B465" s="160">
        <f t="shared" ref="B465:H465" si="228">(B265+B245+B205+B185+B164+B144+B123+B103)/B445</f>
        <v>15332.139839250349</v>
      </c>
      <c r="C465" s="157">
        <f t="shared" si="228"/>
        <v>7270.2554171410584</v>
      </c>
      <c r="D465" s="157">
        <f t="shared" si="228"/>
        <v>3326.576304119224</v>
      </c>
      <c r="E465" s="157">
        <f t="shared" si="228"/>
        <v>2204.6807358211204</v>
      </c>
      <c r="F465" s="157">
        <f t="shared" si="228"/>
        <v>1879.5236003769305</v>
      </c>
      <c r="G465" s="167">
        <f t="shared" si="228"/>
        <v>1579.4489350357323</v>
      </c>
      <c r="H465" s="164">
        <f t="shared" si="228"/>
        <v>1744.1925119975881</v>
      </c>
    </row>
    <row r="466" spans="1:8" ht="15.75" x14ac:dyDescent="0.25">
      <c r="A466" s="19">
        <v>9</v>
      </c>
      <c r="B466" s="160">
        <f t="shared" ref="B466:H466" si="229">(B266+B246+B206+B186+B165+B145+B124+B104)/B446</f>
        <v>15270.495202504459</v>
      </c>
      <c r="C466" s="157">
        <f t="shared" si="229"/>
        <v>7176.0169825642115</v>
      </c>
      <c r="D466" s="157">
        <f t="shared" si="229"/>
        <v>3429.6953173551897</v>
      </c>
      <c r="E466" s="157">
        <f t="shared" si="229"/>
        <v>2238.3393787039549</v>
      </c>
      <c r="F466" s="157">
        <f t="shared" si="229"/>
        <v>1859.357850079462</v>
      </c>
      <c r="G466" s="167">
        <f t="shared" si="229"/>
        <v>1641.8429741258315</v>
      </c>
      <c r="H466" s="164">
        <f t="shared" si="229"/>
        <v>1798.6655505407689</v>
      </c>
    </row>
    <row r="467" spans="1:8" ht="15.75" x14ac:dyDescent="0.25">
      <c r="A467" s="19">
        <v>10</v>
      </c>
      <c r="B467" s="160">
        <f t="shared" ref="B467:H467" si="230">(B267+B247+B207+B187+B166+B146+B125+B105)/B447</f>
        <v>14490.293911597539</v>
      </c>
      <c r="C467" s="157">
        <f t="shared" si="230"/>
        <v>6936.551623245241</v>
      </c>
      <c r="D467" s="157">
        <f t="shared" si="230"/>
        <v>3646.6155928933417</v>
      </c>
      <c r="E467" s="157">
        <f t="shared" si="230"/>
        <v>2268.3395583693441</v>
      </c>
      <c r="F467" s="157">
        <f t="shared" si="230"/>
        <v>1847.4202216333592</v>
      </c>
      <c r="G467" s="167">
        <f t="shared" si="230"/>
        <v>1632.6368159012454</v>
      </c>
      <c r="H467" s="164">
        <f t="shared" si="230"/>
        <v>1781.4251626332402</v>
      </c>
    </row>
    <row r="468" spans="1:8" ht="15.75" x14ac:dyDescent="0.25">
      <c r="A468" s="19">
        <v>11</v>
      </c>
      <c r="B468" s="160">
        <f t="shared" ref="B468:H468" si="231">(B268+B248+B208+B188+B167+B147+B126+B106)/B448</f>
        <v>15567.468897824083</v>
      </c>
      <c r="C468" s="157">
        <f t="shared" si="231"/>
        <v>7081.8695524307932</v>
      </c>
      <c r="D468" s="157">
        <f t="shared" si="231"/>
        <v>3652.5014167162476</v>
      </c>
      <c r="E468" s="157">
        <f t="shared" si="231"/>
        <v>2308.4283409336822</v>
      </c>
      <c r="F468" s="157">
        <f t="shared" si="231"/>
        <v>1756.8186259660004</v>
      </c>
      <c r="G468" s="167">
        <f t="shared" si="231"/>
        <v>1590.946297529295</v>
      </c>
      <c r="H468" s="164">
        <f t="shared" si="231"/>
        <v>1734.3631050328652</v>
      </c>
    </row>
    <row r="469" spans="1:8" ht="15.75" x14ac:dyDescent="0.25">
      <c r="A469" s="19">
        <v>12</v>
      </c>
      <c r="B469" s="160">
        <f t="shared" ref="B469:H469" si="232">(B269+B249+B209+B189+B168+B148+B127+B107)/B449</f>
        <v>15181.063027184855</v>
      </c>
      <c r="C469" s="157">
        <f t="shared" si="232"/>
        <v>6876.0052203618679</v>
      </c>
      <c r="D469" s="157">
        <f t="shared" si="232"/>
        <v>4023.8541512232841</v>
      </c>
      <c r="E469" s="157">
        <f t="shared" si="232"/>
        <v>2255.0012113876669</v>
      </c>
      <c r="F469" s="157">
        <f t="shared" si="232"/>
        <v>1713.8466749542322</v>
      </c>
      <c r="G469" s="167">
        <f t="shared" si="232"/>
        <v>1539.8762594534794</v>
      </c>
      <c r="H469" s="164">
        <f t="shared" si="232"/>
        <v>1672.9313280042488</v>
      </c>
    </row>
    <row r="470" spans="1:8" ht="15.75" x14ac:dyDescent="0.25">
      <c r="A470" s="19">
        <v>13</v>
      </c>
      <c r="B470" s="160">
        <f t="shared" ref="B470:H470" si="233">(B270+B250+B210+B190+B169+B149+B128+B108)/B450</f>
        <v>15329.065573758111</v>
      </c>
      <c r="C470" s="157">
        <f t="shared" si="233"/>
        <v>9573.6833561927961</v>
      </c>
      <c r="D470" s="157">
        <f t="shared" si="233"/>
        <v>3658.8989879617188</v>
      </c>
      <c r="E470" s="157">
        <f t="shared" si="233"/>
        <v>2326.8860975098178</v>
      </c>
      <c r="F470" s="157">
        <f t="shared" si="233"/>
        <v>1695.3488826852399</v>
      </c>
      <c r="G470" s="167">
        <f t="shared" si="233"/>
        <v>1648.2497133299566</v>
      </c>
      <c r="H470" s="164">
        <f t="shared" si="233"/>
        <v>1774.8221733200903</v>
      </c>
    </row>
    <row r="471" spans="1:8" ht="15.75" x14ac:dyDescent="0.25">
      <c r="A471" s="19">
        <v>14</v>
      </c>
      <c r="B471" s="160">
        <f t="shared" ref="B471:H471" si="234">(B271+B251+B211+B191+B170+B150+B129+B109)/B451</f>
        <v>16362.332714258997</v>
      </c>
      <c r="C471" s="157">
        <f t="shared" si="234"/>
        <v>10206.251923229405</v>
      </c>
      <c r="D471" s="157">
        <f t="shared" si="234"/>
        <v>3727.0207589916567</v>
      </c>
      <c r="E471" s="157">
        <f t="shared" si="234"/>
        <v>2298.0159355501728</v>
      </c>
      <c r="F471" s="157">
        <f t="shared" si="234"/>
        <v>1645.3650131646771</v>
      </c>
      <c r="G471" s="167">
        <f t="shared" si="234"/>
        <v>1600.4172439508563</v>
      </c>
      <c r="H471" s="164">
        <f t="shared" si="234"/>
        <v>1717.3455733209917</v>
      </c>
    </row>
    <row r="472" spans="1:8" ht="15.75" x14ac:dyDescent="0.25">
      <c r="A472" s="19">
        <v>15</v>
      </c>
      <c r="B472" s="160">
        <f t="shared" ref="B472:H472" si="235">(B272+B252+B212+B192+B171+B151+B130+B110)/B452</f>
        <v>16397.90142497866</v>
      </c>
      <c r="C472" s="157">
        <f t="shared" si="235"/>
        <v>10091.245099690081</v>
      </c>
      <c r="D472" s="157">
        <f t="shared" si="235"/>
        <v>3440.2174509331176</v>
      </c>
      <c r="E472" s="157">
        <f t="shared" si="235"/>
        <v>2283.913305119243</v>
      </c>
      <c r="F472" s="157">
        <f t="shared" si="235"/>
        <v>1581.8800254759483</v>
      </c>
      <c r="G472" s="167">
        <f t="shared" si="235"/>
        <v>1549.8341810470465</v>
      </c>
      <c r="H472" s="164">
        <f t="shared" si="235"/>
        <v>1662.8123247981646</v>
      </c>
    </row>
    <row r="473" spans="1:8" ht="15.75" x14ac:dyDescent="0.25">
      <c r="A473" s="19">
        <v>20</v>
      </c>
      <c r="B473" s="160">
        <f t="shared" ref="B473:H473" si="236">(B273+B253+B213+B193+B172+B152+B131+B111)/B453</f>
        <v>18565.741273558382</v>
      </c>
      <c r="C473" s="157">
        <f t="shared" si="236"/>
        <v>10792.56967146052</v>
      </c>
      <c r="D473" s="157">
        <f t="shared" si="236"/>
        <v>2599.3042126145647</v>
      </c>
      <c r="E473" s="157">
        <f t="shared" si="236"/>
        <v>2168.8207481379927</v>
      </c>
      <c r="F473" s="157">
        <f t="shared" si="236"/>
        <v>1513.0909064301993</v>
      </c>
      <c r="G473" s="167">
        <f t="shared" si="236"/>
        <v>1774.1679075676407</v>
      </c>
      <c r="H473" s="164">
        <f t="shared" si="236"/>
        <v>1850.9506793799242</v>
      </c>
    </row>
    <row r="474" spans="1:8" ht="15.75" x14ac:dyDescent="0.25">
      <c r="A474" s="20">
        <v>25</v>
      </c>
      <c r="B474" s="161">
        <f t="shared" ref="B474:H474" si="237">(B274+B254+B214+B194+B173+B153+B132+B112)/B454</f>
        <v>25470.916128897254</v>
      </c>
      <c r="C474" s="162">
        <f t="shared" si="237"/>
        <v>10217.535553763879</v>
      </c>
      <c r="D474" s="162">
        <f t="shared" si="237"/>
        <v>2695.5104413131153</v>
      </c>
      <c r="E474" s="162">
        <f t="shared" si="237"/>
        <v>2500.338098970808</v>
      </c>
      <c r="F474" s="162" t="e">
        <f t="shared" si="237"/>
        <v>#DIV/0!</v>
      </c>
      <c r="G474" s="168">
        <f t="shared" si="237"/>
        <v>3795.1393377793588</v>
      </c>
      <c r="H474" s="165">
        <f t="shared" si="237"/>
        <v>3796.2836806292685</v>
      </c>
    </row>
    <row r="476" spans="1:8" ht="18.75" thickBot="1" x14ac:dyDescent="0.3">
      <c r="A476" s="21" t="s">
        <v>44</v>
      </c>
      <c r="B476" s="25"/>
      <c r="C476" s="25"/>
      <c r="D476" s="25"/>
      <c r="E476" s="25"/>
      <c r="F476" s="25"/>
      <c r="G476" s="25"/>
      <c r="H476" s="25"/>
    </row>
    <row r="477" spans="1:8" ht="60.75" thickBot="1" x14ac:dyDescent="0.3">
      <c r="A477" s="17" t="s">
        <v>15</v>
      </c>
      <c r="B477" s="39" t="s">
        <v>4</v>
      </c>
      <c r="C477" s="40" t="s">
        <v>16</v>
      </c>
      <c r="D477" s="41" t="s">
        <v>6</v>
      </c>
      <c r="E477" s="41" t="s">
        <v>7</v>
      </c>
      <c r="F477" s="41" t="s">
        <v>8</v>
      </c>
      <c r="G477" s="42" t="s">
        <v>9</v>
      </c>
      <c r="H477" s="16" t="s">
        <v>10</v>
      </c>
    </row>
    <row r="478" spans="1:8" ht="15.75" thickBot="1" x14ac:dyDescent="0.3">
      <c r="A478" s="17" t="s">
        <v>45</v>
      </c>
      <c r="B478" s="83">
        <f>21.91</f>
        <v>21.91</v>
      </c>
      <c r="C478" s="84">
        <f>16.26</f>
        <v>16.260000000000002</v>
      </c>
      <c r="D478" s="85">
        <f>63.28</f>
        <v>63.28</v>
      </c>
      <c r="E478" s="85">
        <f>346.81</f>
        <v>346.81</v>
      </c>
      <c r="F478" s="85">
        <f>311.04</f>
        <v>311.04000000000002</v>
      </c>
      <c r="G478" s="86">
        <f>3908.78</f>
        <v>3908.78</v>
      </c>
      <c r="H478" s="87">
        <f>SUM(B478:G478)</f>
        <v>4668.08</v>
      </c>
    </row>
    <row r="479" spans="1:8" ht="15.75" x14ac:dyDescent="0.25">
      <c r="A479" s="18">
        <v>1</v>
      </c>
      <c r="B479" s="88">
        <v>11.312810239935001</v>
      </c>
      <c r="C479" s="90">
        <v>7.7194947815739798</v>
      </c>
      <c r="D479" s="90">
        <v>36.2812844438768</v>
      </c>
      <c r="E479" s="90">
        <v>212.76614522884799</v>
      </c>
      <c r="F479" s="90">
        <v>200.25956596099999</v>
      </c>
      <c r="G479" s="91">
        <v>2465.6331021493802</v>
      </c>
      <c r="H479" s="97">
        <f>SUM(B479:G479)</f>
        <v>2933.9724028046139</v>
      </c>
    </row>
    <row r="480" spans="1:8" ht="15.75" x14ac:dyDescent="0.25">
      <c r="A480" s="19">
        <v>2</v>
      </c>
      <c r="B480" s="92">
        <v>8.5098203054112496</v>
      </c>
      <c r="C480" s="89">
        <v>5.3127769083139</v>
      </c>
      <c r="D480" s="89">
        <v>28.4719997373472</v>
      </c>
      <c r="E480" s="89">
        <v>172.07708477793699</v>
      </c>
      <c r="F480" s="89">
        <v>157.43064117432101</v>
      </c>
      <c r="G480" s="93">
        <v>1949.2214175793299</v>
      </c>
      <c r="H480" s="98">
        <f>SUM(B480:G480)</f>
        <v>2321.0237404826603</v>
      </c>
    </row>
    <row r="481" spans="1:8" ht="15.75" x14ac:dyDescent="0.25">
      <c r="A481" s="19">
        <v>3</v>
      </c>
      <c r="B481" s="92">
        <v>6.9266867727189396</v>
      </c>
      <c r="C481" s="89">
        <v>4.2684477952186697</v>
      </c>
      <c r="D481" s="89">
        <v>22.701604020987102</v>
      </c>
      <c r="E481" s="89">
        <v>140.62612026148301</v>
      </c>
      <c r="F481" s="89">
        <v>127.04614161155401</v>
      </c>
      <c r="G481" s="93">
        <v>1620.9141966663001</v>
      </c>
      <c r="H481" s="98">
        <f t="shared" ref="H481:H495" si="238">SUM(B481:G481)</f>
        <v>1922.4831971282617</v>
      </c>
    </row>
    <row r="482" spans="1:8" ht="15.75" x14ac:dyDescent="0.25">
      <c r="A482" s="19">
        <v>4</v>
      </c>
      <c r="B482" s="92">
        <v>5.77445393105228</v>
      </c>
      <c r="C482" s="89">
        <v>3.429997628552</v>
      </c>
      <c r="D482" s="89">
        <v>18.325291996095402</v>
      </c>
      <c r="E482" s="89">
        <v>115.353220476378</v>
      </c>
      <c r="F482" s="89">
        <v>103.360699996327</v>
      </c>
      <c r="G482" s="93">
        <v>1373.1907799498299</v>
      </c>
      <c r="H482" s="98">
        <f t="shared" si="238"/>
        <v>1619.4344439782346</v>
      </c>
    </row>
    <row r="483" spans="1:8" ht="15.75" x14ac:dyDescent="0.25">
      <c r="A483" s="19">
        <v>5</v>
      </c>
      <c r="B483" s="92">
        <v>4.8212301810522797</v>
      </c>
      <c r="C483" s="89">
        <v>2.7994079126429101</v>
      </c>
      <c r="D483" s="89">
        <v>14.792391662762</v>
      </c>
      <c r="E483" s="89">
        <v>95.077258598661899</v>
      </c>
      <c r="F483" s="89">
        <v>86.299535125142896</v>
      </c>
      <c r="G483" s="93">
        <v>1188.2933174395901</v>
      </c>
      <c r="H483" s="98">
        <f t="shared" si="238"/>
        <v>1392.083140919852</v>
      </c>
    </row>
    <row r="484" spans="1:8" ht="15.75" x14ac:dyDescent="0.25">
      <c r="A484" s="19">
        <v>6</v>
      </c>
      <c r="B484" s="92">
        <v>4.0545477643856103</v>
      </c>
      <c r="C484" s="89">
        <v>2.4042344543095702</v>
      </c>
      <c r="D484" s="89">
        <v>11.9457372183176</v>
      </c>
      <c r="E484" s="89">
        <v>78.207833151972295</v>
      </c>
      <c r="F484" s="89">
        <v>73.103591346042407</v>
      </c>
      <c r="G484" s="93">
        <v>1039.4373422757401</v>
      </c>
      <c r="H484" s="98">
        <f t="shared" si="238"/>
        <v>1209.1532862107676</v>
      </c>
    </row>
    <row r="485" spans="1:8" ht="15.75" x14ac:dyDescent="0.25">
      <c r="A485" s="19">
        <v>7</v>
      </c>
      <c r="B485" s="92">
        <v>3.4114702643856099</v>
      </c>
      <c r="C485" s="89">
        <v>2.08245112097624</v>
      </c>
      <c r="D485" s="89">
        <v>9.3676345758445194</v>
      </c>
      <c r="E485" s="89">
        <v>65.013293609024004</v>
      </c>
      <c r="F485" s="89">
        <v>62.247622491064</v>
      </c>
      <c r="G485" s="93">
        <v>920.01257808024798</v>
      </c>
      <c r="H485" s="98">
        <f t="shared" si="238"/>
        <v>1062.1350501415423</v>
      </c>
    </row>
    <row r="486" spans="1:8" ht="15.75" x14ac:dyDescent="0.25">
      <c r="A486" s="19">
        <v>8</v>
      </c>
      <c r="B486" s="92">
        <v>2.8809488919108599</v>
      </c>
      <c r="C486" s="89">
        <v>1.7732722876429099</v>
      </c>
      <c r="D486" s="89">
        <v>7.5524385758445201</v>
      </c>
      <c r="E486" s="89">
        <v>54.7355774614404</v>
      </c>
      <c r="F486" s="89">
        <v>53.441696062492603</v>
      </c>
      <c r="G486" s="93">
        <v>818.81669639540496</v>
      </c>
      <c r="H486" s="98">
        <f t="shared" si="238"/>
        <v>939.20062967473632</v>
      </c>
    </row>
    <row r="487" spans="1:8" ht="15.75" x14ac:dyDescent="0.25">
      <c r="A487" s="19">
        <v>9</v>
      </c>
      <c r="B487" s="92">
        <v>2.4542422893467601</v>
      </c>
      <c r="C487" s="89">
        <v>1.4891695098651301</v>
      </c>
      <c r="D487" s="89">
        <v>5.9111255076626996</v>
      </c>
      <c r="E487" s="89">
        <v>46.527117522697999</v>
      </c>
      <c r="F487" s="89">
        <v>45.6753733378549</v>
      </c>
      <c r="G487" s="93">
        <v>734.78434050089697</v>
      </c>
      <c r="H487" s="98">
        <f t="shared" si="238"/>
        <v>836.84136866832444</v>
      </c>
    </row>
    <row r="488" spans="1:8" ht="15.75" x14ac:dyDescent="0.25">
      <c r="A488" s="19">
        <v>10</v>
      </c>
      <c r="B488" s="92">
        <v>2.0718427238705699</v>
      </c>
      <c r="C488" s="89">
        <v>1.2462830515318</v>
      </c>
      <c r="D488" s="89">
        <v>4.4774316191500603</v>
      </c>
      <c r="E488" s="89">
        <v>39.873847192856203</v>
      </c>
      <c r="F488" s="89">
        <v>38.581729943915498</v>
      </c>
      <c r="G488" s="93">
        <v>659.68226383685999</v>
      </c>
      <c r="H488" s="98">
        <f t="shared" si="238"/>
        <v>745.93339836818416</v>
      </c>
    </row>
    <row r="489" spans="1:8" ht="15.75" x14ac:dyDescent="0.25">
      <c r="A489" s="19">
        <v>11</v>
      </c>
      <c r="B489" s="92">
        <v>1.7178805377233799</v>
      </c>
      <c r="C489" s="89">
        <v>1.0767593015318</v>
      </c>
      <c r="D489" s="89">
        <v>3.4956438413722801</v>
      </c>
      <c r="E489" s="89">
        <v>34.321970177730698</v>
      </c>
      <c r="F489" s="89">
        <v>32.076147844348398</v>
      </c>
      <c r="G489" s="93">
        <v>592.16682260041796</v>
      </c>
      <c r="H489" s="98">
        <f t="shared" si="238"/>
        <v>664.85522430312449</v>
      </c>
    </row>
    <row r="490" spans="1:8" ht="15.75" x14ac:dyDescent="0.25">
      <c r="A490" s="19">
        <v>12</v>
      </c>
      <c r="B490" s="92">
        <v>1.4233966279831201</v>
      </c>
      <c r="C490" s="89">
        <v>0.93147468614718598</v>
      </c>
      <c r="D490" s="89">
        <v>2.69977598077599</v>
      </c>
      <c r="E490" s="89">
        <v>29.323144135521002</v>
      </c>
      <c r="F490" s="89">
        <v>26.2498572594839</v>
      </c>
      <c r="G490" s="93">
        <v>528.25110540103799</v>
      </c>
      <c r="H490" s="98">
        <f>SUM(B490:G490)</f>
        <v>588.8787540909492</v>
      </c>
    </row>
    <row r="491" spans="1:8" ht="15.75" x14ac:dyDescent="0.25">
      <c r="A491" s="19">
        <v>13</v>
      </c>
      <c r="B491" s="92">
        <v>1.1756244057609</v>
      </c>
      <c r="C491" s="89">
        <v>0.83905885281385195</v>
      </c>
      <c r="D491" s="89">
        <v>2.2743426474426598</v>
      </c>
      <c r="E491" s="89">
        <v>25.163203232059502</v>
      </c>
      <c r="F491" s="89">
        <v>20.6948839120484</v>
      </c>
      <c r="G491" s="93">
        <v>471.171769597165</v>
      </c>
      <c r="H491" s="98">
        <f t="shared" si="238"/>
        <v>521.31888264729037</v>
      </c>
    </row>
    <row r="492" spans="1:8" ht="15.75" x14ac:dyDescent="0.25">
      <c r="A492" s="19">
        <v>14</v>
      </c>
      <c r="B492" s="92">
        <v>0.96194667499167397</v>
      </c>
      <c r="C492" s="89">
        <v>0.786145757575757</v>
      </c>
      <c r="D492" s="89">
        <v>2.0235923646840299</v>
      </c>
      <c r="E492" s="89">
        <v>21.380411371947499</v>
      </c>
      <c r="F492" s="89">
        <v>16.182101322557401</v>
      </c>
      <c r="G492" s="93">
        <v>422.69191801127801</v>
      </c>
      <c r="H492" s="98">
        <f t="shared" si="238"/>
        <v>464.02611550303436</v>
      </c>
    </row>
    <row r="493" spans="1:8" ht="15.75" x14ac:dyDescent="0.25">
      <c r="A493" s="19">
        <v>15</v>
      </c>
      <c r="B493" s="92">
        <v>0.79316750832500804</v>
      </c>
      <c r="C493" s="89">
        <v>0.73430409090908999</v>
      </c>
      <c r="D493" s="89">
        <v>1.7894675280827299</v>
      </c>
      <c r="E493" s="89">
        <v>18.0021766679052</v>
      </c>
      <c r="F493" s="89">
        <v>12.1875285606527</v>
      </c>
      <c r="G493" s="93">
        <v>376.39326432728501</v>
      </c>
      <c r="H493" s="98">
        <f t="shared" si="238"/>
        <v>409.89990868315977</v>
      </c>
    </row>
    <row r="494" spans="1:8" ht="15.75" x14ac:dyDescent="0.25">
      <c r="A494" s="19">
        <v>20</v>
      </c>
      <c r="B494" s="92">
        <v>0.30496825695138102</v>
      </c>
      <c r="C494" s="89">
        <v>0.54112909090909</v>
      </c>
      <c r="D494" s="89">
        <v>0.82315298262818604</v>
      </c>
      <c r="E494" s="89">
        <v>6.5337724114696201</v>
      </c>
      <c r="F494" s="89">
        <v>1.62004781249999</v>
      </c>
      <c r="G494" s="93">
        <v>224.68896586270299</v>
      </c>
      <c r="H494" s="98">
        <f t="shared" si="238"/>
        <v>234.51203641716126</v>
      </c>
    </row>
    <row r="495" spans="1:8" ht="16.5" thickBot="1" x14ac:dyDescent="0.3">
      <c r="A495" s="20">
        <v>25</v>
      </c>
      <c r="B495" s="94">
        <v>8.9880616258741206E-2</v>
      </c>
      <c r="C495" s="95">
        <v>0.41925409090908999</v>
      </c>
      <c r="D495" s="95">
        <v>0.26626716867469802</v>
      </c>
      <c r="E495" s="95">
        <v>2.4740646590908999</v>
      </c>
      <c r="F495" s="95">
        <v>0</v>
      </c>
      <c r="G495" s="96">
        <v>167.33875658480599</v>
      </c>
      <c r="H495" s="99">
        <f t="shared" si="238"/>
        <v>170.58822311973941</v>
      </c>
    </row>
    <row r="497" spans="1:8" ht="18.75" thickBot="1" x14ac:dyDescent="0.3">
      <c r="A497" s="21" t="s">
        <v>46</v>
      </c>
      <c r="B497" s="25"/>
      <c r="C497" s="25"/>
      <c r="D497" s="25"/>
      <c r="E497" s="25"/>
      <c r="F497" s="25"/>
      <c r="G497" s="25"/>
      <c r="H497" s="25"/>
    </row>
    <row r="498" spans="1:8" ht="60.75" thickBot="1" x14ac:dyDescent="0.3">
      <c r="A498" s="17" t="s">
        <v>15</v>
      </c>
      <c r="B498" s="39" t="s">
        <v>4</v>
      </c>
      <c r="C498" s="40" t="s">
        <v>16</v>
      </c>
      <c r="D498" s="41" t="s">
        <v>6</v>
      </c>
      <c r="E498" s="41" t="s">
        <v>7</v>
      </c>
      <c r="F498" s="41" t="s">
        <v>8</v>
      </c>
      <c r="G498" s="42" t="s">
        <v>9</v>
      </c>
      <c r="H498" s="16" t="s">
        <v>10</v>
      </c>
    </row>
    <row r="499" spans="1:8" ht="15.75" x14ac:dyDescent="0.25">
      <c r="A499" s="18">
        <v>1</v>
      </c>
      <c r="B499" s="101">
        <v>646497.50087832799</v>
      </c>
      <c r="C499" s="102">
        <v>452559.362297785</v>
      </c>
      <c r="D499" s="102">
        <v>1333487.65345391</v>
      </c>
      <c r="E499" s="102">
        <v>12040624.0296445</v>
      </c>
      <c r="F499" s="102">
        <v>11289035.088648301</v>
      </c>
      <c r="G499" s="113">
        <v>78325053.075238496</v>
      </c>
      <c r="H499" s="114">
        <v>104087256.710161</v>
      </c>
    </row>
    <row r="500" spans="1:8" ht="15.75" x14ac:dyDescent="0.25">
      <c r="A500" s="19">
        <v>2</v>
      </c>
      <c r="B500" s="105">
        <v>505552.86258594098</v>
      </c>
      <c r="C500" s="106">
        <v>312975.59769643098</v>
      </c>
      <c r="D500" s="106">
        <v>1031591.21796894</v>
      </c>
      <c r="E500" s="106">
        <v>10035065.905696301</v>
      </c>
      <c r="F500" s="106">
        <v>9191684.0418797191</v>
      </c>
      <c r="G500" s="115">
        <v>57544982.810998604</v>
      </c>
      <c r="H500" s="116">
        <v>78621852.436826006</v>
      </c>
    </row>
    <row r="501" spans="1:8" ht="15.75" x14ac:dyDescent="0.25">
      <c r="A501" s="19">
        <v>3</v>
      </c>
      <c r="B501" s="105">
        <v>415725.62674368097</v>
      </c>
      <c r="C501" s="106">
        <v>261774.80219810799</v>
      </c>
      <c r="D501" s="106">
        <v>844176.34738969698</v>
      </c>
      <c r="E501" s="106">
        <v>8515021.9759620391</v>
      </c>
      <c r="F501" s="106">
        <v>7697404.7845370099</v>
      </c>
      <c r="G501" s="115">
        <v>46850394.501783296</v>
      </c>
      <c r="H501" s="116">
        <v>64584498.038613901</v>
      </c>
    </row>
    <row r="502" spans="1:8" ht="15.75" x14ac:dyDescent="0.25">
      <c r="A502" s="19">
        <v>4</v>
      </c>
      <c r="B502" s="105">
        <v>358189.66090642998</v>
      </c>
      <c r="C502" s="106">
        <v>215304.77453873001</v>
      </c>
      <c r="D502" s="106">
        <v>686458.10326445696</v>
      </c>
      <c r="E502" s="106">
        <v>7197283.9985202402</v>
      </c>
      <c r="F502" s="106">
        <v>6374046.5117621496</v>
      </c>
      <c r="G502" s="115">
        <v>38209228.024238497</v>
      </c>
      <c r="H502" s="116">
        <v>53040511.073230602</v>
      </c>
    </row>
    <row r="503" spans="1:8" ht="15.75" x14ac:dyDescent="0.25">
      <c r="A503" s="19">
        <v>5</v>
      </c>
      <c r="B503" s="105">
        <v>305010.54569188098</v>
      </c>
      <c r="C503" s="106">
        <v>178291.59383666399</v>
      </c>
      <c r="D503" s="106">
        <v>573604.66805654601</v>
      </c>
      <c r="E503" s="106">
        <v>6128279.8219612502</v>
      </c>
      <c r="F503" s="106">
        <v>5456212.3444382204</v>
      </c>
      <c r="G503" s="115">
        <v>31245786.346261799</v>
      </c>
      <c r="H503" s="116">
        <v>43887185.320246398</v>
      </c>
    </row>
    <row r="504" spans="1:8" ht="15.75" x14ac:dyDescent="0.25">
      <c r="A504" s="19">
        <v>6</v>
      </c>
      <c r="B504" s="105">
        <v>264313.80232647702</v>
      </c>
      <c r="C504" s="106">
        <v>152303.606029221</v>
      </c>
      <c r="D504" s="106">
        <v>491727.40543915197</v>
      </c>
      <c r="E504" s="106">
        <v>5201194.2570300195</v>
      </c>
      <c r="F504" s="106">
        <v>4715198.8696586201</v>
      </c>
      <c r="G504" s="115">
        <v>26193790.239060901</v>
      </c>
      <c r="H504" s="116">
        <v>37018528.179544397</v>
      </c>
    </row>
    <row r="505" spans="1:8" ht="15.75" x14ac:dyDescent="0.25">
      <c r="A505" s="19">
        <v>7</v>
      </c>
      <c r="B505" s="105">
        <v>229425.76176273599</v>
      </c>
      <c r="C505" s="106">
        <v>136663.718796859</v>
      </c>
      <c r="D505" s="106">
        <v>409830.091068334</v>
      </c>
      <c r="E505" s="106">
        <v>4388552.3490367197</v>
      </c>
      <c r="F505" s="106">
        <v>4087563.2636317899</v>
      </c>
      <c r="G505" s="115">
        <v>21855656.706279401</v>
      </c>
      <c r="H505" s="116">
        <v>31107691.890575901</v>
      </c>
    </row>
    <row r="506" spans="1:8" ht="15.75" x14ac:dyDescent="0.25">
      <c r="A506" s="19">
        <v>8</v>
      </c>
      <c r="B506" s="105">
        <v>195512.44398021</v>
      </c>
      <c r="C506" s="106">
        <v>121563.322167091</v>
      </c>
      <c r="D506" s="106">
        <v>337334.06385814003</v>
      </c>
      <c r="E506" s="106">
        <v>3726360.9257999002</v>
      </c>
      <c r="F506" s="106">
        <v>3603756.9155564499</v>
      </c>
      <c r="G506" s="115">
        <v>19022498.927004501</v>
      </c>
      <c r="H506" s="116">
        <v>27007026.598366302</v>
      </c>
    </row>
    <row r="507" spans="1:8" ht="15.75" x14ac:dyDescent="0.25">
      <c r="A507" s="19">
        <v>9</v>
      </c>
      <c r="B507" s="105">
        <v>171584.557369013</v>
      </c>
      <c r="C507" s="106">
        <v>107250.780958035</v>
      </c>
      <c r="D507" s="106">
        <v>288369.304194197</v>
      </c>
      <c r="E507" s="106">
        <v>3229872.4353295402</v>
      </c>
      <c r="F507" s="106">
        <v>3188815.3049270399</v>
      </c>
      <c r="G507" s="115">
        <v>16605548.9687944</v>
      </c>
      <c r="H507" s="116">
        <v>23591441.351572201</v>
      </c>
    </row>
    <row r="508" spans="1:8" ht="15.75" x14ac:dyDescent="0.25">
      <c r="A508" s="19">
        <v>10</v>
      </c>
      <c r="B508" s="105">
        <v>151181.61126058799</v>
      </c>
      <c r="C508" s="106">
        <v>86716.342787519796</v>
      </c>
      <c r="D508" s="106">
        <v>244561.93202654499</v>
      </c>
      <c r="E508" s="106">
        <v>2810222.7886569202</v>
      </c>
      <c r="F508" s="106">
        <v>2800116.0256614601</v>
      </c>
      <c r="G508" s="115">
        <v>16245403.0191887</v>
      </c>
      <c r="H508" s="116">
        <v>22338201.719581701</v>
      </c>
    </row>
    <row r="509" spans="1:8" ht="15.75" x14ac:dyDescent="0.25">
      <c r="A509" s="19">
        <v>11</v>
      </c>
      <c r="B509" s="105">
        <v>129102.695913163</v>
      </c>
      <c r="C509" s="106">
        <v>75999.272407627795</v>
      </c>
      <c r="D509" s="106">
        <v>211357.07747202099</v>
      </c>
      <c r="E509" s="106">
        <v>2465439.1919845599</v>
      </c>
      <c r="F509" s="106">
        <v>2490365.3942654701</v>
      </c>
      <c r="G509" s="115">
        <v>14585517.770381</v>
      </c>
      <c r="H509" s="116">
        <v>19957781.402423799</v>
      </c>
    </row>
    <row r="510" spans="1:8" ht="15.75" x14ac:dyDescent="0.25">
      <c r="A510" s="19">
        <v>12</v>
      </c>
      <c r="B510" s="105">
        <v>110822.194056651</v>
      </c>
      <c r="C510" s="106">
        <v>67067.399347862098</v>
      </c>
      <c r="D510" s="106">
        <v>176142.223775188</v>
      </c>
      <c r="E510" s="106">
        <v>2193033.9080538098</v>
      </c>
      <c r="F510" s="106">
        <v>2155374.2455031401</v>
      </c>
      <c r="G510" s="115">
        <v>12969394.251720401</v>
      </c>
      <c r="H510" s="116">
        <v>17671834.222456999</v>
      </c>
    </row>
    <row r="511" spans="1:8" ht="15.75" x14ac:dyDescent="0.25">
      <c r="A511" s="19">
        <v>13</v>
      </c>
      <c r="B511" s="105">
        <v>96172.247960401102</v>
      </c>
      <c r="C511" s="106">
        <v>54375.767426730803</v>
      </c>
      <c r="D511" s="106">
        <v>163601.76920358601</v>
      </c>
      <c r="E511" s="106">
        <v>1908627.90743048</v>
      </c>
      <c r="F511" s="106">
        <v>1794947.4930795201</v>
      </c>
      <c r="G511" s="115">
        <v>10342059.86241</v>
      </c>
      <c r="H511" s="116">
        <v>14359785.047510801</v>
      </c>
    </row>
    <row r="512" spans="1:8" ht="15.75" x14ac:dyDescent="0.25">
      <c r="A512" s="19">
        <v>14</v>
      </c>
      <c r="B512" s="105">
        <v>79006.236536285898</v>
      </c>
      <c r="C512" s="106">
        <v>50320.8879814467</v>
      </c>
      <c r="D512" s="106">
        <v>147148.22261225199</v>
      </c>
      <c r="E512" s="106">
        <v>1689612.40733852</v>
      </c>
      <c r="F512" s="106">
        <v>1526386.8267419599</v>
      </c>
      <c r="G512" s="115">
        <v>9553422.8460436296</v>
      </c>
      <c r="H512" s="116">
        <v>13045897.427254099</v>
      </c>
    </row>
    <row r="513" spans="1:8" ht="15.75" x14ac:dyDescent="0.25">
      <c r="A513" s="19">
        <v>15</v>
      </c>
      <c r="B513" s="105">
        <v>70066.643019085604</v>
      </c>
      <c r="C513" s="106">
        <v>48079.9671950743</v>
      </c>
      <c r="D513" s="106">
        <v>131200.717404158</v>
      </c>
      <c r="E513" s="106">
        <v>1473632.88425405</v>
      </c>
      <c r="F513" s="106">
        <v>1282244.7980297001</v>
      </c>
      <c r="G513" s="115">
        <v>10171612.7239828</v>
      </c>
      <c r="H513" s="116">
        <v>13176837.7338848</v>
      </c>
    </row>
    <row r="514" spans="1:8" ht="15.75" x14ac:dyDescent="0.25">
      <c r="A514" s="19">
        <v>20</v>
      </c>
      <c r="B514" s="105">
        <v>31014.919508435301</v>
      </c>
      <c r="C514" s="106">
        <v>34506.925042604802</v>
      </c>
      <c r="D514" s="106">
        <v>81079.0958806774</v>
      </c>
      <c r="E514" s="106">
        <v>680056.56705645297</v>
      </c>
      <c r="F514" s="106">
        <v>293901.45185615699</v>
      </c>
      <c r="G514" s="115">
        <v>4834206.1491344096</v>
      </c>
      <c r="H514" s="116">
        <v>5954765.1084787399</v>
      </c>
    </row>
    <row r="515" spans="1:8" ht="16.5" thickBot="1" x14ac:dyDescent="0.3">
      <c r="A515" s="20">
        <v>25</v>
      </c>
      <c r="B515" s="109">
        <v>11302.1664541195</v>
      </c>
      <c r="C515" s="110">
        <v>29238.7259587443</v>
      </c>
      <c r="D515" s="110">
        <v>37263.305037986203</v>
      </c>
      <c r="E515" s="110">
        <v>256706.625225636</v>
      </c>
      <c r="F515" s="110">
        <v>0</v>
      </c>
      <c r="G515" s="117">
        <v>2865721.7890926101</v>
      </c>
      <c r="H515" s="118">
        <v>3200232.6117690899</v>
      </c>
    </row>
    <row r="517" spans="1:8" ht="18" x14ac:dyDescent="0.25">
      <c r="A517" s="21" t="s">
        <v>100</v>
      </c>
      <c r="B517" s="25"/>
      <c r="C517" s="25"/>
      <c r="D517" s="25"/>
      <c r="E517" s="25"/>
      <c r="F517" s="25"/>
      <c r="G517" s="25"/>
      <c r="H517" s="25"/>
    </row>
    <row r="518" spans="1:8" ht="60" x14ac:dyDescent="0.25">
      <c r="A518" s="17" t="s">
        <v>15</v>
      </c>
      <c r="B518" s="39" t="s">
        <v>4</v>
      </c>
      <c r="C518" s="40" t="s">
        <v>16</v>
      </c>
      <c r="D518" s="41" t="s">
        <v>6</v>
      </c>
      <c r="E518" s="41" t="s">
        <v>7</v>
      </c>
      <c r="F518" s="41" t="s">
        <v>8</v>
      </c>
      <c r="G518" s="42" t="s">
        <v>9</v>
      </c>
      <c r="H518" s="16" t="s">
        <v>10</v>
      </c>
    </row>
    <row r="519" spans="1:8" ht="15.75" x14ac:dyDescent="0.25">
      <c r="A519" s="18">
        <v>1</v>
      </c>
      <c r="B519" s="101">
        <v>1236965.2183472</v>
      </c>
      <c r="C519" s="102">
        <v>865896.91319642996</v>
      </c>
      <c r="D519" s="102">
        <v>2551406.3769418201</v>
      </c>
      <c r="E519" s="102">
        <v>23037727.310053099</v>
      </c>
      <c r="F519" s="102">
        <v>21599687.136280399</v>
      </c>
      <c r="G519" s="103">
        <v>200782273.40261599</v>
      </c>
      <c r="H519" s="114">
        <v>250073956.35743499</v>
      </c>
    </row>
    <row r="520" spans="1:8" ht="15.75" x14ac:dyDescent="0.25">
      <c r="A520" s="19">
        <v>2</v>
      </c>
      <c r="B520" s="105">
        <v>967291.14374776802</v>
      </c>
      <c r="C520" s="106">
        <v>598826.64359250502</v>
      </c>
      <c r="D520" s="106">
        <v>1973777.8637139101</v>
      </c>
      <c r="E520" s="106">
        <v>19200426.099565599</v>
      </c>
      <c r="F520" s="106">
        <v>17586755.466796499</v>
      </c>
      <c r="G520" s="107">
        <v>156043570.74670801</v>
      </c>
      <c r="H520" s="116">
        <v>196370647.96412399</v>
      </c>
    </row>
    <row r="521" spans="1:8" ht="15.75" x14ac:dyDescent="0.25">
      <c r="A521" s="19">
        <v>3</v>
      </c>
      <c r="B521" s="105">
        <v>795421.69916957698</v>
      </c>
      <c r="C521" s="106">
        <v>500862.45487238199</v>
      </c>
      <c r="D521" s="106">
        <v>1615190.74467228</v>
      </c>
      <c r="E521" s="106">
        <v>16292075.380674001</v>
      </c>
      <c r="F521" s="106">
        <v>14727701.154414101</v>
      </c>
      <c r="G521" s="107">
        <v>130552802.454851</v>
      </c>
      <c r="H521" s="116">
        <v>164484053.88865301</v>
      </c>
    </row>
    <row r="522" spans="1:8" ht="15.75" x14ac:dyDescent="0.25">
      <c r="A522" s="19">
        <v>4</v>
      </c>
      <c r="B522" s="105">
        <v>685336.21786763496</v>
      </c>
      <c r="C522" s="106">
        <v>411949.80195077101</v>
      </c>
      <c r="D522" s="106">
        <v>1313423.17091266</v>
      </c>
      <c r="E522" s="106">
        <v>13770803.3838354</v>
      </c>
      <c r="F522" s="106">
        <v>12195675.659171499</v>
      </c>
      <c r="G522" s="107">
        <v>109990897.366078</v>
      </c>
      <c r="H522" s="116">
        <v>138368085.59981599</v>
      </c>
    </row>
    <row r="523" spans="1:8" ht="15.75" x14ac:dyDescent="0.25">
      <c r="A523" s="19">
        <v>5</v>
      </c>
      <c r="B523" s="105">
        <v>583586.84409046499</v>
      </c>
      <c r="C523" s="106">
        <v>341131.24954081699</v>
      </c>
      <c r="D523" s="106">
        <v>1097496.9315481901</v>
      </c>
      <c r="E523" s="106">
        <v>11725442.0593525</v>
      </c>
      <c r="F523" s="106">
        <v>10439552.9523584</v>
      </c>
      <c r="G523" s="107">
        <v>93828580.982707798</v>
      </c>
      <c r="H523" s="116">
        <v>118015791.01959801</v>
      </c>
    </row>
    <row r="524" spans="1:8" ht="15.75" x14ac:dyDescent="0.25">
      <c r="A524" s="19">
        <v>6</v>
      </c>
      <c r="B524" s="105">
        <v>505720.40845132701</v>
      </c>
      <c r="C524" s="106">
        <v>291407.56620257598</v>
      </c>
      <c r="D524" s="106">
        <v>940838.43574024399</v>
      </c>
      <c r="E524" s="106">
        <v>9951618.3451174404</v>
      </c>
      <c r="F524" s="106">
        <v>9021747.1706134994</v>
      </c>
      <c r="G524" s="107">
        <v>81371240.936564595</v>
      </c>
      <c r="H524" s="116">
        <v>102082572.862689</v>
      </c>
    </row>
    <row r="525" spans="1:8" ht="15.75" x14ac:dyDescent="0.25">
      <c r="A525" s="19">
        <v>7</v>
      </c>
      <c r="B525" s="105">
        <v>438967.95750603499</v>
      </c>
      <c r="C525" s="106">
        <v>261483.248631325</v>
      </c>
      <c r="D525" s="106">
        <v>784141.57424407999</v>
      </c>
      <c r="E525" s="106">
        <v>8396763.4944902491</v>
      </c>
      <c r="F525" s="106">
        <v>7820871.0444154898</v>
      </c>
      <c r="G525" s="107">
        <v>71184908.454555705</v>
      </c>
      <c r="H525" s="116">
        <v>88887135.773842901</v>
      </c>
    </row>
    <row r="526" spans="1:8" ht="15.75" x14ac:dyDescent="0.25">
      <c r="A526" s="19">
        <v>8</v>
      </c>
      <c r="B526" s="105">
        <v>374080.47614880197</v>
      </c>
      <c r="C526" s="106">
        <v>232591.15641303401</v>
      </c>
      <c r="D526" s="106">
        <v>645432.50884857401</v>
      </c>
      <c r="E526" s="106">
        <v>7129770.5713638104</v>
      </c>
      <c r="F526" s="106">
        <v>6895188.2317646705</v>
      </c>
      <c r="G526" s="107">
        <v>63691060.554850698</v>
      </c>
      <c r="H526" s="116">
        <v>78968123.499389604</v>
      </c>
    </row>
    <row r="527" spans="1:8" ht="15.75" x14ac:dyDescent="0.25">
      <c r="A527" s="19">
        <v>9</v>
      </c>
      <c r="B527" s="105">
        <v>328298.45309937798</v>
      </c>
      <c r="C527" s="106">
        <v>205206.49423304101</v>
      </c>
      <c r="D527" s="106">
        <v>551746.60202489595</v>
      </c>
      <c r="E527" s="106">
        <v>6179822.5929305302</v>
      </c>
      <c r="F527" s="106">
        <v>6101266.6167604104</v>
      </c>
      <c r="G527" s="107">
        <v>57128481.009616204</v>
      </c>
      <c r="H527" s="116">
        <v>70494821.768664494</v>
      </c>
    </row>
    <row r="528" spans="1:8" ht="15.75" x14ac:dyDescent="0.25">
      <c r="A528" s="19">
        <v>10</v>
      </c>
      <c r="B528" s="105">
        <v>289260.816211925</v>
      </c>
      <c r="C528" s="106">
        <v>165917.26920012099</v>
      </c>
      <c r="D528" s="106">
        <v>467928.49661078898</v>
      </c>
      <c r="E528" s="106">
        <v>5376892.9356302395</v>
      </c>
      <c r="F528" s="106">
        <v>5357555.3290989297</v>
      </c>
      <c r="G528" s="107">
        <v>53314334.858229697</v>
      </c>
      <c r="H528" s="116">
        <v>64971889.7049817</v>
      </c>
    </row>
    <row r="529" spans="1:9" ht="15.75" x14ac:dyDescent="0.25">
      <c r="A529" s="19">
        <v>11</v>
      </c>
      <c r="B529" s="105">
        <v>247016.49151385299</v>
      </c>
      <c r="C529" s="106">
        <v>145411.941206594</v>
      </c>
      <c r="D529" s="106">
        <v>404396.541563134</v>
      </c>
      <c r="E529" s="106">
        <v>4717206.98733046</v>
      </c>
      <c r="F529" s="106">
        <v>4764899.12102794</v>
      </c>
      <c r="G529" s="107">
        <v>48694596.717551902</v>
      </c>
      <c r="H529" s="116">
        <v>58973527.800193802</v>
      </c>
    </row>
    <row r="530" spans="1:9" ht="15.75" x14ac:dyDescent="0.25">
      <c r="A530" s="19">
        <v>12</v>
      </c>
      <c r="B530" s="105">
        <v>212039.79796172501</v>
      </c>
      <c r="C530" s="106">
        <v>128322.290752242</v>
      </c>
      <c r="D530" s="106">
        <v>337018.78815652803</v>
      </c>
      <c r="E530" s="106">
        <v>4196004.8774096202</v>
      </c>
      <c r="F530" s="106">
        <v>4123949.3897293499</v>
      </c>
      <c r="G530" s="107">
        <v>44321420.684003197</v>
      </c>
      <c r="H530" s="116">
        <v>53318755.828012697</v>
      </c>
    </row>
    <row r="531" spans="1:9" ht="15.75" x14ac:dyDescent="0.25">
      <c r="A531" s="19">
        <v>13</v>
      </c>
      <c r="B531" s="105">
        <v>184009.567764234</v>
      </c>
      <c r="C531" s="106">
        <v>104038.968343145</v>
      </c>
      <c r="D531" s="106">
        <v>313024.71840952802</v>
      </c>
      <c r="E531" s="106">
        <v>3651841.3962170002</v>
      </c>
      <c r="F531" s="106">
        <v>3434332.8700921498</v>
      </c>
      <c r="G531" s="107">
        <v>38098598.160110697</v>
      </c>
      <c r="H531" s="116">
        <v>45785845.680936702</v>
      </c>
    </row>
    <row r="532" spans="1:9" ht="15.75" x14ac:dyDescent="0.25">
      <c r="A532" s="19">
        <v>14</v>
      </c>
      <c r="B532" s="105">
        <v>151165.265906093</v>
      </c>
      <c r="C532" s="106">
        <v>96280.632337834802</v>
      </c>
      <c r="D532" s="106">
        <v>281543.59926477598</v>
      </c>
      <c r="E532" s="106">
        <v>3232791.7393743801</v>
      </c>
      <c r="F532" s="106">
        <v>2920486.7951663001</v>
      </c>
      <c r="G532" s="107">
        <v>35269971.188276701</v>
      </c>
      <c r="H532" s="116">
        <v>41952239.220326103</v>
      </c>
    </row>
    <row r="533" spans="1:9" ht="15.75" x14ac:dyDescent="0.25">
      <c r="A533" s="19">
        <v>15</v>
      </c>
      <c r="B533" s="105">
        <v>134060.84364318399</v>
      </c>
      <c r="C533" s="106">
        <v>91993.003899908901</v>
      </c>
      <c r="D533" s="106">
        <v>251030.70596662199</v>
      </c>
      <c r="E533" s="106">
        <v>2819550.9185394198</v>
      </c>
      <c r="F533" s="106">
        <v>2453361.7135634902</v>
      </c>
      <c r="G533" s="107">
        <v>33945208.631844297</v>
      </c>
      <c r="H533" s="116">
        <v>39695205.817456901</v>
      </c>
    </row>
    <row r="534" spans="1:9" ht="15.75" x14ac:dyDescent="0.25">
      <c r="A534" s="19">
        <v>20</v>
      </c>
      <c r="B534" s="105">
        <v>59341.879326139497</v>
      </c>
      <c r="C534" s="106">
        <v>66023.249914850603</v>
      </c>
      <c r="D534" s="106">
        <v>155131.33678502901</v>
      </c>
      <c r="E534" s="106">
        <v>1301174.8983013399</v>
      </c>
      <c r="F534" s="106">
        <v>562331.44455144706</v>
      </c>
      <c r="G534" s="107">
        <v>19439473.558855399</v>
      </c>
      <c r="H534" s="116">
        <v>21583476.367734201</v>
      </c>
    </row>
    <row r="535" spans="1:9" ht="15.75" x14ac:dyDescent="0.25">
      <c r="A535" s="20">
        <v>25</v>
      </c>
      <c r="B535" s="109">
        <v>21624.811815548699</v>
      </c>
      <c r="C535" s="110">
        <v>55943.429001064098</v>
      </c>
      <c r="D535" s="110">
        <v>71297.123639347003</v>
      </c>
      <c r="E535" s="110">
        <v>491165.34293171699</v>
      </c>
      <c r="F535" s="110">
        <v>0</v>
      </c>
      <c r="G535" s="111">
        <v>12084260.790299701</v>
      </c>
      <c r="H535" s="118">
        <v>12724291.497687399</v>
      </c>
    </row>
    <row r="537" spans="1:9" ht="18.75" thickBot="1" x14ac:dyDescent="0.3">
      <c r="A537" s="21" t="s">
        <v>47</v>
      </c>
    </row>
    <row r="538" spans="1:9" ht="45.75" thickBot="1" x14ac:dyDescent="0.3">
      <c r="A538" s="191" t="s">
        <v>15</v>
      </c>
      <c r="B538" s="192" t="s">
        <v>4</v>
      </c>
      <c r="C538" s="193" t="s">
        <v>16</v>
      </c>
      <c r="D538" s="190"/>
      <c r="E538" s="190"/>
    </row>
    <row r="539" spans="1:9" ht="15.75" x14ac:dyDescent="0.25">
      <c r="A539" s="154" t="s">
        <v>48</v>
      </c>
      <c r="B539" s="155">
        <v>52</v>
      </c>
      <c r="C539" s="156">
        <v>51</v>
      </c>
      <c r="I539" s="121"/>
    </row>
    <row r="540" spans="1:9" ht="15.75" x14ac:dyDescent="0.25">
      <c r="A540" s="148" t="s">
        <v>49</v>
      </c>
      <c r="B540" s="150">
        <v>47</v>
      </c>
      <c r="C540" s="151">
        <v>47</v>
      </c>
    </row>
    <row r="541" spans="1:9" ht="15.75" x14ac:dyDescent="0.25">
      <c r="A541" s="148">
        <v>8</v>
      </c>
      <c r="B541" s="150">
        <v>46</v>
      </c>
      <c r="C541" s="151">
        <v>44</v>
      </c>
    </row>
    <row r="542" spans="1:9" ht="15.75" x14ac:dyDescent="0.25">
      <c r="A542" s="148">
        <v>9</v>
      </c>
      <c r="B542" s="150">
        <v>41</v>
      </c>
      <c r="C542" s="151">
        <v>40</v>
      </c>
    </row>
    <row r="543" spans="1:9" ht="15.75" x14ac:dyDescent="0.25">
      <c r="A543" s="149" t="s">
        <v>50</v>
      </c>
      <c r="B543" s="152">
        <v>38</v>
      </c>
      <c r="C543" s="153">
        <v>37</v>
      </c>
      <c r="D543" s="202"/>
    </row>
    <row r="545" spans="1:9" ht="18.75" thickBot="1" x14ac:dyDescent="0.3">
      <c r="A545" s="21" t="s">
        <v>103</v>
      </c>
      <c r="I545" s="225"/>
    </row>
    <row r="546" spans="1:9" ht="60.75" thickBot="1" x14ac:dyDescent="0.3">
      <c r="A546" s="17" t="s">
        <v>15</v>
      </c>
      <c r="B546" s="39" t="s">
        <v>4</v>
      </c>
      <c r="C546" s="40" t="s">
        <v>16</v>
      </c>
      <c r="D546" s="41" t="s">
        <v>6</v>
      </c>
      <c r="E546" s="41" t="s">
        <v>7</v>
      </c>
      <c r="F546" s="41" t="s">
        <v>8</v>
      </c>
      <c r="G546" s="42" t="s">
        <v>9</v>
      </c>
      <c r="H546" s="16" t="s">
        <v>35</v>
      </c>
    </row>
    <row r="547" spans="1:9" ht="15.75" x14ac:dyDescent="0.25">
      <c r="A547" s="18">
        <v>1</v>
      </c>
      <c r="B547" s="101">
        <v>2755693.92</v>
      </c>
      <c r="C547" s="102">
        <v>644366.24</v>
      </c>
      <c r="D547" s="102">
        <v>747190.64</v>
      </c>
      <c r="E547" s="102">
        <v>959694.4</v>
      </c>
      <c r="F547" s="102">
        <v>370167.84</v>
      </c>
      <c r="G547" s="113">
        <v>918564.64</v>
      </c>
      <c r="H547" s="114">
        <v>6395677.6799999997</v>
      </c>
    </row>
    <row r="548" spans="1:9" ht="15.75" x14ac:dyDescent="0.25">
      <c r="A548" s="19">
        <v>2</v>
      </c>
      <c r="B548" s="105">
        <v>1933098.72</v>
      </c>
      <c r="C548" s="106">
        <v>418152.56</v>
      </c>
      <c r="D548" s="106">
        <v>520976.96</v>
      </c>
      <c r="E548" s="106">
        <v>699205.92</v>
      </c>
      <c r="F548" s="106">
        <v>281053.36</v>
      </c>
      <c r="G548" s="115">
        <v>719770.8</v>
      </c>
      <c r="H548" s="116">
        <v>4572258.32</v>
      </c>
    </row>
    <row r="549" spans="1:9" ht="15.75" x14ac:dyDescent="0.25">
      <c r="A549" s="19">
        <v>3</v>
      </c>
      <c r="B549" s="105">
        <v>1453251.52</v>
      </c>
      <c r="C549" s="106">
        <v>315328.15999999997</v>
      </c>
      <c r="D549" s="106">
        <v>390732.72000000003</v>
      </c>
      <c r="E549" s="106">
        <v>575816.64</v>
      </c>
      <c r="F549" s="106">
        <v>212503.76</v>
      </c>
      <c r="G549" s="115">
        <v>589526.56000000006</v>
      </c>
      <c r="H549" s="116">
        <v>3537159.36</v>
      </c>
    </row>
    <row r="550" spans="1:9" ht="15.75" x14ac:dyDescent="0.25">
      <c r="A550" s="19">
        <v>4</v>
      </c>
      <c r="B550" s="105">
        <v>1192763.04</v>
      </c>
      <c r="C550" s="106">
        <v>239923.6</v>
      </c>
      <c r="D550" s="106">
        <v>274198.40000000002</v>
      </c>
      <c r="E550" s="106">
        <v>472992.24</v>
      </c>
      <c r="F550" s="106">
        <v>178228.96</v>
      </c>
      <c r="G550" s="115">
        <v>472992.24</v>
      </c>
      <c r="H550" s="116">
        <v>2831098.48</v>
      </c>
    </row>
    <row r="551" spans="1:9" ht="15.75" x14ac:dyDescent="0.25">
      <c r="A551" s="19">
        <v>5</v>
      </c>
      <c r="B551" s="105">
        <v>939129.52</v>
      </c>
      <c r="C551" s="106">
        <v>185083.92</v>
      </c>
      <c r="D551" s="106">
        <v>212503.76</v>
      </c>
      <c r="E551" s="106">
        <v>404442.64</v>
      </c>
      <c r="F551" s="106">
        <v>137099.20000000001</v>
      </c>
      <c r="G551" s="115">
        <v>411297.6</v>
      </c>
      <c r="H551" s="116">
        <v>2289556.64</v>
      </c>
    </row>
    <row r="552" spans="1:9" ht="15.75" x14ac:dyDescent="0.25">
      <c r="A552" s="19">
        <v>6</v>
      </c>
      <c r="B552" s="105">
        <v>788320.4</v>
      </c>
      <c r="C552" s="106">
        <v>130244.24</v>
      </c>
      <c r="D552" s="106">
        <v>191938.88</v>
      </c>
      <c r="E552" s="106">
        <v>349602.96</v>
      </c>
      <c r="F552" s="106">
        <v>102824.4</v>
      </c>
      <c r="G552" s="115">
        <v>342748</v>
      </c>
      <c r="H552" s="116">
        <v>1905678.8800000001</v>
      </c>
    </row>
    <row r="553" spans="1:9" ht="15.75" x14ac:dyDescent="0.25">
      <c r="A553" s="19">
        <v>7</v>
      </c>
      <c r="B553" s="105">
        <v>651221.19999999995</v>
      </c>
      <c r="C553" s="106">
        <v>123389.28</v>
      </c>
      <c r="D553" s="106">
        <v>157664.07999999999</v>
      </c>
      <c r="E553" s="106">
        <v>274198.40000000002</v>
      </c>
      <c r="F553" s="106">
        <v>89114.48</v>
      </c>
      <c r="G553" s="115">
        <v>301618.24</v>
      </c>
      <c r="H553" s="116">
        <v>1597205.68</v>
      </c>
    </row>
    <row r="554" spans="1:9" ht="15.75" x14ac:dyDescent="0.25">
      <c r="A554" s="19">
        <v>8</v>
      </c>
      <c r="B554" s="105">
        <v>486702.16</v>
      </c>
      <c r="C554" s="106">
        <v>116534.32</v>
      </c>
      <c r="D554" s="106">
        <v>95969.44</v>
      </c>
      <c r="E554" s="106">
        <v>212503.76</v>
      </c>
      <c r="F554" s="106">
        <v>75404.56</v>
      </c>
      <c r="G554" s="115">
        <v>239923.6</v>
      </c>
      <c r="H554" s="116">
        <v>1227037.8400000001</v>
      </c>
    </row>
    <row r="555" spans="1:9" ht="15.75" x14ac:dyDescent="0.25">
      <c r="A555" s="19">
        <v>9</v>
      </c>
      <c r="B555" s="105">
        <v>411297.6</v>
      </c>
      <c r="C555" s="106">
        <v>109679.36</v>
      </c>
      <c r="D555" s="106">
        <v>89114.48</v>
      </c>
      <c r="E555" s="106">
        <v>178228.96</v>
      </c>
      <c r="F555" s="106">
        <v>75404.56</v>
      </c>
      <c r="G555" s="115">
        <v>198793.84</v>
      </c>
      <c r="H555" s="116">
        <v>1062518.8</v>
      </c>
    </row>
    <row r="556" spans="1:9" ht="15.75" x14ac:dyDescent="0.25">
      <c r="A556" s="19">
        <v>10</v>
      </c>
      <c r="B556" s="105">
        <v>377022.8</v>
      </c>
      <c r="C556" s="106">
        <v>68549.600000000006</v>
      </c>
      <c r="D556" s="106">
        <v>68549.600000000006</v>
      </c>
      <c r="E556" s="106">
        <v>137099.20000000001</v>
      </c>
      <c r="F556" s="106">
        <v>68549.600000000006</v>
      </c>
      <c r="G556" s="115">
        <v>164519.04000000001</v>
      </c>
      <c r="H556" s="116">
        <v>884289.84</v>
      </c>
    </row>
    <row r="557" spans="1:9" ht="15.75" x14ac:dyDescent="0.25">
      <c r="A557" s="19">
        <v>11</v>
      </c>
      <c r="B557" s="105">
        <v>335893.04</v>
      </c>
      <c r="C557" s="106">
        <v>54839.68</v>
      </c>
      <c r="D557" s="106">
        <v>54839.68</v>
      </c>
      <c r="E557" s="106">
        <v>109679.36</v>
      </c>
      <c r="F557" s="106">
        <v>61694.64</v>
      </c>
      <c r="G557" s="115">
        <v>150809.12</v>
      </c>
      <c r="H557" s="116">
        <v>767755.52</v>
      </c>
    </row>
    <row r="558" spans="1:9" ht="15.75" x14ac:dyDescent="0.25">
      <c r="A558" s="19">
        <v>12</v>
      </c>
      <c r="B558" s="105">
        <v>267343.44</v>
      </c>
      <c r="C558" s="106">
        <v>47984.72</v>
      </c>
      <c r="D558" s="106">
        <v>41129.760000000002</v>
      </c>
      <c r="E558" s="106">
        <v>109679.36</v>
      </c>
      <c r="F558" s="106">
        <v>54839.68</v>
      </c>
      <c r="G558" s="115">
        <v>143954.16</v>
      </c>
      <c r="H558" s="116">
        <v>664931.12</v>
      </c>
      <c r="I558" s="169"/>
    </row>
    <row r="559" spans="1:9" ht="15.75" x14ac:dyDescent="0.25">
      <c r="A559" s="19">
        <v>13</v>
      </c>
      <c r="B559" s="105">
        <v>239923.6</v>
      </c>
      <c r="C559" s="106">
        <v>34274.800000000003</v>
      </c>
      <c r="D559" s="106">
        <v>34274.800000000003</v>
      </c>
      <c r="E559" s="106">
        <v>89114.48</v>
      </c>
      <c r="F559" s="106">
        <v>54839.68</v>
      </c>
      <c r="G559" s="115">
        <v>116534.32</v>
      </c>
      <c r="H559" s="116">
        <v>568961.68000000005</v>
      </c>
    </row>
    <row r="560" spans="1:9" ht="15.75" x14ac:dyDescent="0.25">
      <c r="A560" s="19">
        <v>14</v>
      </c>
      <c r="B560" s="105">
        <v>198793.84</v>
      </c>
      <c r="C560" s="106">
        <v>27419.84</v>
      </c>
      <c r="D560" s="106">
        <v>27419.84</v>
      </c>
      <c r="E560" s="106">
        <v>89114.48</v>
      </c>
      <c r="F560" s="106">
        <v>34274.800000000003</v>
      </c>
      <c r="G560" s="115">
        <v>116534.32</v>
      </c>
      <c r="H560" s="116">
        <v>493557.12</v>
      </c>
    </row>
    <row r="561" spans="1:9" ht="15.75" x14ac:dyDescent="0.25">
      <c r="A561" s="19">
        <v>15</v>
      </c>
      <c r="B561" s="105">
        <v>191938.88</v>
      </c>
      <c r="C561" s="106">
        <v>27419.84</v>
      </c>
      <c r="D561" s="106">
        <v>13709.92</v>
      </c>
      <c r="E561" s="106">
        <v>75404.56</v>
      </c>
      <c r="F561" s="106">
        <v>34274.800000000003</v>
      </c>
      <c r="G561" s="115">
        <v>109679.36</v>
      </c>
      <c r="H561" s="116">
        <v>452427.36</v>
      </c>
    </row>
    <row r="562" spans="1:9" ht="15.75" x14ac:dyDescent="0.25">
      <c r="A562" s="19">
        <v>20</v>
      </c>
      <c r="B562" s="105">
        <v>95969.44</v>
      </c>
      <c r="C562" s="106">
        <v>13709.92</v>
      </c>
      <c r="D562" s="106">
        <v>6854.96</v>
      </c>
      <c r="E562" s="106">
        <v>61694.64</v>
      </c>
      <c r="F562" s="106">
        <v>13709.92</v>
      </c>
      <c r="G562" s="115">
        <v>82259.520000000004</v>
      </c>
      <c r="H562" s="116">
        <v>274198.40000000002</v>
      </c>
    </row>
    <row r="563" spans="1:9" ht="16.5" thickBot="1" x14ac:dyDescent="0.3">
      <c r="A563" s="20">
        <v>25</v>
      </c>
      <c r="B563" s="109">
        <v>41129.760000000002</v>
      </c>
      <c r="C563" s="110">
        <v>13709.92</v>
      </c>
      <c r="D563" s="110">
        <v>6854.96</v>
      </c>
      <c r="E563" s="110">
        <v>13709.92</v>
      </c>
      <c r="F563" s="110">
        <v>0</v>
      </c>
      <c r="G563" s="117">
        <v>54839.68</v>
      </c>
      <c r="H563" s="118">
        <v>130244.24</v>
      </c>
    </row>
    <row r="565" spans="1:9" ht="18.75" thickBot="1" x14ac:dyDescent="0.3">
      <c r="A565" s="21" t="s">
        <v>104</v>
      </c>
      <c r="I565" s="225"/>
    </row>
    <row r="566" spans="1:9" ht="60.75" thickBot="1" x14ac:dyDescent="0.3">
      <c r="A566" s="17" t="s">
        <v>15</v>
      </c>
      <c r="B566" s="39" t="s">
        <v>4</v>
      </c>
      <c r="C566" s="40" t="s">
        <v>16</v>
      </c>
      <c r="D566" s="41" t="s">
        <v>6</v>
      </c>
      <c r="E566" s="41" t="s">
        <v>7</v>
      </c>
      <c r="F566" s="41" t="s">
        <v>8</v>
      </c>
      <c r="G566" s="42" t="s">
        <v>9</v>
      </c>
      <c r="H566" s="16" t="s">
        <v>35</v>
      </c>
    </row>
    <row r="567" spans="1:9" ht="15.75" x14ac:dyDescent="0.25">
      <c r="A567" s="18">
        <v>1</v>
      </c>
      <c r="B567" s="101">
        <v>3062930.46</v>
      </c>
      <c r="C567" s="102">
        <v>716207.62</v>
      </c>
      <c r="D567" s="102">
        <v>830496.07</v>
      </c>
      <c r="E567" s="102">
        <v>1066692.2</v>
      </c>
      <c r="F567" s="102">
        <v>411438.42</v>
      </c>
      <c r="G567" s="113">
        <v>1020976.82</v>
      </c>
      <c r="H567" s="114">
        <v>7108741.5899999999</v>
      </c>
    </row>
    <row r="568" spans="1:9" ht="15.75" x14ac:dyDescent="0.25">
      <c r="A568" s="19">
        <v>2</v>
      </c>
      <c r="B568" s="105">
        <v>2148622.86</v>
      </c>
      <c r="C568" s="106">
        <v>464773.02999999997</v>
      </c>
      <c r="D568" s="106">
        <v>579061.48</v>
      </c>
      <c r="E568" s="106">
        <v>777161.46</v>
      </c>
      <c r="F568" s="106">
        <v>312388.43</v>
      </c>
      <c r="G568" s="115">
        <v>800019.14999999991</v>
      </c>
      <c r="H568" s="116">
        <v>5082026.41</v>
      </c>
    </row>
    <row r="569" spans="1:9" ht="15.75" x14ac:dyDescent="0.25">
      <c r="A569" s="19">
        <v>3</v>
      </c>
      <c r="B569" s="105">
        <v>1615276.76</v>
      </c>
      <c r="C569" s="106">
        <v>350484.57999999996</v>
      </c>
      <c r="D569" s="106">
        <v>434296.11</v>
      </c>
      <c r="E569" s="106">
        <v>640015.31999999995</v>
      </c>
      <c r="F569" s="106">
        <v>236196.12999999998</v>
      </c>
      <c r="G569" s="115">
        <v>655253.77999999991</v>
      </c>
      <c r="H569" s="116">
        <v>3931522.6799999997</v>
      </c>
    </row>
    <row r="570" spans="1:9" ht="15.75" x14ac:dyDescent="0.25">
      <c r="A570" s="19">
        <v>4</v>
      </c>
      <c r="B570" s="105">
        <v>1325746.02</v>
      </c>
      <c r="C570" s="106">
        <v>266673.05</v>
      </c>
      <c r="D570" s="106">
        <v>304769.19999999995</v>
      </c>
      <c r="E570" s="106">
        <v>525726.87</v>
      </c>
      <c r="F570" s="106">
        <v>198099.97999999998</v>
      </c>
      <c r="G570" s="115">
        <v>525726.87</v>
      </c>
      <c r="H570" s="116">
        <v>3146741.9899999998</v>
      </c>
    </row>
    <row r="571" spans="1:9" ht="15.75" x14ac:dyDescent="0.25">
      <c r="A571" s="19">
        <v>5</v>
      </c>
      <c r="B571" s="105">
        <v>1043834.5099999999</v>
      </c>
      <c r="C571" s="106">
        <v>205719.21</v>
      </c>
      <c r="D571" s="106">
        <v>236196.12999999998</v>
      </c>
      <c r="E571" s="106">
        <v>449534.56999999995</v>
      </c>
      <c r="F571" s="106">
        <v>152384.59999999998</v>
      </c>
      <c r="G571" s="115">
        <v>457153.8</v>
      </c>
      <c r="H571" s="116">
        <v>2544822.8199999998</v>
      </c>
    </row>
    <row r="572" spans="1:9" ht="15.75" x14ac:dyDescent="0.25">
      <c r="A572" s="19">
        <v>6</v>
      </c>
      <c r="B572" s="105">
        <v>876211.45</v>
      </c>
      <c r="C572" s="106">
        <v>144765.37</v>
      </c>
      <c r="D572" s="106">
        <v>213338.44</v>
      </c>
      <c r="E572" s="106">
        <v>388580.73</v>
      </c>
      <c r="F572" s="106">
        <v>114288.45</v>
      </c>
      <c r="G572" s="115">
        <v>380961.5</v>
      </c>
      <c r="H572" s="116">
        <v>2118145.94</v>
      </c>
    </row>
    <row r="573" spans="1:9" ht="15.75" x14ac:dyDescent="0.25">
      <c r="A573" s="19">
        <v>7</v>
      </c>
      <c r="B573" s="105">
        <v>723826.85</v>
      </c>
      <c r="C573" s="106">
        <v>137146.13999999998</v>
      </c>
      <c r="D573" s="106">
        <v>175242.28999999998</v>
      </c>
      <c r="E573" s="106">
        <v>304769.19999999995</v>
      </c>
      <c r="F573" s="106">
        <v>99049.989999999991</v>
      </c>
      <c r="G573" s="115">
        <v>335246.12</v>
      </c>
      <c r="H573" s="116">
        <v>1775280.5899999999</v>
      </c>
    </row>
    <row r="574" spans="1:9" ht="15.75" x14ac:dyDescent="0.25">
      <c r="A574" s="19">
        <v>8</v>
      </c>
      <c r="B574" s="105">
        <v>540965.32999999996</v>
      </c>
      <c r="C574" s="106">
        <v>129526.90999999999</v>
      </c>
      <c r="D574" s="106">
        <v>106669.22</v>
      </c>
      <c r="E574" s="106">
        <v>236196.12999999998</v>
      </c>
      <c r="F574" s="106">
        <v>83811.53</v>
      </c>
      <c r="G574" s="115">
        <v>266673.05</v>
      </c>
      <c r="H574" s="116">
        <v>1363842.17</v>
      </c>
    </row>
    <row r="575" spans="1:9" ht="15.75" x14ac:dyDescent="0.25">
      <c r="A575" s="19">
        <v>9</v>
      </c>
      <c r="B575" s="105">
        <v>457153.8</v>
      </c>
      <c r="C575" s="106">
        <v>121907.68</v>
      </c>
      <c r="D575" s="106">
        <v>99049.989999999991</v>
      </c>
      <c r="E575" s="106">
        <v>198099.97999999998</v>
      </c>
      <c r="F575" s="106">
        <v>83811.53</v>
      </c>
      <c r="G575" s="115">
        <v>220957.66999999998</v>
      </c>
      <c r="H575" s="116">
        <v>1180980.6499999999</v>
      </c>
    </row>
    <row r="576" spans="1:9" ht="15.75" x14ac:dyDescent="0.25">
      <c r="A576" s="19">
        <v>10</v>
      </c>
      <c r="B576" s="105">
        <v>419057.64999999997</v>
      </c>
      <c r="C576" s="106">
        <v>76192.299999999988</v>
      </c>
      <c r="D576" s="106">
        <v>76192.299999999988</v>
      </c>
      <c r="E576" s="106">
        <v>152384.59999999998</v>
      </c>
      <c r="F576" s="106">
        <v>76192.299999999988</v>
      </c>
      <c r="G576" s="115">
        <v>182861.52</v>
      </c>
      <c r="H576" s="116">
        <v>982880.66999999993</v>
      </c>
    </row>
    <row r="577" spans="1:13" ht="15.75" x14ac:dyDescent="0.25">
      <c r="A577" s="19">
        <v>11</v>
      </c>
      <c r="B577" s="105">
        <v>373342.26999999996</v>
      </c>
      <c r="C577" s="106">
        <v>60953.84</v>
      </c>
      <c r="D577" s="106">
        <v>60953.84</v>
      </c>
      <c r="E577" s="106">
        <v>121907.68</v>
      </c>
      <c r="F577" s="106">
        <v>68573.069999999992</v>
      </c>
      <c r="G577" s="115">
        <v>167623.06</v>
      </c>
      <c r="H577" s="116">
        <v>853353.76</v>
      </c>
    </row>
    <row r="578" spans="1:13" ht="15.75" x14ac:dyDescent="0.25">
      <c r="A578" s="19">
        <v>12</v>
      </c>
      <c r="B578" s="105">
        <v>297149.96999999997</v>
      </c>
      <c r="C578" s="106">
        <v>53334.61</v>
      </c>
      <c r="D578" s="106">
        <v>45715.38</v>
      </c>
      <c r="E578" s="106">
        <v>121907.68</v>
      </c>
      <c r="F578" s="106">
        <v>60953.84</v>
      </c>
      <c r="G578" s="115">
        <v>160003.82999999999</v>
      </c>
      <c r="H578" s="116">
        <v>739065.30999999994</v>
      </c>
      <c r="I578" s="169"/>
    </row>
    <row r="579" spans="1:13" ht="15.75" x14ac:dyDescent="0.25">
      <c r="A579" s="19">
        <v>13</v>
      </c>
      <c r="B579" s="105">
        <v>266673.05</v>
      </c>
      <c r="C579" s="106">
        <v>38096.149999999994</v>
      </c>
      <c r="D579" s="106">
        <v>38096.149999999994</v>
      </c>
      <c r="E579" s="106">
        <v>99049.989999999991</v>
      </c>
      <c r="F579" s="106">
        <v>60953.84</v>
      </c>
      <c r="G579" s="115">
        <v>129526.90999999999</v>
      </c>
      <c r="H579" s="116">
        <v>632396.09</v>
      </c>
    </row>
    <row r="580" spans="1:13" ht="15.75" x14ac:dyDescent="0.25">
      <c r="A580" s="19">
        <v>14</v>
      </c>
      <c r="B580" s="105">
        <v>220957.66999999998</v>
      </c>
      <c r="C580" s="106">
        <v>30476.92</v>
      </c>
      <c r="D580" s="106">
        <v>30476.92</v>
      </c>
      <c r="E580" s="106">
        <v>99049.989999999991</v>
      </c>
      <c r="F580" s="106">
        <v>38096.149999999994</v>
      </c>
      <c r="G580" s="115">
        <v>129526.90999999999</v>
      </c>
      <c r="H580" s="116">
        <v>548584.55999999994</v>
      </c>
    </row>
    <row r="581" spans="1:13" ht="15.75" x14ac:dyDescent="0.25">
      <c r="A581" s="19">
        <v>15</v>
      </c>
      <c r="B581" s="105">
        <v>213338.44</v>
      </c>
      <c r="C581" s="106">
        <v>30476.92</v>
      </c>
      <c r="D581" s="106">
        <v>15238.46</v>
      </c>
      <c r="E581" s="106">
        <v>83811.53</v>
      </c>
      <c r="F581" s="106">
        <v>38096.149999999994</v>
      </c>
      <c r="G581" s="115">
        <v>121907.68</v>
      </c>
      <c r="H581" s="116">
        <v>502869.18</v>
      </c>
    </row>
    <row r="582" spans="1:13" ht="15.75" x14ac:dyDescent="0.25">
      <c r="A582" s="19">
        <v>20</v>
      </c>
      <c r="B582" s="105">
        <v>106669.22</v>
      </c>
      <c r="C582" s="106">
        <v>15238.46</v>
      </c>
      <c r="D582" s="106">
        <v>7619.23</v>
      </c>
      <c r="E582" s="106">
        <v>68573.069999999992</v>
      </c>
      <c r="F582" s="106">
        <v>15238.46</v>
      </c>
      <c r="G582" s="115">
        <v>91430.76</v>
      </c>
      <c r="H582" s="116">
        <v>304769.19999999995</v>
      </c>
    </row>
    <row r="583" spans="1:13" ht="16.5" thickBot="1" x14ac:dyDescent="0.3">
      <c r="A583" s="20">
        <v>25</v>
      </c>
      <c r="B583" s="109">
        <v>45715.38</v>
      </c>
      <c r="C583" s="110">
        <v>15238.46</v>
      </c>
      <c r="D583" s="110">
        <v>7619.23</v>
      </c>
      <c r="E583" s="110">
        <v>15238.46</v>
      </c>
      <c r="F583" s="110">
        <v>0</v>
      </c>
      <c r="G583" s="117">
        <v>60953.84</v>
      </c>
      <c r="H583" s="118">
        <v>144765.37</v>
      </c>
    </row>
    <row r="585" spans="1:13" ht="18.75" thickBot="1" x14ac:dyDescent="0.3">
      <c r="A585" s="21" t="s">
        <v>105</v>
      </c>
    </row>
    <row r="586" spans="1:13" s="2" customFormat="1" ht="56.1" customHeight="1" x14ac:dyDescent="0.2">
      <c r="A586" s="71" t="s">
        <v>15</v>
      </c>
      <c r="B586" s="100" t="s">
        <v>4</v>
      </c>
      <c r="C586" s="231" t="s">
        <v>4</v>
      </c>
      <c r="D586" s="100" t="s">
        <v>16</v>
      </c>
      <c r="E586" s="232" t="s">
        <v>16</v>
      </c>
      <c r="F586" s="100" t="s">
        <v>6</v>
      </c>
      <c r="G586" s="232" t="s">
        <v>6</v>
      </c>
      <c r="H586" s="100" t="s">
        <v>7</v>
      </c>
      <c r="I586" s="232" t="s">
        <v>7</v>
      </c>
      <c r="J586" s="100" t="s">
        <v>8</v>
      </c>
      <c r="K586" s="232" t="s">
        <v>8</v>
      </c>
      <c r="L586" s="100" t="s">
        <v>9</v>
      </c>
      <c r="M586" s="232" t="s">
        <v>9</v>
      </c>
    </row>
    <row r="587" spans="1:13" s="2" customFormat="1" ht="14.45" customHeight="1" thickBot="1" x14ac:dyDescent="0.25">
      <c r="A587" s="227" t="s">
        <v>36</v>
      </c>
      <c r="B587" s="233" t="s">
        <v>106</v>
      </c>
      <c r="C587" s="234" t="s">
        <v>107</v>
      </c>
      <c r="D587" s="233" t="s">
        <v>106</v>
      </c>
      <c r="E587" s="235" t="s">
        <v>107</v>
      </c>
      <c r="F587" s="233" t="s">
        <v>106</v>
      </c>
      <c r="G587" s="235" t="s">
        <v>107</v>
      </c>
      <c r="H587" s="233" t="s">
        <v>106</v>
      </c>
      <c r="I587" s="235" t="s">
        <v>107</v>
      </c>
      <c r="J587" s="233" t="s">
        <v>106</v>
      </c>
      <c r="K587" s="235" t="s">
        <v>107</v>
      </c>
      <c r="L587" s="233" t="s">
        <v>106</v>
      </c>
      <c r="M587" s="235" t="s">
        <v>107</v>
      </c>
    </row>
    <row r="588" spans="1:13" s="2" customFormat="1" x14ac:dyDescent="0.2">
      <c r="A588" s="18">
        <v>1</v>
      </c>
      <c r="B588" s="236">
        <v>74.111870103424906</v>
      </c>
      <c r="C588" s="237">
        <v>13935.746056792401</v>
      </c>
      <c r="D588" s="236">
        <v>40.031345719761198</v>
      </c>
      <c r="E588" s="238">
        <v>501.28937216504403</v>
      </c>
      <c r="F588" s="236">
        <v>9.7924236260733508</v>
      </c>
      <c r="G588" s="238">
        <v>125.534421470838</v>
      </c>
      <c r="H588" s="236">
        <v>2.8121340056391602</v>
      </c>
      <c r="I588" s="238">
        <v>94.242593972982704</v>
      </c>
      <c r="J588" s="236">
        <v>1.1113804213462</v>
      </c>
      <c r="K588" s="238">
        <v>77.082302882535004</v>
      </c>
      <c r="L588" s="236">
        <v>0.64186643824974399</v>
      </c>
      <c r="M588" s="238">
        <v>52.796618710594998</v>
      </c>
    </row>
    <row r="589" spans="1:13" s="2" customFormat="1" x14ac:dyDescent="0.2">
      <c r="A589" s="19">
        <v>2</v>
      </c>
      <c r="B589" s="239">
        <v>75.2638533293227</v>
      </c>
      <c r="C589" s="229">
        <v>7984.2620333654404</v>
      </c>
      <c r="D589" s="239">
        <v>41.338297923424498</v>
      </c>
      <c r="E589" s="240">
        <v>263.44754843848301</v>
      </c>
      <c r="F589" s="239">
        <v>8.6122127462523892</v>
      </c>
      <c r="G589" s="240">
        <v>115.166918994714</v>
      </c>
      <c r="H589" s="239">
        <v>2.9447750135572601</v>
      </c>
      <c r="I589" s="240">
        <v>86.040848292283499</v>
      </c>
      <c r="J589" s="239">
        <v>1.75504230899643</v>
      </c>
      <c r="K589" s="240">
        <v>74.2445350238755</v>
      </c>
      <c r="L589" s="239">
        <v>0.24915263376567701</v>
      </c>
      <c r="M589" s="240">
        <v>51.944663326144997</v>
      </c>
    </row>
    <row r="590" spans="1:13" s="2" customFormat="1" x14ac:dyDescent="0.2">
      <c r="A590" s="19">
        <v>3</v>
      </c>
      <c r="B590" s="239">
        <v>81.195693356883893</v>
      </c>
      <c r="C590" s="229">
        <v>7839.9644094559399</v>
      </c>
      <c r="D590" s="239">
        <v>39.929893428142698</v>
      </c>
      <c r="E590" s="240">
        <v>261.87787731592402</v>
      </c>
      <c r="F590" s="239">
        <v>8.4478504066603293</v>
      </c>
      <c r="G590" s="240">
        <v>113.434628715153</v>
      </c>
      <c r="H590" s="239">
        <v>3.0841671687165699</v>
      </c>
      <c r="I590" s="240">
        <v>77.839102611584394</v>
      </c>
      <c r="J590" s="239">
        <v>1.44266419212929</v>
      </c>
      <c r="K590" s="240">
        <v>71.406767165216095</v>
      </c>
      <c r="L590" s="239">
        <v>0.31233846157328898</v>
      </c>
      <c r="M590" s="240">
        <v>51.092707941694997</v>
      </c>
    </row>
    <row r="591" spans="1:13" s="2" customFormat="1" x14ac:dyDescent="0.2">
      <c r="A591" s="19">
        <v>4</v>
      </c>
      <c r="B591" s="239">
        <v>79.738141600222306</v>
      </c>
      <c r="C591" s="229">
        <v>1947.87593515715</v>
      </c>
      <c r="D591" s="239">
        <v>39.785765433932397</v>
      </c>
      <c r="E591" s="240">
        <v>260.308206193366</v>
      </c>
      <c r="F591" s="239">
        <v>9.3771639147119004</v>
      </c>
      <c r="G591" s="240">
        <v>111.702338435592</v>
      </c>
      <c r="H591" s="239">
        <v>2.76481796893404</v>
      </c>
      <c r="I591" s="240">
        <v>71.285058852972696</v>
      </c>
      <c r="J591" s="239">
        <v>2.0500454653142599</v>
      </c>
      <c r="K591" s="240">
        <v>68.568999306556606</v>
      </c>
      <c r="L591" s="239">
        <v>0.30029604644109997</v>
      </c>
      <c r="M591" s="240">
        <v>50.240752557245102</v>
      </c>
    </row>
    <row r="592" spans="1:13" s="2" customFormat="1" x14ac:dyDescent="0.2">
      <c r="A592" s="19">
        <v>5</v>
      </c>
      <c r="B592" s="239">
        <v>89.589851214001797</v>
      </c>
      <c r="C592" s="229">
        <v>1928.1989864422201</v>
      </c>
      <c r="D592" s="239">
        <v>39.567372539080601</v>
      </c>
      <c r="E592" s="240">
        <v>258.73853507080702</v>
      </c>
      <c r="F592" s="239">
        <v>11.9705983505399</v>
      </c>
      <c r="G592" s="240">
        <v>109.970048156031</v>
      </c>
      <c r="H592" s="239">
        <v>3.5305872070876401</v>
      </c>
      <c r="I592" s="240">
        <v>67.399977981439903</v>
      </c>
      <c r="J592" s="239">
        <v>1.9342635778507</v>
      </c>
      <c r="K592" s="240">
        <v>65.731231447897201</v>
      </c>
      <c r="L592" s="239">
        <v>0.24346462059656401</v>
      </c>
      <c r="M592" s="240">
        <v>49.388797172795101</v>
      </c>
    </row>
    <row r="593" spans="1:13" s="2" customFormat="1" x14ac:dyDescent="0.2">
      <c r="A593" s="19">
        <v>6</v>
      </c>
      <c r="B593" s="239">
        <v>88.852886842656005</v>
      </c>
      <c r="C593" s="229">
        <v>1908.5220377272899</v>
      </c>
      <c r="D593" s="239">
        <v>38.977064077632697</v>
      </c>
      <c r="E593" s="240">
        <v>257.16886394824797</v>
      </c>
      <c r="F593" s="239">
        <v>11.592679862928801</v>
      </c>
      <c r="G593" s="240">
        <v>108.23775787647</v>
      </c>
      <c r="H593" s="239">
        <v>3.5662946957661301</v>
      </c>
      <c r="I593" s="240">
        <v>60.511483548875901</v>
      </c>
      <c r="J593" s="239">
        <v>3.7380273407989302</v>
      </c>
      <c r="K593" s="240">
        <v>62.893463589237697</v>
      </c>
      <c r="L593" s="239">
        <v>0.25467727298210602</v>
      </c>
      <c r="M593" s="240">
        <v>48.5368417883451</v>
      </c>
    </row>
    <row r="594" spans="1:13" s="2" customFormat="1" x14ac:dyDescent="0.2">
      <c r="A594" s="19">
        <v>7</v>
      </c>
      <c r="B594" s="239">
        <v>88.115922471310199</v>
      </c>
      <c r="C594" s="229">
        <v>1888.8450890123499</v>
      </c>
      <c r="D594" s="239">
        <v>43.956935056788097</v>
      </c>
      <c r="E594" s="240">
        <v>255.59919282569001</v>
      </c>
      <c r="F594" s="239">
        <v>11.214761375317799</v>
      </c>
      <c r="G594" s="240">
        <v>106.505467596909</v>
      </c>
      <c r="H594" s="239">
        <v>3.6123620616511198</v>
      </c>
      <c r="I594" s="240">
        <v>58.510104586547001</v>
      </c>
      <c r="J594" s="239">
        <v>3.35443736176952</v>
      </c>
      <c r="K594" s="240">
        <v>60.0556957305783</v>
      </c>
      <c r="L594" s="239">
        <v>0.238806794646957</v>
      </c>
      <c r="M594" s="240">
        <v>47.684886403895099</v>
      </c>
    </row>
    <row r="595" spans="1:13" s="2" customFormat="1" x14ac:dyDescent="0.2">
      <c r="A595" s="19">
        <v>8</v>
      </c>
      <c r="B595" s="239">
        <v>87.378958099964393</v>
      </c>
      <c r="C595" s="229">
        <v>1082.6340096741501</v>
      </c>
      <c r="D595" s="239">
        <v>43.110614681952299</v>
      </c>
      <c r="E595" s="240">
        <v>254.029521703131</v>
      </c>
      <c r="F595" s="239">
        <v>20.307481751730698</v>
      </c>
      <c r="G595" s="240">
        <v>95.098249268274003</v>
      </c>
      <c r="H595" s="239">
        <v>3.9659317226844202</v>
      </c>
      <c r="I595" s="240">
        <v>56.508725624218002</v>
      </c>
      <c r="J595" s="239">
        <v>3.7354302861877899</v>
      </c>
      <c r="K595" s="240">
        <v>57.217927871918903</v>
      </c>
      <c r="L595" s="239">
        <v>0.118901979604912</v>
      </c>
      <c r="M595" s="240">
        <v>46.832931019445098</v>
      </c>
    </row>
    <row r="596" spans="1:13" s="2" customFormat="1" x14ac:dyDescent="0.2">
      <c r="A596" s="19">
        <v>9</v>
      </c>
      <c r="B596" s="239">
        <v>86.641993728618701</v>
      </c>
      <c r="C596" s="229">
        <v>1040.6565190822901</v>
      </c>
      <c r="D596" s="239">
        <v>43.844339595305101</v>
      </c>
      <c r="E596" s="240">
        <v>252.45985058057201</v>
      </c>
      <c r="F596" s="239">
        <v>11.3355236111666</v>
      </c>
      <c r="G596" s="240">
        <v>92.236378079976703</v>
      </c>
      <c r="H596" s="239">
        <v>3.3059754268080299</v>
      </c>
      <c r="I596" s="240">
        <v>54.507346661889002</v>
      </c>
      <c r="J596" s="239">
        <v>2.1804411440103499</v>
      </c>
      <c r="K596" s="240">
        <v>54.380160013259399</v>
      </c>
      <c r="L596" s="239">
        <v>0.109287986158511</v>
      </c>
      <c r="M596" s="240">
        <v>45.980975634995197</v>
      </c>
    </row>
    <row r="597" spans="1:13" s="2" customFormat="1" x14ac:dyDescent="0.2">
      <c r="A597" s="19">
        <v>10</v>
      </c>
      <c r="B597" s="239">
        <v>85.435846365802604</v>
      </c>
      <c r="C597" s="229">
        <v>998.67902849043901</v>
      </c>
      <c r="D597" s="239">
        <v>44.632567792485297</v>
      </c>
      <c r="E597" s="240">
        <v>166.4939208216</v>
      </c>
      <c r="F597" s="239">
        <v>10.9282245328715</v>
      </c>
      <c r="G597" s="240">
        <v>89.374506891679303</v>
      </c>
      <c r="H597" s="239">
        <v>3.0261333735141598</v>
      </c>
      <c r="I597" s="240">
        <v>52.505967699560003</v>
      </c>
      <c r="J597" s="239">
        <v>1.9805711739504801</v>
      </c>
      <c r="K597" s="240">
        <v>51.542392154600002</v>
      </c>
      <c r="L597" s="239">
        <v>0.75156546494640697</v>
      </c>
      <c r="M597" s="240">
        <v>45.129020250545203</v>
      </c>
    </row>
    <row r="598" spans="1:13" s="2" customFormat="1" x14ac:dyDescent="0.2">
      <c r="A598" s="19">
        <v>11</v>
      </c>
      <c r="B598" s="239">
        <v>85.168064985927103</v>
      </c>
      <c r="C598" s="229">
        <v>735.97198759833498</v>
      </c>
      <c r="D598" s="239">
        <v>43.795250825892403</v>
      </c>
      <c r="E598" s="240">
        <v>165.13353918204899</v>
      </c>
      <c r="F598" s="239">
        <v>10.5209254545764</v>
      </c>
      <c r="G598" s="240">
        <v>86.512635703381903</v>
      </c>
      <c r="H598" s="239">
        <v>4.02414334665895</v>
      </c>
      <c r="I598" s="240">
        <v>50.504588737231003</v>
      </c>
      <c r="J598" s="239">
        <v>3.16710857259798</v>
      </c>
      <c r="K598" s="240">
        <v>48.704624295940498</v>
      </c>
      <c r="L598" s="239">
        <v>0.49228921513016699</v>
      </c>
      <c r="M598" s="240">
        <v>44.237832876605999</v>
      </c>
    </row>
    <row r="599" spans="1:13" s="2" customFormat="1" x14ac:dyDescent="0.2">
      <c r="A599" s="19">
        <v>12</v>
      </c>
      <c r="B599" s="239">
        <v>99.992319524035295</v>
      </c>
      <c r="C599" s="229">
        <v>716.74475523497699</v>
      </c>
      <c r="D599" s="239">
        <v>59.071289238544502</v>
      </c>
      <c r="E599" s="240">
        <v>133.624469074102</v>
      </c>
      <c r="F599" s="239">
        <v>10.113626376281299</v>
      </c>
      <c r="G599" s="240">
        <v>83.650764515084504</v>
      </c>
      <c r="H599" s="239">
        <v>2.1734247358709502</v>
      </c>
      <c r="I599" s="240">
        <v>48.503209774901997</v>
      </c>
      <c r="J599" s="239">
        <v>2.9776680014013799</v>
      </c>
      <c r="K599" s="240">
        <v>45.866856437281101</v>
      </c>
      <c r="L599" s="239">
        <v>0.49226760640460399</v>
      </c>
      <c r="M599" s="240">
        <v>43.319131653722401</v>
      </c>
    </row>
    <row r="600" spans="1:13" s="2" customFormat="1" x14ac:dyDescent="0.2">
      <c r="A600" s="19">
        <v>13</v>
      </c>
      <c r="B600" s="239">
        <v>111.62154294031301</v>
      </c>
      <c r="C600" s="229">
        <v>715.17059933778205</v>
      </c>
      <c r="D600" s="239">
        <v>58.120712005939097</v>
      </c>
      <c r="E600" s="240">
        <v>111.921287571855</v>
      </c>
      <c r="F600" s="239">
        <v>21.837619311314</v>
      </c>
      <c r="G600" s="240">
        <v>80.788893326787104</v>
      </c>
      <c r="H600" s="239">
        <v>2.63764475431599</v>
      </c>
      <c r="I600" s="240">
        <v>46.501830812572997</v>
      </c>
      <c r="J600" s="239">
        <v>2.3391315398044101</v>
      </c>
      <c r="K600" s="240">
        <v>38.674400712434597</v>
      </c>
      <c r="L600" s="239">
        <v>0.83136660933411299</v>
      </c>
      <c r="M600" s="240">
        <v>42.400430430838902</v>
      </c>
    </row>
    <row r="601" spans="1:13" s="2" customFormat="1" x14ac:dyDescent="0.2">
      <c r="A601" s="19">
        <v>14</v>
      </c>
      <c r="B601" s="239">
        <v>107.545845522812</v>
      </c>
      <c r="C601" s="229">
        <v>713.59644344058802</v>
      </c>
      <c r="D601" s="239">
        <v>74.513354711991497</v>
      </c>
      <c r="E601" s="240">
        <v>111.014366478821</v>
      </c>
      <c r="F601" s="239">
        <v>21.428747649704999</v>
      </c>
      <c r="G601" s="240">
        <v>77.927022138489704</v>
      </c>
      <c r="H601" s="239">
        <v>2.50156348308108</v>
      </c>
      <c r="I601" s="240">
        <v>41.102593936504398</v>
      </c>
      <c r="J601" s="239">
        <v>2.59878685900817</v>
      </c>
      <c r="K601" s="240">
        <v>36.309594163551701</v>
      </c>
      <c r="L601" s="239">
        <v>0.83128087036505205</v>
      </c>
      <c r="M601" s="240">
        <v>41.481729207955397</v>
      </c>
    </row>
    <row r="602" spans="1:13" s="2" customFormat="1" x14ac:dyDescent="0.2">
      <c r="A602" s="19">
        <v>15</v>
      </c>
      <c r="B602" s="239">
        <v>82.679008424613599</v>
      </c>
      <c r="C602" s="229">
        <v>712.02228754339296</v>
      </c>
      <c r="D602" s="239">
        <v>74.120936931351807</v>
      </c>
      <c r="E602" s="240">
        <v>110.107445385787</v>
      </c>
      <c r="F602" s="239">
        <v>66.495282333536494</v>
      </c>
      <c r="G602" s="240">
        <v>75.065150950192404</v>
      </c>
      <c r="H602" s="239">
        <v>3.7260990049042899</v>
      </c>
      <c r="I602" s="240">
        <v>39.434778134563601</v>
      </c>
      <c r="J602" s="239">
        <v>2.4093462878115699</v>
      </c>
      <c r="K602" s="240">
        <v>29.7709378963375</v>
      </c>
      <c r="L602" s="239">
        <v>0.83119513139599099</v>
      </c>
      <c r="M602" s="240">
        <v>40.536310840288898</v>
      </c>
    </row>
    <row r="603" spans="1:13" s="2" customFormat="1" x14ac:dyDescent="0.2">
      <c r="A603" s="19">
        <v>20</v>
      </c>
      <c r="B603" s="239">
        <v>87.570640138729203</v>
      </c>
      <c r="C603" s="229">
        <v>505.89263347040497</v>
      </c>
      <c r="D603" s="239">
        <v>72.1588480281535</v>
      </c>
      <c r="E603" s="240">
        <v>87.158592127070804</v>
      </c>
      <c r="F603" s="239">
        <v>60.755795008705398</v>
      </c>
      <c r="G603" s="240">
        <v>60.755795008705398</v>
      </c>
      <c r="H603" s="239">
        <v>6.7333731686816103</v>
      </c>
      <c r="I603" s="240">
        <v>27.663726796989302</v>
      </c>
      <c r="J603" s="239">
        <v>4.86319729466239</v>
      </c>
      <c r="K603" s="240">
        <v>11.8683767051813</v>
      </c>
      <c r="L603" s="239">
        <v>0.18513932617571499</v>
      </c>
      <c r="M603" s="240">
        <v>34.176253485694097</v>
      </c>
    </row>
    <row r="604" spans="1:13" s="2" customFormat="1" ht="15.75" thickBot="1" x14ac:dyDescent="0.25">
      <c r="A604" s="20">
        <v>25</v>
      </c>
      <c r="B604" s="241">
        <v>85.342104123119597</v>
      </c>
      <c r="C604" s="242">
        <v>499.770916092427</v>
      </c>
      <c r="D604" s="241">
        <v>70.196759124955094</v>
      </c>
      <c r="E604" s="243">
        <v>81.092480769866199</v>
      </c>
      <c r="F604" s="241">
        <v>29.608282279510998</v>
      </c>
      <c r="G604" s="243">
        <v>29.608282279510998</v>
      </c>
      <c r="H604" s="241">
        <v>6.7263210469392103</v>
      </c>
      <c r="I604" s="243">
        <v>18.3072178817702</v>
      </c>
      <c r="J604" s="241" t="s">
        <v>36</v>
      </c>
      <c r="K604" s="243" t="s">
        <v>36</v>
      </c>
      <c r="L604" s="241">
        <v>0.42156343859319401</v>
      </c>
      <c r="M604" s="243">
        <v>25.5514755453897</v>
      </c>
    </row>
  </sheetData>
  <pageMargins left="1" right="1" top="1" bottom="1" header="0.5" footer="0.5"/>
  <pageSetup scale="86" orientation="landscape" horizontalDpi="1200" verticalDpi="1200" r:id="rId1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DBD7-8C4D-4623-975E-A7D09CBB4664}">
  <dimension ref="A1:N575"/>
  <sheetViews>
    <sheetView zoomScale="90" zoomScaleNormal="90" workbookViewId="0"/>
  </sheetViews>
  <sheetFormatPr defaultColWidth="8.85546875" defaultRowHeight="15" x14ac:dyDescent="0.25"/>
  <cols>
    <col min="1" max="1" width="16.140625" style="2" customWidth="1"/>
    <col min="2" max="2" width="18.42578125" style="2" bestFit="1" customWidth="1"/>
    <col min="3" max="3" width="17" style="2" customWidth="1"/>
    <col min="4" max="4" width="16.85546875" style="2" bestFit="1" customWidth="1"/>
    <col min="5" max="5" width="19" style="2" customWidth="1"/>
    <col min="6" max="6" width="19.85546875" style="2" customWidth="1"/>
    <col min="7" max="7" width="16.85546875" style="2" bestFit="1" customWidth="1"/>
    <col min="8" max="8" width="17" style="2" customWidth="1"/>
    <col min="9" max="9" width="12.28515625" customWidth="1"/>
    <col min="10" max="10" width="12.42578125" customWidth="1"/>
  </cols>
  <sheetData>
    <row r="1" spans="1:14" ht="20.25" x14ac:dyDescent="0.3">
      <c r="A1" s="8" t="s">
        <v>135</v>
      </c>
    </row>
    <row r="2" spans="1:14" ht="21" thickBot="1" x14ac:dyDescent="0.35">
      <c r="A2" s="8"/>
    </row>
    <row r="3" spans="1:14" ht="16.5" thickBot="1" x14ac:dyDescent="0.3">
      <c r="A3" s="147" t="s">
        <v>0</v>
      </c>
      <c r="B3" s="230" t="s">
        <v>1</v>
      </c>
      <c r="C3" s="226"/>
    </row>
    <row r="4" spans="1:14" ht="15.75" x14ac:dyDescent="0.25">
      <c r="A4" s="74"/>
      <c r="B4" s="3"/>
      <c r="C4" s="3"/>
      <c r="D4" s="3"/>
      <c r="E4" s="3"/>
      <c r="F4" s="3"/>
      <c r="H4" s="3"/>
      <c r="I4" s="3"/>
    </row>
    <row r="5" spans="1:14" ht="18.75" thickBot="1" x14ac:dyDescent="0.3">
      <c r="A5" s="21" t="s">
        <v>51</v>
      </c>
      <c r="B5" s="22"/>
      <c r="C5" s="22"/>
      <c r="D5" s="22"/>
      <c r="E5" s="23"/>
      <c r="F5" s="23"/>
      <c r="G5" s="23"/>
      <c r="H5" s="23"/>
    </row>
    <row r="6" spans="1:14" ht="77.25" customHeight="1" thickBot="1" x14ac:dyDescent="0.3">
      <c r="A6" s="12" t="s">
        <v>3</v>
      </c>
      <c r="B6" s="39" t="s">
        <v>52</v>
      </c>
      <c r="C6" s="41" t="s">
        <v>53</v>
      </c>
      <c r="D6" s="41" t="s">
        <v>54</v>
      </c>
      <c r="E6" s="41" t="s">
        <v>55</v>
      </c>
      <c r="F6" s="41" t="s">
        <v>56</v>
      </c>
      <c r="G6" s="42" t="s">
        <v>57</v>
      </c>
      <c r="H6" s="16" t="s">
        <v>10</v>
      </c>
      <c r="I6" s="55"/>
      <c r="K6" s="1"/>
    </row>
    <row r="7" spans="1:14" ht="15.75" x14ac:dyDescent="0.25">
      <c r="A7" s="13" t="s">
        <v>11</v>
      </c>
      <c r="B7" s="32">
        <v>481</v>
      </c>
      <c r="C7" s="26">
        <v>405</v>
      </c>
      <c r="D7" s="26">
        <v>456</v>
      </c>
      <c r="E7" s="26">
        <v>359</v>
      </c>
      <c r="F7" s="26">
        <v>225</v>
      </c>
      <c r="G7" s="34">
        <v>139</v>
      </c>
      <c r="H7" s="68">
        <f>SUM(B7:G7)</f>
        <v>2065</v>
      </c>
      <c r="I7" s="61"/>
      <c r="J7" s="61"/>
    </row>
    <row r="8" spans="1:14" ht="15.75" x14ac:dyDescent="0.25">
      <c r="A8" s="14" t="s">
        <v>12</v>
      </c>
      <c r="B8" s="27">
        <v>22</v>
      </c>
      <c r="C8" s="28">
        <v>42</v>
      </c>
      <c r="D8" s="28">
        <v>21</v>
      </c>
      <c r="E8" s="28">
        <v>8</v>
      </c>
      <c r="F8" s="28">
        <v>5</v>
      </c>
      <c r="G8" s="29">
        <v>9</v>
      </c>
      <c r="H8" s="30">
        <f>SUM(B8:G8)</f>
        <v>107</v>
      </c>
      <c r="I8" s="60"/>
      <c r="J8" s="60"/>
      <c r="K8" s="60"/>
      <c r="L8" s="60"/>
      <c r="M8" s="60"/>
      <c r="N8" s="60"/>
    </row>
    <row r="9" spans="1:14" ht="16.5" thickBot="1" x14ac:dyDescent="0.3">
      <c r="A9" s="15" t="s">
        <v>10</v>
      </c>
      <c r="B9" s="35">
        <f>SUM(B7:B8)</f>
        <v>503</v>
      </c>
      <c r="C9" s="36">
        <f t="shared" ref="C9:H9" si="0">SUM(C7:C8)</f>
        <v>447</v>
      </c>
      <c r="D9" s="36">
        <f t="shared" si="0"/>
        <v>477</v>
      </c>
      <c r="E9" s="36">
        <f t="shared" si="0"/>
        <v>367</v>
      </c>
      <c r="F9" s="36">
        <f t="shared" si="0"/>
        <v>230</v>
      </c>
      <c r="G9" s="37">
        <f t="shared" si="0"/>
        <v>148</v>
      </c>
      <c r="H9" s="70">
        <f t="shared" si="0"/>
        <v>2172</v>
      </c>
    </row>
    <row r="10" spans="1:14" ht="15.75" x14ac:dyDescent="0.25">
      <c r="A10" s="3"/>
      <c r="B10" s="3"/>
      <c r="C10" s="3"/>
      <c r="D10" s="3"/>
      <c r="E10" s="3"/>
      <c r="F10" s="3"/>
      <c r="G10" s="3"/>
      <c r="H10" s="3"/>
      <c r="J10" s="38"/>
    </row>
    <row r="11" spans="1:14" ht="18" x14ac:dyDescent="0.25">
      <c r="A11" s="21" t="s">
        <v>58</v>
      </c>
      <c r="B11" s="22"/>
      <c r="C11" s="22"/>
      <c r="D11" s="22"/>
      <c r="E11" s="22"/>
      <c r="F11" s="22"/>
      <c r="G11" s="22"/>
      <c r="H11" s="22"/>
    </row>
    <row r="12" spans="1:14" ht="16.5" thickBot="1" x14ac:dyDescent="0.3">
      <c r="A12" s="6" t="s">
        <v>14</v>
      </c>
      <c r="B12" s="3"/>
      <c r="C12" s="3"/>
      <c r="D12" s="3"/>
      <c r="E12" s="3"/>
      <c r="F12" s="3"/>
      <c r="G12" s="3"/>
      <c r="H12" s="3"/>
    </row>
    <row r="13" spans="1:14" ht="60.75" thickBot="1" x14ac:dyDescent="0.3">
      <c r="A13" s="17" t="s">
        <v>15</v>
      </c>
      <c r="B13" s="39" t="s">
        <v>52</v>
      </c>
      <c r="C13" s="41" t="s">
        <v>53</v>
      </c>
      <c r="D13" s="41" t="s">
        <v>54</v>
      </c>
      <c r="E13" s="41" t="s">
        <v>55</v>
      </c>
      <c r="F13" s="41" t="s">
        <v>56</v>
      </c>
      <c r="G13" s="42" t="s">
        <v>57</v>
      </c>
      <c r="H13" s="16" t="s">
        <v>10</v>
      </c>
    </row>
    <row r="14" spans="1:14" x14ac:dyDescent="0.25">
      <c r="A14" s="43">
        <v>1</v>
      </c>
      <c r="B14" s="62">
        <f>$B$7-B55</f>
        <v>315</v>
      </c>
      <c r="C14" s="48">
        <f>$C$7-C55</f>
        <v>296</v>
      </c>
      <c r="D14" s="48">
        <f>$D$7-D55</f>
        <v>320</v>
      </c>
      <c r="E14" s="48">
        <f>$E$7-E55</f>
        <v>247</v>
      </c>
      <c r="F14" s="48">
        <f>$F$7-F55</f>
        <v>149</v>
      </c>
      <c r="G14" s="49">
        <f>$G$7-G55</f>
        <v>81</v>
      </c>
      <c r="H14" s="56">
        <f>$H$7-H55</f>
        <v>1408</v>
      </c>
    </row>
    <row r="15" spans="1:14" x14ac:dyDescent="0.25">
      <c r="A15" s="45">
        <v>2</v>
      </c>
      <c r="B15" s="63">
        <f t="shared" ref="B15:B30" si="1">$B$7-B56</f>
        <v>362</v>
      </c>
      <c r="C15" s="50">
        <f t="shared" ref="C15:C30" si="2">$C$7-C56</f>
        <v>330</v>
      </c>
      <c r="D15" s="50">
        <f t="shared" ref="D15:D30" si="3">$D$7-D56</f>
        <v>356</v>
      </c>
      <c r="E15" s="50">
        <f t="shared" ref="E15:E30" si="4">$E$7-E56</f>
        <v>284</v>
      </c>
      <c r="F15" s="50">
        <f t="shared" ref="F15:F30" si="5">$F$7-F56</f>
        <v>170</v>
      </c>
      <c r="G15" s="51">
        <f t="shared" ref="G15:G30" si="6">$G$7-G56</f>
        <v>95</v>
      </c>
      <c r="H15" s="57">
        <f t="shared" ref="H15:H30" si="7">$H$7-H56</f>
        <v>1597</v>
      </c>
    </row>
    <row r="16" spans="1:14" x14ac:dyDescent="0.25">
      <c r="A16" s="44">
        <v>3</v>
      </c>
      <c r="B16" s="63">
        <f t="shared" si="1"/>
        <v>386</v>
      </c>
      <c r="C16" s="50">
        <f t="shared" si="2"/>
        <v>345</v>
      </c>
      <c r="D16" s="50">
        <f t="shared" si="3"/>
        <v>387</v>
      </c>
      <c r="E16" s="50">
        <f t="shared" si="4"/>
        <v>297</v>
      </c>
      <c r="F16" s="50">
        <f t="shared" si="5"/>
        <v>185</v>
      </c>
      <c r="G16" s="51">
        <f t="shared" si="6"/>
        <v>111</v>
      </c>
      <c r="H16" s="57">
        <f t="shared" si="7"/>
        <v>1711</v>
      </c>
    </row>
    <row r="17" spans="1:8" x14ac:dyDescent="0.25">
      <c r="A17" s="44">
        <v>4</v>
      </c>
      <c r="B17" s="63">
        <f t="shared" si="1"/>
        <v>404</v>
      </c>
      <c r="C17" s="50">
        <f t="shared" si="2"/>
        <v>362</v>
      </c>
      <c r="D17" s="50">
        <f t="shared" si="3"/>
        <v>403</v>
      </c>
      <c r="E17" s="50">
        <f t="shared" si="4"/>
        <v>308</v>
      </c>
      <c r="F17" s="50">
        <f t="shared" si="5"/>
        <v>198</v>
      </c>
      <c r="G17" s="51">
        <f t="shared" si="6"/>
        <v>117</v>
      </c>
      <c r="H17" s="57">
        <f t="shared" si="7"/>
        <v>1792</v>
      </c>
    </row>
    <row r="18" spans="1:8" x14ac:dyDescent="0.25">
      <c r="A18" s="44">
        <v>5</v>
      </c>
      <c r="B18" s="63">
        <f t="shared" si="1"/>
        <v>428</v>
      </c>
      <c r="C18" s="50">
        <f t="shared" si="2"/>
        <v>373</v>
      </c>
      <c r="D18" s="50">
        <f t="shared" si="3"/>
        <v>416</v>
      </c>
      <c r="E18" s="50">
        <f t="shared" si="4"/>
        <v>321</v>
      </c>
      <c r="F18" s="50">
        <f t="shared" si="5"/>
        <v>209</v>
      </c>
      <c r="G18" s="51">
        <f t="shared" si="6"/>
        <v>124</v>
      </c>
      <c r="H18" s="57">
        <f t="shared" si="7"/>
        <v>1871</v>
      </c>
    </row>
    <row r="19" spans="1:8" ht="15.75" x14ac:dyDescent="0.25">
      <c r="A19" s="10">
        <v>6</v>
      </c>
      <c r="B19" s="63">
        <f t="shared" si="1"/>
        <v>442</v>
      </c>
      <c r="C19" s="50">
        <f t="shared" si="2"/>
        <v>379</v>
      </c>
      <c r="D19" s="50">
        <f t="shared" si="3"/>
        <v>426</v>
      </c>
      <c r="E19" s="50">
        <f t="shared" si="4"/>
        <v>330</v>
      </c>
      <c r="F19" s="50">
        <f t="shared" si="5"/>
        <v>211</v>
      </c>
      <c r="G19" s="51">
        <f t="shared" si="6"/>
        <v>127</v>
      </c>
      <c r="H19" s="57">
        <f t="shared" si="7"/>
        <v>1915</v>
      </c>
    </row>
    <row r="20" spans="1:8" ht="15.75" x14ac:dyDescent="0.25">
      <c r="A20" s="10">
        <v>7</v>
      </c>
      <c r="B20" s="63">
        <f t="shared" si="1"/>
        <v>453</v>
      </c>
      <c r="C20" s="50">
        <f t="shared" si="2"/>
        <v>383</v>
      </c>
      <c r="D20" s="50">
        <f t="shared" si="3"/>
        <v>432</v>
      </c>
      <c r="E20" s="50">
        <f t="shared" si="4"/>
        <v>337</v>
      </c>
      <c r="F20" s="50">
        <f t="shared" si="5"/>
        <v>214</v>
      </c>
      <c r="G20" s="51">
        <f t="shared" si="6"/>
        <v>129</v>
      </c>
      <c r="H20" s="57">
        <f t="shared" si="7"/>
        <v>1948</v>
      </c>
    </row>
    <row r="21" spans="1:8" ht="15.75" x14ac:dyDescent="0.25">
      <c r="A21" s="10">
        <v>8</v>
      </c>
      <c r="B21" s="63">
        <f t="shared" si="1"/>
        <v>456</v>
      </c>
      <c r="C21" s="50">
        <f t="shared" si="2"/>
        <v>390</v>
      </c>
      <c r="D21" s="50">
        <f t="shared" si="3"/>
        <v>437</v>
      </c>
      <c r="E21" s="50">
        <f t="shared" si="4"/>
        <v>338</v>
      </c>
      <c r="F21" s="50">
        <f t="shared" si="5"/>
        <v>216</v>
      </c>
      <c r="G21" s="51">
        <f t="shared" si="6"/>
        <v>130</v>
      </c>
      <c r="H21" s="57">
        <f t="shared" si="7"/>
        <v>1967</v>
      </c>
    </row>
    <row r="22" spans="1:8" ht="15.75" x14ac:dyDescent="0.25">
      <c r="A22" s="10">
        <v>9</v>
      </c>
      <c r="B22" s="63">
        <f t="shared" si="1"/>
        <v>466</v>
      </c>
      <c r="C22" s="50">
        <f t="shared" si="2"/>
        <v>393</v>
      </c>
      <c r="D22" s="50">
        <f t="shared" si="3"/>
        <v>444</v>
      </c>
      <c r="E22" s="50">
        <f t="shared" si="4"/>
        <v>339</v>
      </c>
      <c r="F22" s="50">
        <f t="shared" si="5"/>
        <v>216</v>
      </c>
      <c r="G22" s="51">
        <f t="shared" si="6"/>
        <v>136</v>
      </c>
      <c r="H22" s="57">
        <f t="shared" si="7"/>
        <v>1994</v>
      </c>
    </row>
    <row r="23" spans="1:8" ht="15.75" x14ac:dyDescent="0.25">
      <c r="A23" s="10">
        <v>10</v>
      </c>
      <c r="B23" s="63">
        <f t="shared" si="1"/>
        <v>467</v>
      </c>
      <c r="C23" s="50">
        <f t="shared" si="2"/>
        <v>395</v>
      </c>
      <c r="D23" s="50">
        <f t="shared" si="3"/>
        <v>449</v>
      </c>
      <c r="E23" s="50">
        <f t="shared" si="4"/>
        <v>340</v>
      </c>
      <c r="F23" s="50">
        <f t="shared" si="5"/>
        <v>217</v>
      </c>
      <c r="G23" s="51">
        <f t="shared" si="6"/>
        <v>138</v>
      </c>
      <c r="H23" s="57">
        <f t="shared" si="7"/>
        <v>2006</v>
      </c>
    </row>
    <row r="24" spans="1:8" ht="15.75" x14ac:dyDescent="0.25">
      <c r="A24" s="10">
        <v>11</v>
      </c>
      <c r="B24" s="63">
        <f t="shared" si="1"/>
        <v>469</v>
      </c>
      <c r="C24" s="50">
        <f t="shared" si="2"/>
        <v>396</v>
      </c>
      <c r="D24" s="50">
        <f t="shared" si="3"/>
        <v>449</v>
      </c>
      <c r="E24" s="50">
        <f t="shared" si="4"/>
        <v>345</v>
      </c>
      <c r="F24" s="50">
        <f t="shared" si="5"/>
        <v>217</v>
      </c>
      <c r="G24" s="51">
        <f t="shared" si="6"/>
        <v>138</v>
      </c>
      <c r="H24" s="57">
        <f t="shared" si="7"/>
        <v>2014</v>
      </c>
    </row>
    <row r="25" spans="1:8" ht="15.75" x14ac:dyDescent="0.25">
      <c r="A25" s="10">
        <v>12</v>
      </c>
      <c r="B25" s="63">
        <f t="shared" si="1"/>
        <v>470</v>
      </c>
      <c r="C25" s="50">
        <f t="shared" si="2"/>
        <v>397</v>
      </c>
      <c r="D25" s="50">
        <f t="shared" si="3"/>
        <v>451</v>
      </c>
      <c r="E25" s="50">
        <f t="shared" si="4"/>
        <v>345</v>
      </c>
      <c r="F25" s="50">
        <f t="shared" si="5"/>
        <v>217</v>
      </c>
      <c r="G25" s="51">
        <f t="shared" si="6"/>
        <v>138</v>
      </c>
      <c r="H25" s="57">
        <f t="shared" si="7"/>
        <v>2018</v>
      </c>
    </row>
    <row r="26" spans="1:8" ht="15.75" x14ac:dyDescent="0.25">
      <c r="A26" s="10">
        <v>13</v>
      </c>
      <c r="B26" s="63">
        <f t="shared" si="1"/>
        <v>470</v>
      </c>
      <c r="C26" s="50">
        <f t="shared" si="2"/>
        <v>397</v>
      </c>
      <c r="D26" s="50">
        <f t="shared" si="3"/>
        <v>452</v>
      </c>
      <c r="E26" s="50">
        <f t="shared" si="4"/>
        <v>346</v>
      </c>
      <c r="F26" s="50">
        <f t="shared" si="5"/>
        <v>217</v>
      </c>
      <c r="G26" s="51">
        <f t="shared" si="6"/>
        <v>138</v>
      </c>
      <c r="H26" s="57">
        <f t="shared" si="7"/>
        <v>2020</v>
      </c>
    </row>
    <row r="27" spans="1:8" ht="15.75" x14ac:dyDescent="0.25">
      <c r="A27" s="10">
        <v>14</v>
      </c>
      <c r="B27" s="63">
        <f t="shared" si="1"/>
        <v>471</v>
      </c>
      <c r="C27" s="50">
        <f t="shared" si="2"/>
        <v>397</v>
      </c>
      <c r="D27" s="50">
        <f t="shared" si="3"/>
        <v>453</v>
      </c>
      <c r="E27" s="50">
        <f t="shared" si="4"/>
        <v>349</v>
      </c>
      <c r="F27" s="50">
        <f t="shared" si="5"/>
        <v>219</v>
      </c>
      <c r="G27" s="51">
        <f t="shared" si="6"/>
        <v>138</v>
      </c>
      <c r="H27" s="57">
        <f t="shared" si="7"/>
        <v>2027</v>
      </c>
    </row>
    <row r="28" spans="1:8" ht="15.75" x14ac:dyDescent="0.25">
      <c r="A28" s="10">
        <v>15</v>
      </c>
      <c r="B28" s="63">
        <f t="shared" si="1"/>
        <v>473</v>
      </c>
      <c r="C28" s="50">
        <f t="shared" si="2"/>
        <v>397</v>
      </c>
      <c r="D28" s="50">
        <f t="shared" si="3"/>
        <v>454</v>
      </c>
      <c r="E28" s="50">
        <f t="shared" si="4"/>
        <v>351</v>
      </c>
      <c r="F28" s="50">
        <f t="shared" si="5"/>
        <v>220</v>
      </c>
      <c r="G28" s="51">
        <f t="shared" si="6"/>
        <v>138</v>
      </c>
      <c r="H28" s="57">
        <f t="shared" si="7"/>
        <v>2033</v>
      </c>
    </row>
    <row r="29" spans="1:8" ht="15.75" x14ac:dyDescent="0.25">
      <c r="A29" s="10">
        <v>20</v>
      </c>
      <c r="B29" s="63">
        <f t="shared" si="1"/>
        <v>477</v>
      </c>
      <c r="C29" s="50">
        <f t="shared" si="2"/>
        <v>402</v>
      </c>
      <c r="D29" s="50">
        <f t="shared" si="3"/>
        <v>455</v>
      </c>
      <c r="E29" s="50">
        <f t="shared" si="4"/>
        <v>353</v>
      </c>
      <c r="F29" s="50">
        <f t="shared" si="5"/>
        <v>221</v>
      </c>
      <c r="G29" s="51">
        <f t="shared" si="6"/>
        <v>139</v>
      </c>
      <c r="H29" s="57">
        <f>$H$7-H70</f>
        <v>2047</v>
      </c>
    </row>
    <row r="30" spans="1:8" ht="16.5" thickBot="1" x14ac:dyDescent="0.3">
      <c r="A30" s="11">
        <v>25</v>
      </c>
      <c r="B30" s="64">
        <f t="shared" si="1"/>
        <v>479</v>
      </c>
      <c r="C30" s="65">
        <f t="shared" si="2"/>
        <v>402</v>
      </c>
      <c r="D30" s="65">
        <f t="shared" si="3"/>
        <v>455</v>
      </c>
      <c r="E30" s="65">
        <f t="shared" si="4"/>
        <v>358</v>
      </c>
      <c r="F30" s="65">
        <f t="shared" si="5"/>
        <v>222</v>
      </c>
      <c r="G30" s="66">
        <f t="shared" si="6"/>
        <v>139</v>
      </c>
      <c r="H30" s="67">
        <f t="shared" si="7"/>
        <v>2055</v>
      </c>
    </row>
    <row r="31" spans="1:8" ht="15.75" x14ac:dyDescent="0.25">
      <c r="A31" s="5"/>
      <c r="B31" s="4"/>
      <c r="C31" s="4"/>
      <c r="D31" s="4"/>
      <c r="E31" s="4"/>
      <c r="F31" s="4"/>
      <c r="G31" s="4"/>
      <c r="H31" s="4"/>
    </row>
    <row r="32" spans="1:8" ht="16.5" thickBot="1" x14ac:dyDescent="0.3">
      <c r="A32" s="7" t="s">
        <v>17</v>
      </c>
      <c r="B32" s="4"/>
      <c r="C32" s="4"/>
      <c r="D32" s="4"/>
      <c r="E32" s="4"/>
      <c r="F32" s="4"/>
      <c r="G32" s="4"/>
      <c r="H32" s="4"/>
    </row>
    <row r="33" spans="1:8" ht="60.75" thickBot="1" x14ac:dyDescent="0.3">
      <c r="A33" s="17" t="s">
        <v>15</v>
      </c>
      <c r="B33" s="39" t="s">
        <v>52</v>
      </c>
      <c r="C33" s="41" t="s">
        <v>53</v>
      </c>
      <c r="D33" s="41" t="s">
        <v>54</v>
      </c>
      <c r="E33" s="41" t="s">
        <v>55</v>
      </c>
      <c r="F33" s="41" t="s">
        <v>56</v>
      </c>
      <c r="G33" s="42" t="s">
        <v>57</v>
      </c>
      <c r="H33" s="16" t="s">
        <v>10</v>
      </c>
    </row>
    <row r="34" spans="1:8" ht="15.75" x14ac:dyDescent="0.25">
      <c r="A34" s="9">
        <v>1</v>
      </c>
      <c r="B34" s="58">
        <f>$B$8-B75</f>
        <v>22</v>
      </c>
      <c r="C34" s="26">
        <f>$C$8-C75</f>
        <v>40</v>
      </c>
      <c r="D34" s="26">
        <f>$D$8-D75</f>
        <v>20</v>
      </c>
      <c r="E34" s="26">
        <f>$E$8-E75</f>
        <v>8</v>
      </c>
      <c r="F34" s="26">
        <f>$F$8-F75</f>
        <v>5</v>
      </c>
      <c r="G34" s="59">
        <f>$G$8-G75</f>
        <v>8</v>
      </c>
      <c r="H34" s="9">
        <f>$H$8-H75</f>
        <v>103</v>
      </c>
    </row>
    <row r="35" spans="1:8" ht="15.75" x14ac:dyDescent="0.25">
      <c r="A35" s="10">
        <v>2</v>
      </c>
      <c r="B35" s="27">
        <f t="shared" ref="B35:B50" si="8">$B$8-B76</f>
        <v>22</v>
      </c>
      <c r="C35" s="28">
        <f t="shared" ref="C35:C50" si="9">$C$8-C76</f>
        <v>40</v>
      </c>
      <c r="D35" s="28">
        <f t="shared" ref="D35:D50" si="10">$D$8-D76</f>
        <v>21</v>
      </c>
      <c r="E35" s="28">
        <f t="shared" ref="E35:E50" si="11">$E$8-E76</f>
        <v>8</v>
      </c>
      <c r="F35" s="28">
        <f t="shared" ref="F35:F50" si="12">$F$8-F76</f>
        <v>5</v>
      </c>
      <c r="G35" s="29">
        <f t="shared" ref="G35:G50" si="13">$G$8-G76</f>
        <v>9</v>
      </c>
      <c r="H35" s="10">
        <f t="shared" ref="H35:H49" si="14">$H$8-H76</f>
        <v>105</v>
      </c>
    </row>
    <row r="36" spans="1:8" ht="15.75" x14ac:dyDescent="0.25">
      <c r="A36" s="10">
        <v>3</v>
      </c>
      <c r="B36" s="27">
        <f t="shared" si="8"/>
        <v>22</v>
      </c>
      <c r="C36" s="28">
        <f t="shared" si="9"/>
        <v>40</v>
      </c>
      <c r="D36" s="28">
        <f t="shared" si="10"/>
        <v>21</v>
      </c>
      <c r="E36" s="28">
        <f t="shared" si="11"/>
        <v>8</v>
      </c>
      <c r="F36" s="28">
        <f t="shared" si="12"/>
        <v>5</v>
      </c>
      <c r="G36" s="29">
        <f t="shared" si="13"/>
        <v>9</v>
      </c>
      <c r="H36" s="10">
        <f t="shared" si="14"/>
        <v>105</v>
      </c>
    </row>
    <row r="37" spans="1:8" ht="15.75" x14ac:dyDescent="0.25">
      <c r="A37" s="10">
        <v>4</v>
      </c>
      <c r="B37" s="27">
        <f t="shared" si="8"/>
        <v>22</v>
      </c>
      <c r="C37" s="28">
        <f t="shared" si="9"/>
        <v>40</v>
      </c>
      <c r="D37" s="28">
        <f t="shared" si="10"/>
        <v>21</v>
      </c>
      <c r="E37" s="28">
        <f t="shared" si="11"/>
        <v>8</v>
      </c>
      <c r="F37" s="28">
        <f t="shared" si="12"/>
        <v>5</v>
      </c>
      <c r="G37" s="29">
        <f t="shared" si="13"/>
        <v>9</v>
      </c>
      <c r="H37" s="10">
        <f t="shared" si="14"/>
        <v>105</v>
      </c>
    </row>
    <row r="38" spans="1:8" ht="15.75" x14ac:dyDescent="0.25">
      <c r="A38" s="10">
        <v>5</v>
      </c>
      <c r="B38" s="27">
        <f t="shared" si="8"/>
        <v>22</v>
      </c>
      <c r="C38" s="28">
        <f t="shared" si="9"/>
        <v>40</v>
      </c>
      <c r="D38" s="28">
        <f t="shared" si="10"/>
        <v>21</v>
      </c>
      <c r="E38" s="28">
        <f t="shared" si="11"/>
        <v>8</v>
      </c>
      <c r="F38" s="28">
        <f t="shared" si="12"/>
        <v>5</v>
      </c>
      <c r="G38" s="29">
        <f t="shared" si="13"/>
        <v>9</v>
      </c>
      <c r="H38" s="10">
        <f t="shared" si="14"/>
        <v>105</v>
      </c>
    </row>
    <row r="39" spans="1:8" ht="15.75" x14ac:dyDescent="0.25">
      <c r="A39" s="10">
        <v>6</v>
      </c>
      <c r="B39" s="27">
        <f t="shared" si="8"/>
        <v>22</v>
      </c>
      <c r="C39" s="28">
        <f t="shared" si="9"/>
        <v>40</v>
      </c>
      <c r="D39" s="28">
        <f t="shared" si="10"/>
        <v>21</v>
      </c>
      <c r="E39" s="28">
        <f t="shared" si="11"/>
        <v>8</v>
      </c>
      <c r="F39" s="28">
        <f t="shared" si="12"/>
        <v>5</v>
      </c>
      <c r="G39" s="29">
        <f t="shared" si="13"/>
        <v>9</v>
      </c>
      <c r="H39" s="10">
        <f t="shared" si="14"/>
        <v>105</v>
      </c>
    </row>
    <row r="40" spans="1:8" ht="15.75" x14ac:dyDescent="0.25">
      <c r="A40" s="10">
        <v>7</v>
      </c>
      <c r="B40" s="27">
        <f t="shared" si="8"/>
        <v>22</v>
      </c>
      <c r="C40" s="28">
        <f t="shared" si="9"/>
        <v>41</v>
      </c>
      <c r="D40" s="28">
        <f t="shared" si="10"/>
        <v>21</v>
      </c>
      <c r="E40" s="28">
        <f t="shared" si="11"/>
        <v>8</v>
      </c>
      <c r="F40" s="28">
        <f t="shared" si="12"/>
        <v>5</v>
      </c>
      <c r="G40" s="29">
        <f t="shared" si="13"/>
        <v>9</v>
      </c>
      <c r="H40" s="10">
        <f t="shared" si="14"/>
        <v>106</v>
      </c>
    </row>
    <row r="41" spans="1:8" ht="15.75" x14ac:dyDescent="0.25">
      <c r="A41" s="10">
        <v>8</v>
      </c>
      <c r="B41" s="27">
        <f t="shared" si="8"/>
        <v>22</v>
      </c>
      <c r="C41" s="28">
        <f t="shared" si="9"/>
        <v>41</v>
      </c>
      <c r="D41" s="28">
        <f t="shared" si="10"/>
        <v>21</v>
      </c>
      <c r="E41" s="28">
        <f t="shared" si="11"/>
        <v>8</v>
      </c>
      <c r="F41" s="28">
        <f t="shared" si="12"/>
        <v>5</v>
      </c>
      <c r="G41" s="29">
        <f t="shared" si="13"/>
        <v>9</v>
      </c>
      <c r="H41" s="10">
        <f t="shared" si="14"/>
        <v>106</v>
      </c>
    </row>
    <row r="42" spans="1:8" ht="15.75" x14ac:dyDescent="0.25">
      <c r="A42" s="10">
        <v>9</v>
      </c>
      <c r="B42" s="27">
        <f t="shared" si="8"/>
        <v>22</v>
      </c>
      <c r="C42" s="28">
        <f t="shared" si="9"/>
        <v>41</v>
      </c>
      <c r="D42" s="28">
        <f t="shared" si="10"/>
        <v>21</v>
      </c>
      <c r="E42" s="28">
        <f t="shared" si="11"/>
        <v>8</v>
      </c>
      <c r="F42" s="28">
        <f t="shared" si="12"/>
        <v>5</v>
      </c>
      <c r="G42" s="29">
        <f t="shared" si="13"/>
        <v>9</v>
      </c>
      <c r="H42" s="10">
        <f t="shared" si="14"/>
        <v>106</v>
      </c>
    </row>
    <row r="43" spans="1:8" ht="15.75" x14ac:dyDescent="0.25">
      <c r="A43" s="10">
        <v>10</v>
      </c>
      <c r="B43" s="27">
        <f t="shared" si="8"/>
        <v>22</v>
      </c>
      <c r="C43" s="28">
        <f t="shared" si="9"/>
        <v>41</v>
      </c>
      <c r="D43" s="28">
        <f t="shared" si="10"/>
        <v>21</v>
      </c>
      <c r="E43" s="28">
        <f t="shared" si="11"/>
        <v>8</v>
      </c>
      <c r="F43" s="28">
        <f t="shared" si="12"/>
        <v>5</v>
      </c>
      <c r="G43" s="29">
        <f t="shared" si="13"/>
        <v>9</v>
      </c>
      <c r="H43" s="10">
        <f t="shared" si="14"/>
        <v>106</v>
      </c>
    </row>
    <row r="44" spans="1:8" ht="15.75" x14ac:dyDescent="0.25">
      <c r="A44" s="10">
        <v>11</v>
      </c>
      <c r="B44" s="27">
        <f t="shared" si="8"/>
        <v>22</v>
      </c>
      <c r="C44" s="28">
        <f t="shared" si="9"/>
        <v>42</v>
      </c>
      <c r="D44" s="28">
        <f t="shared" si="10"/>
        <v>21</v>
      </c>
      <c r="E44" s="28">
        <f t="shared" si="11"/>
        <v>8</v>
      </c>
      <c r="F44" s="28">
        <f t="shared" si="12"/>
        <v>5</v>
      </c>
      <c r="G44" s="29">
        <f t="shared" si="13"/>
        <v>9</v>
      </c>
      <c r="H44" s="10">
        <f t="shared" si="14"/>
        <v>107</v>
      </c>
    </row>
    <row r="45" spans="1:8" ht="15.75" x14ac:dyDescent="0.25">
      <c r="A45" s="10">
        <v>12</v>
      </c>
      <c r="B45" s="27">
        <f t="shared" si="8"/>
        <v>22</v>
      </c>
      <c r="C45" s="28">
        <f t="shared" si="9"/>
        <v>42</v>
      </c>
      <c r="D45" s="28">
        <f t="shared" si="10"/>
        <v>21</v>
      </c>
      <c r="E45" s="28">
        <f t="shared" si="11"/>
        <v>8</v>
      </c>
      <c r="F45" s="28">
        <f t="shared" si="12"/>
        <v>5</v>
      </c>
      <c r="G45" s="29">
        <f t="shared" si="13"/>
        <v>9</v>
      </c>
      <c r="H45" s="10">
        <f t="shared" si="14"/>
        <v>107</v>
      </c>
    </row>
    <row r="46" spans="1:8" ht="15.75" x14ac:dyDescent="0.25">
      <c r="A46" s="10">
        <v>13</v>
      </c>
      <c r="B46" s="27">
        <f t="shared" si="8"/>
        <v>22</v>
      </c>
      <c r="C46" s="28">
        <f t="shared" si="9"/>
        <v>42</v>
      </c>
      <c r="D46" s="28">
        <f t="shared" si="10"/>
        <v>21</v>
      </c>
      <c r="E46" s="28">
        <f t="shared" si="11"/>
        <v>8</v>
      </c>
      <c r="F46" s="28">
        <f t="shared" si="12"/>
        <v>5</v>
      </c>
      <c r="G46" s="29">
        <f t="shared" si="13"/>
        <v>9</v>
      </c>
      <c r="H46" s="10">
        <f t="shared" si="14"/>
        <v>107</v>
      </c>
    </row>
    <row r="47" spans="1:8" ht="15.75" x14ac:dyDescent="0.25">
      <c r="A47" s="10">
        <v>14</v>
      </c>
      <c r="B47" s="27">
        <f t="shared" si="8"/>
        <v>22</v>
      </c>
      <c r="C47" s="28">
        <f t="shared" si="9"/>
        <v>42</v>
      </c>
      <c r="D47" s="28">
        <f t="shared" si="10"/>
        <v>21</v>
      </c>
      <c r="E47" s="28">
        <f t="shared" si="11"/>
        <v>8</v>
      </c>
      <c r="F47" s="28">
        <f t="shared" si="12"/>
        <v>5</v>
      </c>
      <c r="G47" s="29">
        <f t="shared" si="13"/>
        <v>9</v>
      </c>
      <c r="H47" s="10">
        <f t="shared" si="14"/>
        <v>107</v>
      </c>
    </row>
    <row r="48" spans="1:8" ht="15.75" x14ac:dyDescent="0.25">
      <c r="A48" s="10">
        <v>15</v>
      </c>
      <c r="B48" s="27">
        <f t="shared" si="8"/>
        <v>22</v>
      </c>
      <c r="C48" s="28">
        <f t="shared" si="9"/>
        <v>42</v>
      </c>
      <c r="D48" s="28">
        <f t="shared" si="10"/>
        <v>21</v>
      </c>
      <c r="E48" s="28">
        <f t="shared" si="11"/>
        <v>8</v>
      </c>
      <c r="F48" s="28">
        <f t="shared" si="12"/>
        <v>5</v>
      </c>
      <c r="G48" s="29">
        <f t="shared" si="13"/>
        <v>9</v>
      </c>
      <c r="H48" s="10">
        <f t="shared" si="14"/>
        <v>107</v>
      </c>
    </row>
    <row r="49" spans="1:8" ht="15.75" x14ac:dyDescent="0.25">
      <c r="A49" s="10">
        <v>20</v>
      </c>
      <c r="B49" s="27">
        <f t="shared" si="8"/>
        <v>22</v>
      </c>
      <c r="C49" s="28">
        <f t="shared" si="9"/>
        <v>42</v>
      </c>
      <c r="D49" s="28">
        <f t="shared" si="10"/>
        <v>21</v>
      </c>
      <c r="E49" s="28">
        <f t="shared" si="11"/>
        <v>8</v>
      </c>
      <c r="F49" s="28">
        <f t="shared" si="12"/>
        <v>5</v>
      </c>
      <c r="G49" s="29">
        <f t="shared" si="13"/>
        <v>9</v>
      </c>
      <c r="H49" s="10">
        <f t="shared" si="14"/>
        <v>107</v>
      </c>
    </row>
    <row r="50" spans="1:8" ht="16.5" thickBot="1" x14ac:dyDescent="0.3">
      <c r="A50" s="11">
        <v>25</v>
      </c>
      <c r="B50" s="46">
        <f t="shared" si="8"/>
        <v>22</v>
      </c>
      <c r="C50" s="31">
        <f t="shared" si="9"/>
        <v>42</v>
      </c>
      <c r="D50" s="31">
        <f t="shared" si="10"/>
        <v>21</v>
      </c>
      <c r="E50" s="31">
        <f t="shared" si="11"/>
        <v>8</v>
      </c>
      <c r="F50" s="31">
        <f t="shared" si="12"/>
        <v>5</v>
      </c>
      <c r="G50" s="47">
        <f t="shared" si="13"/>
        <v>9</v>
      </c>
      <c r="H50" s="11">
        <f>$H$8-H91</f>
        <v>107</v>
      </c>
    </row>
    <row r="51" spans="1:8" ht="15.75" x14ac:dyDescent="0.25">
      <c r="A51" s="5"/>
      <c r="B51" s="4"/>
      <c r="C51" s="4"/>
      <c r="D51" s="4"/>
      <c r="E51" s="4"/>
      <c r="F51" s="4"/>
      <c r="G51" s="4"/>
      <c r="H51" s="4"/>
    </row>
    <row r="52" spans="1:8" ht="18" x14ac:dyDescent="0.25">
      <c r="A52" s="21" t="s">
        <v>59</v>
      </c>
      <c r="B52" s="24"/>
      <c r="C52" s="24"/>
      <c r="D52" s="24"/>
      <c r="E52" s="24"/>
      <c r="F52" s="24"/>
      <c r="G52" s="24"/>
      <c r="H52" s="24"/>
    </row>
    <row r="53" spans="1:8" ht="16.5" thickBot="1" x14ac:dyDescent="0.3">
      <c r="A53" s="7" t="s">
        <v>19</v>
      </c>
      <c r="B53" s="3"/>
      <c r="C53" s="3"/>
      <c r="D53" s="3"/>
      <c r="E53" s="3"/>
      <c r="F53" s="3"/>
      <c r="G53" s="3"/>
      <c r="H53" s="3"/>
    </row>
    <row r="54" spans="1:8" ht="60.75" thickBot="1" x14ac:dyDescent="0.3">
      <c r="A54" s="17" t="s">
        <v>15</v>
      </c>
      <c r="B54" s="39" t="s">
        <v>52</v>
      </c>
      <c r="C54" s="41" t="s">
        <v>53</v>
      </c>
      <c r="D54" s="41" t="s">
        <v>54</v>
      </c>
      <c r="E54" s="41" t="s">
        <v>55</v>
      </c>
      <c r="F54" s="41" t="s">
        <v>56</v>
      </c>
      <c r="G54" s="42" t="s">
        <v>57</v>
      </c>
      <c r="H54" s="16" t="s">
        <v>10</v>
      </c>
    </row>
    <row r="55" spans="1:8" ht="15.75" x14ac:dyDescent="0.25">
      <c r="A55" s="18">
        <v>1</v>
      </c>
      <c r="B55" s="32">
        <v>166</v>
      </c>
      <c r="C55" s="33">
        <v>109</v>
      </c>
      <c r="D55" s="33">
        <v>136</v>
      </c>
      <c r="E55" s="33">
        <v>112</v>
      </c>
      <c r="F55" s="33">
        <v>76</v>
      </c>
      <c r="G55" s="34">
        <v>58</v>
      </c>
      <c r="H55" s="68">
        <v>657</v>
      </c>
    </row>
    <row r="56" spans="1:8" ht="15.75" x14ac:dyDescent="0.25">
      <c r="A56" s="19">
        <v>2</v>
      </c>
      <c r="B56" s="52">
        <v>119</v>
      </c>
      <c r="C56" s="53">
        <v>75</v>
      </c>
      <c r="D56" s="53">
        <v>100</v>
      </c>
      <c r="E56" s="53">
        <v>75</v>
      </c>
      <c r="F56" s="53">
        <v>55</v>
      </c>
      <c r="G56" s="54">
        <v>44</v>
      </c>
      <c r="H56" s="69">
        <v>468</v>
      </c>
    </row>
    <row r="57" spans="1:8" ht="15.75" x14ac:dyDescent="0.25">
      <c r="A57" s="19">
        <v>3</v>
      </c>
      <c r="B57" s="52">
        <v>95</v>
      </c>
      <c r="C57" s="53">
        <v>60</v>
      </c>
      <c r="D57" s="53">
        <v>69</v>
      </c>
      <c r="E57" s="53">
        <v>62</v>
      </c>
      <c r="F57" s="53">
        <v>40</v>
      </c>
      <c r="G57" s="54">
        <v>28</v>
      </c>
      <c r="H57" s="69">
        <v>354</v>
      </c>
    </row>
    <row r="58" spans="1:8" ht="15.75" x14ac:dyDescent="0.25">
      <c r="A58" s="19">
        <v>4</v>
      </c>
      <c r="B58" s="52">
        <v>77</v>
      </c>
      <c r="C58" s="53">
        <v>43</v>
      </c>
      <c r="D58" s="53">
        <v>53</v>
      </c>
      <c r="E58" s="53">
        <v>51</v>
      </c>
      <c r="F58" s="53">
        <v>27</v>
      </c>
      <c r="G58" s="54">
        <v>22</v>
      </c>
      <c r="H58" s="69">
        <v>273</v>
      </c>
    </row>
    <row r="59" spans="1:8" ht="15.75" x14ac:dyDescent="0.25">
      <c r="A59" s="19">
        <v>5</v>
      </c>
      <c r="B59" s="52">
        <v>53</v>
      </c>
      <c r="C59" s="53">
        <v>32</v>
      </c>
      <c r="D59" s="53">
        <v>40</v>
      </c>
      <c r="E59" s="53">
        <v>38</v>
      </c>
      <c r="F59" s="53">
        <v>16</v>
      </c>
      <c r="G59" s="54">
        <v>15</v>
      </c>
      <c r="H59" s="69">
        <v>194</v>
      </c>
    </row>
    <row r="60" spans="1:8" ht="15.75" x14ac:dyDescent="0.25">
      <c r="A60" s="19">
        <v>6</v>
      </c>
      <c r="B60" s="52">
        <v>39</v>
      </c>
      <c r="C60" s="53">
        <v>26</v>
      </c>
      <c r="D60" s="53">
        <v>30</v>
      </c>
      <c r="E60" s="53">
        <v>29</v>
      </c>
      <c r="F60" s="53">
        <v>14</v>
      </c>
      <c r="G60" s="54">
        <v>12</v>
      </c>
      <c r="H60" s="69">
        <v>150</v>
      </c>
    </row>
    <row r="61" spans="1:8" ht="15.75" x14ac:dyDescent="0.25">
      <c r="A61" s="19">
        <v>7</v>
      </c>
      <c r="B61" s="52">
        <v>28</v>
      </c>
      <c r="C61" s="53">
        <v>22</v>
      </c>
      <c r="D61" s="53">
        <v>24</v>
      </c>
      <c r="E61" s="53">
        <v>22</v>
      </c>
      <c r="F61" s="53">
        <v>11</v>
      </c>
      <c r="G61" s="54">
        <v>10</v>
      </c>
      <c r="H61" s="69">
        <v>117</v>
      </c>
    </row>
    <row r="62" spans="1:8" ht="15.75" x14ac:dyDescent="0.25">
      <c r="A62" s="19">
        <v>8</v>
      </c>
      <c r="B62" s="52">
        <v>25</v>
      </c>
      <c r="C62" s="53">
        <v>15</v>
      </c>
      <c r="D62" s="53">
        <v>19</v>
      </c>
      <c r="E62" s="53">
        <v>21</v>
      </c>
      <c r="F62" s="53">
        <v>9</v>
      </c>
      <c r="G62" s="54">
        <v>9</v>
      </c>
      <c r="H62" s="69">
        <v>98</v>
      </c>
    </row>
    <row r="63" spans="1:8" ht="15.75" x14ac:dyDescent="0.25">
      <c r="A63" s="19">
        <v>9</v>
      </c>
      <c r="B63" s="52">
        <v>15</v>
      </c>
      <c r="C63" s="53">
        <v>12</v>
      </c>
      <c r="D63" s="53">
        <v>12</v>
      </c>
      <c r="E63" s="53">
        <v>20</v>
      </c>
      <c r="F63" s="53">
        <v>9</v>
      </c>
      <c r="G63" s="54">
        <v>3</v>
      </c>
      <c r="H63" s="69">
        <v>71</v>
      </c>
    </row>
    <row r="64" spans="1:8" ht="15.75" x14ac:dyDescent="0.25">
      <c r="A64" s="19">
        <v>10</v>
      </c>
      <c r="B64" s="52">
        <v>14</v>
      </c>
      <c r="C64" s="53">
        <v>10</v>
      </c>
      <c r="D64" s="53">
        <v>7</v>
      </c>
      <c r="E64" s="53">
        <v>19</v>
      </c>
      <c r="F64" s="53">
        <v>8</v>
      </c>
      <c r="G64" s="54">
        <v>1</v>
      </c>
      <c r="H64" s="69">
        <v>59</v>
      </c>
    </row>
    <row r="65" spans="1:8" ht="15.75" x14ac:dyDescent="0.25">
      <c r="A65" s="19">
        <v>11</v>
      </c>
      <c r="B65" s="52">
        <v>12</v>
      </c>
      <c r="C65" s="53">
        <v>9</v>
      </c>
      <c r="D65" s="53">
        <v>7</v>
      </c>
      <c r="E65" s="53">
        <v>14</v>
      </c>
      <c r="F65" s="53">
        <v>8</v>
      </c>
      <c r="G65" s="54">
        <v>1</v>
      </c>
      <c r="H65" s="69">
        <v>51</v>
      </c>
    </row>
    <row r="66" spans="1:8" ht="15.75" x14ac:dyDescent="0.25">
      <c r="A66" s="19">
        <v>12</v>
      </c>
      <c r="B66" s="52">
        <v>11</v>
      </c>
      <c r="C66" s="53">
        <v>8</v>
      </c>
      <c r="D66" s="53">
        <v>5</v>
      </c>
      <c r="E66" s="53">
        <v>14</v>
      </c>
      <c r="F66" s="53">
        <v>8</v>
      </c>
      <c r="G66" s="54">
        <v>1</v>
      </c>
      <c r="H66" s="69">
        <v>47</v>
      </c>
    </row>
    <row r="67" spans="1:8" ht="15.75" x14ac:dyDescent="0.25">
      <c r="A67" s="19">
        <v>13</v>
      </c>
      <c r="B67" s="52">
        <v>11</v>
      </c>
      <c r="C67" s="53">
        <v>8</v>
      </c>
      <c r="D67" s="53">
        <v>4</v>
      </c>
      <c r="E67" s="53">
        <v>13</v>
      </c>
      <c r="F67" s="53">
        <v>8</v>
      </c>
      <c r="G67" s="54">
        <v>1</v>
      </c>
      <c r="H67" s="69">
        <v>45</v>
      </c>
    </row>
    <row r="68" spans="1:8" ht="15.75" x14ac:dyDescent="0.25">
      <c r="A68" s="19">
        <v>14</v>
      </c>
      <c r="B68" s="52">
        <v>10</v>
      </c>
      <c r="C68" s="53">
        <v>8</v>
      </c>
      <c r="D68" s="53">
        <v>3</v>
      </c>
      <c r="E68" s="53">
        <v>10</v>
      </c>
      <c r="F68" s="53">
        <v>6</v>
      </c>
      <c r="G68" s="54">
        <v>1</v>
      </c>
      <c r="H68" s="69">
        <v>38</v>
      </c>
    </row>
    <row r="69" spans="1:8" ht="15.75" x14ac:dyDescent="0.25">
      <c r="A69" s="19">
        <v>15</v>
      </c>
      <c r="B69" s="52">
        <v>8</v>
      </c>
      <c r="C69" s="53">
        <v>8</v>
      </c>
      <c r="D69" s="53">
        <v>2</v>
      </c>
      <c r="E69" s="53">
        <v>8</v>
      </c>
      <c r="F69" s="53">
        <v>5</v>
      </c>
      <c r="G69" s="54">
        <v>1</v>
      </c>
      <c r="H69" s="69">
        <v>32</v>
      </c>
    </row>
    <row r="70" spans="1:8" ht="15.75" x14ac:dyDescent="0.25">
      <c r="A70" s="19">
        <v>20</v>
      </c>
      <c r="B70" s="52">
        <v>4</v>
      </c>
      <c r="C70" s="53">
        <v>3</v>
      </c>
      <c r="D70" s="53">
        <v>1</v>
      </c>
      <c r="E70" s="53">
        <v>6</v>
      </c>
      <c r="F70" s="53">
        <v>4</v>
      </c>
      <c r="G70" s="54">
        <v>0</v>
      </c>
      <c r="H70" s="69">
        <v>18</v>
      </c>
    </row>
    <row r="71" spans="1:8" ht="16.5" thickBot="1" x14ac:dyDescent="0.3">
      <c r="A71" s="20">
        <v>25</v>
      </c>
      <c r="B71" s="35">
        <v>2</v>
      </c>
      <c r="C71" s="36">
        <v>3</v>
      </c>
      <c r="D71" s="36">
        <v>1</v>
      </c>
      <c r="E71" s="36">
        <v>1</v>
      </c>
      <c r="F71" s="36">
        <v>3</v>
      </c>
      <c r="G71" s="37">
        <v>0</v>
      </c>
      <c r="H71" s="70">
        <v>10</v>
      </c>
    </row>
    <row r="72" spans="1:8" ht="15.75" x14ac:dyDescent="0.25">
      <c r="A72" s="5"/>
      <c r="B72" s="4"/>
      <c r="C72" s="4"/>
      <c r="D72" s="4"/>
      <c r="E72" s="4"/>
      <c r="F72" s="4"/>
      <c r="G72" s="4"/>
      <c r="H72" s="4"/>
    </row>
    <row r="73" spans="1:8" ht="16.5" thickBot="1" x14ac:dyDescent="0.3">
      <c r="A73" s="7" t="s">
        <v>20</v>
      </c>
      <c r="B73" s="4"/>
      <c r="C73" s="4"/>
      <c r="D73" s="4"/>
      <c r="E73" s="4"/>
      <c r="F73" s="4"/>
      <c r="G73" s="4"/>
      <c r="H73" s="4"/>
    </row>
    <row r="74" spans="1:8" ht="60.75" thickBot="1" x14ac:dyDescent="0.3">
      <c r="A74" s="71" t="s">
        <v>15</v>
      </c>
      <c r="B74" s="39" t="s">
        <v>52</v>
      </c>
      <c r="C74" s="41" t="s">
        <v>53</v>
      </c>
      <c r="D74" s="41" t="s">
        <v>54</v>
      </c>
      <c r="E74" s="41" t="s">
        <v>55</v>
      </c>
      <c r="F74" s="41" t="s">
        <v>56</v>
      </c>
      <c r="G74" s="42" t="s">
        <v>57</v>
      </c>
      <c r="H74" s="16" t="s">
        <v>10</v>
      </c>
    </row>
    <row r="75" spans="1:8" ht="15.75" x14ac:dyDescent="0.25">
      <c r="A75" s="18">
        <v>1</v>
      </c>
      <c r="B75" s="58">
        <v>0</v>
      </c>
      <c r="C75" s="26">
        <v>2</v>
      </c>
      <c r="D75" s="26">
        <v>1</v>
      </c>
      <c r="E75" s="26">
        <v>0</v>
      </c>
      <c r="F75" s="26">
        <v>0</v>
      </c>
      <c r="G75" s="59">
        <v>1</v>
      </c>
      <c r="H75" s="72">
        <v>4</v>
      </c>
    </row>
    <row r="76" spans="1:8" ht="15.75" x14ac:dyDescent="0.25">
      <c r="A76" s="19">
        <v>2</v>
      </c>
      <c r="B76" s="27">
        <v>0</v>
      </c>
      <c r="C76" s="28">
        <v>2</v>
      </c>
      <c r="D76" s="28">
        <v>0</v>
      </c>
      <c r="E76" s="28">
        <v>0</v>
      </c>
      <c r="F76" s="28">
        <v>0</v>
      </c>
      <c r="G76" s="29">
        <v>0</v>
      </c>
      <c r="H76" s="30">
        <v>2</v>
      </c>
    </row>
    <row r="77" spans="1:8" ht="15.75" x14ac:dyDescent="0.25">
      <c r="A77" s="19">
        <v>3</v>
      </c>
      <c r="B77" s="27">
        <v>0</v>
      </c>
      <c r="C77" s="28">
        <v>2</v>
      </c>
      <c r="D77" s="28">
        <v>0</v>
      </c>
      <c r="E77" s="28">
        <v>0</v>
      </c>
      <c r="F77" s="28">
        <v>0</v>
      </c>
      <c r="G77" s="29">
        <v>0</v>
      </c>
      <c r="H77" s="30">
        <v>2</v>
      </c>
    </row>
    <row r="78" spans="1:8" ht="15.75" x14ac:dyDescent="0.25">
      <c r="A78" s="19">
        <v>4</v>
      </c>
      <c r="B78" s="27">
        <v>0</v>
      </c>
      <c r="C78" s="28">
        <v>2</v>
      </c>
      <c r="D78" s="28">
        <v>0</v>
      </c>
      <c r="E78" s="28">
        <v>0</v>
      </c>
      <c r="F78" s="28">
        <v>0</v>
      </c>
      <c r="G78" s="29">
        <v>0</v>
      </c>
      <c r="H78" s="30">
        <v>2</v>
      </c>
    </row>
    <row r="79" spans="1:8" ht="15.75" x14ac:dyDescent="0.25">
      <c r="A79" s="19">
        <v>5</v>
      </c>
      <c r="B79" s="27">
        <v>0</v>
      </c>
      <c r="C79" s="28">
        <v>2</v>
      </c>
      <c r="D79" s="28">
        <v>0</v>
      </c>
      <c r="E79" s="28">
        <v>0</v>
      </c>
      <c r="F79" s="28">
        <v>0</v>
      </c>
      <c r="G79" s="29">
        <v>0</v>
      </c>
      <c r="H79" s="30">
        <v>2</v>
      </c>
    </row>
    <row r="80" spans="1:8" ht="15.75" x14ac:dyDescent="0.25">
      <c r="A80" s="19">
        <v>6</v>
      </c>
      <c r="B80" s="27">
        <v>0</v>
      </c>
      <c r="C80" s="28">
        <v>2</v>
      </c>
      <c r="D80" s="28">
        <v>0</v>
      </c>
      <c r="E80" s="28">
        <v>0</v>
      </c>
      <c r="F80" s="28">
        <v>0</v>
      </c>
      <c r="G80" s="29">
        <v>0</v>
      </c>
      <c r="H80" s="30">
        <v>2</v>
      </c>
    </row>
    <row r="81" spans="1:8" ht="15.75" x14ac:dyDescent="0.25">
      <c r="A81" s="19">
        <v>7</v>
      </c>
      <c r="B81" s="27">
        <v>0</v>
      </c>
      <c r="C81" s="28">
        <v>1</v>
      </c>
      <c r="D81" s="28">
        <v>0</v>
      </c>
      <c r="E81" s="28">
        <v>0</v>
      </c>
      <c r="F81" s="28">
        <v>0</v>
      </c>
      <c r="G81" s="29">
        <v>0</v>
      </c>
      <c r="H81" s="30">
        <v>1</v>
      </c>
    </row>
    <row r="82" spans="1:8" ht="15.75" x14ac:dyDescent="0.25">
      <c r="A82" s="19">
        <v>8</v>
      </c>
      <c r="B82" s="27">
        <v>0</v>
      </c>
      <c r="C82" s="28">
        <v>1</v>
      </c>
      <c r="D82" s="28">
        <v>0</v>
      </c>
      <c r="E82" s="28">
        <v>0</v>
      </c>
      <c r="F82" s="28">
        <v>0</v>
      </c>
      <c r="G82" s="29">
        <v>0</v>
      </c>
      <c r="H82" s="30">
        <v>1</v>
      </c>
    </row>
    <row r="83" spans="1:8" ht="15.75" x14ac:dyDescent="0.25">
      <c r="A83" s="19">
        <v>9</v>
      </c>
      <c r="B83" s="27">
        <v>0</v>
      </c>
      <c r="C83" s="28">
        <v>1</v>
      </c>
      <c r="D83" s="28">
        <v>0</v>
      </c>
      <c r="E83" s="28">
        <v>0</v>
      </c>
      <c r="F83" s="28">
        <v>0</v>
      </c>
      <c r="G83" s="29">
        <v>0</v>
      </c>
      <c r="H83" s="30">
        <v>1</v>
      </c>
    </row>
    <row r="84" spans="1:8" ht="15.75" x14ac:dyDescent="0.25">
      <c r="A84" s="19">
        <v>10</v>
      </c>
      <c r="B84" s="27">
        <v>0</v>
      </c>
      <c r="C84" s="28">
        <v>1</v>
      </c>
      <c r="D84" s="28">
        <v>0</v>
      </c>
      <c r="E84" s="28">
        <v>0</v>
      </c>
      <c r="F84" s="28">
        <v>0</v>
      </c>
      <c r="G84" s="29">
        <v>0</v>
      </c>
      <c r="H84" s="30">
        <v>1</v>
      </c>
    </row>
    <row r="85" spans="1:8" ht="15.75" x14ac:dyDescent="0.25">
      <c r="A85" s="19">
        <v>11</v>
      </c>
      <c r="B85" s="27">
        <v>0</v>
      </c>
      <c r="C85" s="28">
        <v>0</v>
      </c>
      <c r="D85" s="28">
        <v>0</v>
      </c>
      <c r="E85" s="28">
        <v>0</v>
      </c>
      <c r="F85" s="28">
        <v>0</v>
      </c>
      <c r="G85" s="29">
        <v>0</v>
      </c>
      <c r="H85" s="30">
        <v>0</v>
      </c>
    </row>
    <row r="86" spans="1:8" ht="15.75" x14ac:dyDescent="0.25">
      <c r="A86" s="19">
        <v>12</v>
      </c>
      <c r="B86" s="27">
        <v>0</v>
      </c>
      <c r="C86" s="28">
        <v>0</v>
      </c>
      <c r="D86" s="28">
        <v>0</v>
      </c>
      <c r="E86" s="28">
        <v>0</v>
      </c>
      <c r="F86" s="28">
        <v>0</v>
      </c>
      <c r="G86" s="29">
        <v>0</v>
      </c>
      <c r="H86" s="30">
        <v>0</v>
      </c>
    </row>
    <row r="87" spans="1:8" ht="15.75" x14ac:dyDescent="0.25">
      <c r="A87" s="19">
        <v>13</v>
      </c>
      <c r="B87" s="27">
        <v>0</v>
      </c>
      <c r="C87" s="28">
        <v>0</v>
      </c>
      <c r="D87" s="28">
        <v>0</v>
      </c>
      <c r="E87" s="28">
        <v>0</v>
      </c>
      <c r="F87" s="28">
        <v>0</v>
      </c>
      <c r="G87" s="29">
        <v>0</v>
      </c>
      <c r="H87" s="30">
        <v>0</v>
      </c>
    </row>
    <row r="88" spans="1:8" ht="15.75" x14ac:dyDescent="0.25">
      <c r="A88" s="19">
        <v>14</v>
      </c>
      <c r="B88" s="27">
        <v>0</v>
      </c>
      <c r="C88" s="28">
        <v>0</v>
      </c>
      <c r="D88" s="28">
        <v>0</v>
      </c>
      <c r="E88" s="28">
        <v>0</v>
      </c>
      <c r="F88" s="28">
        <v>0</v>
      </c>
      <c r="G88" s="29">
        <v>0</v>
      </c>
      <c r="H88" s="30">
        <v>0</v>
      </c>
    </row>
    <row r="89" spans="1:8" ht="15.75" x14ac:dyDescent="0.25">
      <c r="A89" s="19">
        <v>15</v>
      </c>
      <c r="B89" s="27">
        <v>0</v>
      </c>
      <c r="C89" s="28">
        <v>0</v>
      </c>
      <c r="D89" s="28">
        <v>0</v>
      </c>
      <c r="E89" s="28">
        <v>0</v>
      </c>
      <c r="F89" s="28">
        <v>0</v>
      </c>
      <c r="G89" s="29">
        <v>0</v>
      </c>
      <c r="H89" s="30">
        <v>0</v>
      </c>
    </row>
    <row r="90" spans="1:8" ht="15.75" x14ac:dyDescent="0.25">
      <c r="A90" s="19">
        <v>20</v>
      </c>
      <c r="B90" s="27">
        <v>0</v>
      </c>
      <c r="C90" s="28">
        <v>0</v>
      </c>
      <c r="D90" s="28">
        <v>0</v>
      </c>
      <c r="E90" s="28">
        <v>0</v>
      </c>
      <c r="F90" s="28">
        <v>0</v>
      </c>
      <c r="G90" s="29">
        <v>0</v>
      </c>
      <c r="H90" s="30">
        <v>0</v>
      </c>
    </row>
    <row r="91" spans="1:8" ht="16.5" thickBot="1" x14ac:dyDescent="0.3">
      <c r="A91" s="20">
        <v>25</v>
      </c>
      <c r="B91" s="46">
        <v>0</v>
      </c>
      <c r="C91" s="31">
        <v>0</v>
      </c>
      <c r="D91" s="31">
        <v>0</v>
      </c>
      <c r="E91" s="31">
        <v>0</v>
      </c>
      <c r="F91" s="31">
        <v>0</v>
      </c>
      <c r="G91" s="47">
        <v>0</v>
      </c>
      <c r="H91" s="73">
        <v>0</v>
      </c>
    </row>
    <row r="92" spans="1:8" ht="15.75" x14ac:dyDescent="0.25">
      <c r="A92" s="5"/>
      <c r="B92" s="4"/>
      <c r="C92" s="4"/>
      <c r="D92" s="4"/>
      <c r="E92" s="4"/>
      <c r="F92" s="4"/>
      <c r="G92" s="4"/>
      <c r="H92" s="4"/>
    </row>
    <row r="93" spans="1:8" ht="18" x14ac:dyDescent="0.25">
      <c r="A93" s="21" t="s">
        <v>60</v>
      </c>
      <c r="B93" s="24"/>
      <c r="C93" s="24"/>
      <c r="D93" s="24"/>
      <c r="E93" s="24"/>
      <c r="F93" s="24"/>
      <c r="G93" s="24"/>
      <c r="H93" s="24"/>
    </row>
    <row r="94" spans="1:8" ht="16.5" thickBot="1" x14ac:dyDescent="0.3">
      <c r="A94" s="6" t="s">
        <v>14</v>
      </c>
      <c r="B94" s="3"/>
      <c r="C94" s="3"/>
      <c r="D94" s="3"/>
      <c r="E94" s="3"/>
      <c r="F94" s="3"/>
      <c r="G94" s="3"/>
      <c r="H94" s="3"/>
    </row>
    <row r="95" spans="1:8" ht="60.75" thickBot="1" x14ac:dyDescent="0.3">
      <c r="A95" s="17" t="s">
        <v>15</v>
      </c>
      <c r="B95" s="39" t="s">
        <v>52</v>
      </c>
      <c r="C95" s="41" t="s">
        <v>53</v>
      </c>
      <c r="D95" s="41" t="s">
        <v>54</v>
      </c>
      <c r="E95" s="41" t="s">
        <v>55</v>
      </c>
      <c r="F95" s="41" t="s">
        <v>56</v>
      </c>
      <c r="G95" s="42" t="s">
        <v>57</v>
      </c>
      <c r="H95" s="16" t="s">
        <v>10</v>
      </c>
    </row>
    <row r="96" spans="1:8" ht="15.75" x14ac:dyDescent="0.25">
      <c r="A96" s="18">
        <v>1</v>
      </c>
      <c r="B96" s="101">
        <f>B14*1/3*78.63</f>
        <v>8256.15</v>
      </c>
      <c r="C96" s="102">
        <f t="shared" ref="C96:H96" si="15">C14*1/3*78.63</f>
        <v>7758.16</v>
      </c>
      <c r="D96" s="102">
        <f t="shared" si="15"/>
        <v>8387.2000000000007</v>
      </c>
      <c r="E96" s="102">
        <f t="shared" si="15"/>
        <v>6473.869999999999</v>
      </c>
      <c r="F96" s="102">
        <f t="shared" si="15"/>
        <v>3905.2899999999995</v>
      </c>
      <c r="G96" s="103">
        <f t="shared" si="15"/>
        <v>2123.0099999999998</v>
      </c>
      <c r="H96" s="104">
        <f t="shared" si="15"/>
        <v>36903.679999999993</v>
      </c>
    </row>
    <row r="97" spans="1:9" ht="15.75" x14ac:dyDescent="0.25">
      <c r="A97" s="19">
        <v>2</v>
      </c>
      <c r="B97" s="105">
        <f t="shared" ref="B97:H112" si="16">B15*1/3*78.63</f>
        <v>9488.02</v>
      </c>
      <c r="C97" s="106">
        <f t="shared" si="16"/>
        <v>8649.2999999999993</v>
      </c>
      <c r="D97" s="106">
        <f t="shared" si="16"/>
        <v>9330.76</v>
      </c>
      <c r="E97" s="106">
        <f t="shared" si="16"/>
        <v>7443.64</v>
      </c>
      <c r="F97" s="106">
        <f t="shared" si="16"/>
        <v>4455.7</v>
      </c>
      <c r="G97" s="107">
        <f t="shared" si="16"/>
        <v>2489.9499999999998</v>
      </c>
      <c r="H97" s="108">
        <f t="shared" si="16"/>
        <v>41857.370000000003</v>
      </c>
    </row>
    <row r="98" spans="1:9" ht="15.75" x14ac:dyDescent="0.25">
      <c r="A98" s="19">
        <v>3</v>
      </c>
      <c r="B98" s="105">
        <f t="shared" si="16"/>
        <v>10117.06</v>
      </c>
      <c r="C98" s="106">
        <f t="shared" si="16"/>
        <v>9042.4499999999989</v>
      </c>
      <c r="D98" s="106">
        <f t="shared" si="16"/>
        <v>10143.269999999999</v>
      </c>
      <c r="E98" s="106">
        <f t="shared" si="16"/>
        <v>7784.37</v>
      </c>
      <c r="F98" s="106">
        <f t="shared" si="16"/>
        <v>4848.8499999999995</v>
      </c>
      <c r="G98" s="107">
        <f t="shared" si="16"/>
        <v>2909.31</v>
      </c>
      <c r="H98" s="108">
        <f t="shared" si="16"/>
        <v>44845.31</v>
      </c>
    </row>
    <row r="99" spans="1:9" ht="15.75" x14ac:dyDescent="0.25">
      <c r="A99" s="19">
        <v>4</v>
      </c>
      <c r="B99" s="105">
        <f t="shared" si="16"/>
        <v>10588.839999999998</v>
      </c>
      <c r="C99" s="106">
        <f t="shared" si="16"/>
        <v>9488.02</v>
      </c>
      <c r="D99" s="106">
        <f t="shared" si="16"/>
        <v>10562.630000000001</v>
      </c>
      <c r="E99" s="106">
        <f t="shared" si="16"/>
        <v>8072.68</v>
      </c>
      <c r="F99" s="106">
        <f t="shared" si="16"/>
        <v>5189.58</v>
      </c>
      <c r="G99" s="107">
        <f t="shared" si="16"/>
        <v>3066.5699999999997</v>
      </c>
      <c r="H99" s="108">
        <f t="shared" si="16"/>
        <v>46968.32</v>
      </c>
    </row>
    <row r="100" spans="1:9" ht="15.75" x14ac:dyDescent="0.25">
      <c r="A100" s="19">
        <v>5</v>
      </c>
      <c r="B100" s="105">
        <f t="shared" si="16"/>
        <v>11217.88</v>
      </c>
      <c r="C100" s="106">
        <f t="shared" si="16"/>
        <v>9776.33</v>
      </c>
      <c r="D100" s="106">
        <f t="shared" si="16"/>
        <v>10903.359999999999</v>
      </c>
      <c r="E100" s="106">
        <f t="shared" si="16"/>
        <v>8413.41</v>
      </c>
      <c r="F100" s="106">
        <f t="shared" si="16"/>
        <v>5477.89</v>
      </c>
      <c r="G100" s="107">
        <f t="shared" si="16"/>
        <v>3250.04</v>
      </c>
      <c r="H100" s="108">
        <f t="shared" si="16"/>
        <v>49038.909999999996</v>
      </c>
    </row>
    <row r="101" spans="1:9" ht="15.75" x14ac:dyDescent="0.25">
      <c r="A101" s="19">
        <v>6</v>
      </c>
      <c r="B101" s="105">
        <f t="shared" si="16"/>
        <v>11584.82</v>
      </c>
      <c r="C101" s="106">
        <f t="shared" si="16"/>
        <v>9933.5899999999983</v>
      </c>
      <c r="D101" s="106">
        <f t="shared" si="16"/>
        <v>11165.46</v>
      </c>
      <c r="E101" s="106">
        <f t="shared" si="16"/>
        <v>8649.2999999999993</v>
      </c>
      <c r="F101" s="106">
        <f t="shared" si="16"/>
        <v>5530.3099999999995</v>
      </c>
      <c r="G101" s="107">
        <f t="shared" si="16"/>
        <v>3328.67</v>
      </c>
      <c r="H101" s="108">
        <f t="shared" si="16"/>
        <v>50192.15</v>
      </c>
    </row>
    <row r="102" spans="1:9" ht="15.75" x14ac:dyDescent="0.25">
      <c r="A102" s="19">
        <v>7</v>
      </c>
      <c r="B102" s="105">
        <f t="shared" si="16"/>
        <v>11873.13</v>
      </c>
      <c r="C102" s="106">
        <f t="shared" si="16"/>
        <v>10038.43</v>
      </c>
      <c r="D102" s="106">
        <f t="shared" si="16"/>
        <v>11322.72</v>
      </c>
      <c r="E102" s="106">
        <f t="shared" si="16"/>
        <v>8832.7699999999986</v>
      </c>
      <c r="F102" s="106">
        <f t="shared" si="16"/>
        <v>5608.94</v>
      </c>
      <c r="G102" s="107">
        <f t="shared" si="16"/>
        <v>3381.0899999999997</v>
      </c>
      <c r="H102" s="108">
        <f t="shared" si="16"/>
        <v>51057.08</v>
      </c>
    </row>
    <row r="103" spans="1:9" ht="15.75" x14ac:dyDescent="0.25">
      <c r="A103" s="19">
        <v>8</v>
      </c>
      <c r="B103" s="105">
        <f t="shared" si="16"/>
        <v>11951.759999999998</v>
      </c>
      <c r="C103" s="106">
        <f t="shared" si="16"/>
        <v>10221.9</v>
      </c>
      <c r="D103" s="106">
        <f t="shared" si="16"/>
        <v>11453.769999999999</v>
      </c>
      <c r="E103" s="106">
        <f t="shared" si="16"/>
        <v>8858.98</v>
      </c>
      <c r="F103" s="106">
        <f t="shared" si="16"/>
        <v>5661.36</v>
      </c>
      <c r="G103" s="107">
        <f t="shared" si="16"/>
        <v>3407.3</v>
      </c>
      <c r="H103" s="108">
        <f t="shared" si="16"/>
        <v>51555.069999999992</v>
      </c>
    </row>
    <row r="104" spans="1:9" ht="15.75" x14ac:dyDescent="0.25">
      <c r="A104" s="19">
        <v>9</v>
      </c>
      <c r="B104" s="105">
        <f t="shared" si="16"/>
        <v>12213.86</v>
      </c>
      <c r="C104" s="106">
        <f t="shared" si="16"/>
        <v>10300.529999999999</v>
      </c>
      <c r="D104" s="106">
        <f t="shared" si="16"/>
        <v>11637.24</v>
      </c>
      <c r="E104" s="106">
        <f t="shared" si="16"/>
        <v>8885.1899999999987</v>
      </c>
      <c r="F104" s="106">
        <f t="shared" si="16"/>
        <v>5661.36</v>
      </c>
      <c r="G104" s="107">
        <f t="shared" si="16"/>
        <v>3564.56</v>
      </c>
      <c r="H104" s="108">
        <f>H22*1/3*78.63</f>
        <v>52262.739999999991</v>
      </c>
    </row>
    <row r="105" spans="1:9" ht="15.75" x14ac:dyDescent="0.25">
      <c r="A105" s="19">
        <v>10</v>
      </c>
      <c r="B105" s="105">
        <f t="shared" si="16"/>
        <v>12240.069999999998</v>
      </c>
      <c r="C105" s="106">
        <f t="shared" si="16"/>
        <v>10352.949999999999</v>
      </c>
      <c r="D105" s="106">
        <f t="shared" si="16"/>
        <v>11768.289999999999</v>
      </c>
      <c r="E105" s="106">
        <f t="shared" si="16"/>
        <v>8911.4</v>
      </c>
      <c r="F105" s="106">
        <f t="shared" si="16"/>
        <v>5687.57</v>
      </c>
      <c r="G105" s="107">
        <f t="shared" si="16"/>
        <v>3616.9799999999996</v>
      </c>
      <c r="H105" s="108">
        <f t="shared" si="16"/>
        <v>52577.259999999995</v>
      </c>
    </row>
    <row r="106" spans="1:9" ht="15.75" x14ac:dyDescent="0.25">
      <c r="A106" s="19">
        <v>11</v>
      </c>
      <c r="B106" s="105">
        <f t="shared" si="16"/>
        <v>12292.49</v>
      </c>
      <c r="C106" s="106">
        <f t="shared" si="16"/>
        <v>10379.16</v>
      </c>
      <c r="D106" s="106">
        <f t="shared" si="16"/>
        <v>11768.289999999999</v>
      </c>
      <c r="E106" s="106">
        <f t="shared" si="16"/>
        <v>9042.4499999999989</v>
      </c>
      <c r="F106" s="106">
        <f t="shared" si="16"/>
        <v>5687.57</v>
      </c>
      <c r="G106" s="107">
        <f t="shared" si="16"/>
        <v>3616.9799999999996</v>
      </c>
      <c r="H106" s="108">
        <f t="shared" si="16"/>
        <v>52786.94</v>
      </c>
    </row>
    <row r="107" spans="1:9" ht="15.75" x14ac:dyDescent="0.25">
      <c r="A107" s="19">
        <v>12</v>
      </c>
      <c r="B107" s="105">
        <f t="shared" si="16"/>
        <v>12318.699999999999</v>
      </c>
      <c r="C107" s="106">
        <f t="shared" si="16"/>
        <v>10405.370000000001</v>
      </c>
      <c r="D107" s="106">
        <f t="shared" si="16"/>
        <v>11820.710000000001</v>
      </c>
      <c r="E107" s="106">
        <f t="shared" si="16"/>
        <v>9042.4499999999989</v>
      </c>
      <c r="F107" s="106">
        <f t="shared" si="16"/>
        <v>5687.57</v>
      </c>
      <c r="G107" s="107">
        <f t="shared" si="16"/>
        <v>3616.9799999999996</v>
      </c>
      <c r="H107" s="108">
        <f t="shared" si="16"/>
        <v>52891.779999999992</v>
      </c>
    </row>
    <row r="108" spans="1:9" ht="15.75" x14ac:dyDescent="0.25">
      <c r="A108" s="19">
        <v>13</v>
      </c>
      <c r="B108" s="105">
        <f t="shared" si="16"/>
        <v>12318.699999999999</v>
      </c>
      <c r="C108" s="106">
        <f t="shared" si="16"/>
        <v>10405.370000000001</v>
      </c>
      <c r="D108" s="106">
        <f t="shared" si="16"/>
        <v>11846.919999999998</v>
      </c>
      <c r="E108" s="106">
        <f t="shared" si="16"/>
        <v>9068.66</v>
      </c>
      <c r="F108" s="106">
        <f t="shared" si="16"/>
        <v>5687.57</v>
      </c>
      <c r="G108" s="107">
        <f t="shared" si="16"/>
        <v>3616.9799999999996</v>
      </c>
      <c r="H108" s="108">
        <f t="shared" si="16"/>
        <v>52944.2</v>
      </c>
    </row>
    <row r="109" spans="1:9" ht="15.75" x14ac:dyDescent="0.25">
      <c r="A109" s="19">
        <v>14</v>
      </c>
      <c r="B109" s="105">
        <f t="shared" si="16"/>
        <v>12344.91</v>
      </c>
      <c r="C109" s="106">
        <f t="shared" si="16"/>
        <v>10405.370000000001</v>
      </c>
      <c r="D109" s="106">
        <f t="shared" si="16"/>
        <v>11873.13</v>
      </c>
      <c r="E109" s="106">
        <f t="shared" si="16"/>
        <v>9147.2899999999991</v>
      </c>
      <c r="F109" s="106">
        <f t="shared" si="16"/>
        <v>5739.99</v>
      </c>
      <c r="G109" s="107">
        <f t="shared" si="16"/>
        <v>3616.9799999999996</v>
      </c>
      <c r="H109" s="108">
        <f t="shared" si="16"/>
        <v>53127.669999999991</v>
      </c>
    </row>
    <row r="110" spans="1:9" ht="15.75" x14ac:dyDescent="0.25">
      <c r="A110" s="19">
        <v>15</v>
      </c>
      <c r="B110" s="105">
        <f t="shared" si="16"/>
        <v>12397.329999999998</v>
      </c>
      <c r="C110" s="106">
        <f t="shared" si="16"/>
        <v>10405.370000000001</v>
      </c>
      <c r="D110" s="106">
        <f t="shared" si="16"/>
        <v>11899.34</v>
      </c>
      <c r="E110" s="106">
        <f t="shared" si="16"/>
        <v>9199.7099999999991</v>
      </c>
      <c r="F110" s="106">
        <f t="shared" si="16"/>
        <v>5766.1999999999989</v>
      </c>
      <c r="G110" s="107">
        <f t="shared" si="16"/>
        <v>3616.9799999999996</v>
      </c>
      <c r="H110" s="108">
        <f t="shared" si="16"/>
        <v>53284.929999999993</v>
      </c>
    </row>
    <row r="111" spans="1:9" ht="15.75" x14ac:dyDescent="0.25">
      <c r="A111" s="19">
        <v>20</v>
      </c>
      <c r="B111" s="105">
        <f t="shared" si="16"/>
        <v>12502.17</v>
      </c>
      <c r="C111" s="106">
        <f t="shared" si="16"/>
        <v>10536.42</v>
      </c>
      <c r="D111" s="106">
        <f t="shared" si="16"/>
        <v>11925.55</v>
      </c>
      <c r="E111" s="106">
        <f t="shared" si="16"/>
        <v>9252.1299999999992</v>
      </c>
      <c r="F111" s="106">
        <f t="shared" si="16"/>
        <v>5792.41</v>
      </c>
      <c r="G111" s="107">
        <f t="shared" si="16"/>
        <v>3643.19</v>
      </c>
      <c r="H111" s="108">
        <f t="shared" si="16"/>
        <v>53651.87</v>
      </c>
    </row>
    <row r="112" spans="1:9" ht="16.5" thickBot="1" x14ac:dyDescent="0.3">
      <c r="A112" s="20">
        <v>25</v>
      </c>
      <c r="B112" s="109">
        <f t="shared" si="16"/>
        <v>12554.589999999998</v>
      </c>
      <c r="C112" s="110">
        <f t="shared" si="16"/>
        <v>10536.42</v>
      </c>
      <c r="D112" s="110">
        <f t="shared" si="16"/>
        <v>11925.55</v>
      </c>
      <c r="E112" s="110">
        <f t="shared" si="16"/>
        <v>9383.1799999999985</v>
      </c>
      <c r="F112" s="110">
        <f t="shared" si="16"/>
        <v>5818.62</v>
      </c>
      <c r="G112" s="111">
        <f t="shared" si="16"/>
        <v>3643.19</v>
      </c>
      <c r="H112" s="112">
        <f t="shared" si="16"/>
        <v>53861.549999999996</v>
      </c>
      <c r="I112" s="38"/>
    </row>
    <row r="113" spans="1:9" ht="15.75" x14ac:dyDescent="0.25">
      <c r="A113" s="5"/>
      <c r="B113" s="4"/>
      <c r="C113" s="4"/>
      <c r="D113" s="4"/>
      <c r="E113" s="4"/>
      <c r="F113" s="4"/>
      <c r="G113" s="4"/>
      <c r="H113" s="4"/>
    </row>
    <row r="114" spans="1:9" ht="16.5" thickBot="1" x14ac:dyDescent="0.3">
      <c r="A114" s="7" t="s">
        <v>22</v>
      </c>
      <c r="B114" s="4"/>
      <c r="C114" s="4"/>
      <c r="D114" s="4"/>
      <c r="E114" s="4"/>
      <c r="F114" s="4"/>
      <c r="G114" s="4"/>
      <c r="H114" s="4"/>
    </row>
    <row r="115" spans="1:9" ht="60.75" thickBot="1" x14ac:dyDescent="0.3">
      <c r="A115" s="71" t="s">
        <v>15</v>
      </c>
      <c r="B115" s="39" t="s">
        <v>52</v>
      </c>
      <c r="C115" s="41" t="s">
        <v>53</v>
      </c>
      <c r="D115" s="41" t="s">
        <v>54</v>
      </c>
      <c r="E115" s="41" t="s">
        <v>55</v>
      </c>
      <c r="F115" s="41" t="s">
        <v>56</v>
      </c>
      <c r="G115" s="42" t="s">
        <v>57</v>
      </c>
      <c r="H115" s="16" t="s">
        <v>10</v>
      </c>
    </row>
    <row r="116" spans="1:9" ht="15.75" x14ac:dyDescent="0.25">
      <c r="A116" s="18">
        <v>1</v>
      </c>
      <c r="B116" s="101">
        <f>B34*78.63</f>
        <v>1729.86</v>
      </c>
      <c r="C116" s="102">
        <f t="shared" ref="C116:H116" si="17">C34*78.63</f>
        <v>3145.2</v>
      </c>
      <c r="D116" s="102">
        <f t="shared" si="17"/>
        <v>1572.6</v>
      </c>
      <c r="E116" s="102">
        <f t="shared" si="17"/>
        <v>629.04</v>
      </c>
      <c r="F116" s="102">
        <f t="shared" si="17"/>
        <v>393.15</v>
      </c>
      <c r="G116" s="103">
        <f t="shared" si="17"/>
        <v>629.04</v>
      </c>
      <c r="H116" s="104">
        <f t="shared" si="17"/>
        <v>8098.8899999999994</v>
      </c>
    </row>
    <row r="117" spans="1:9" ht="15.75" x14ac:dyDescent="0.25">
      <c r="A117" s="19">
        <v>2</v>
      </c>
      <c r="B117" s="105">
        <f t="shared" ref="B117:H132" si="18">B35*78.63</f>
        <v>1729.86</v>
      </c>
      <c r="C117" s="106">
        <f t="shared" si="18"/>
        <v>3145.2</v>
      </c>
      <c r="D117" s="106">
        <f t="shared" si="18"/>
        <v>1651.23</v>
      </c>
      <c r="E117" s="106">
        <f t="shared" si="18"/>
        <v>629.04</v>
      </c>
      <c r="F117" s="106">
        <f t="shared" si="18"/>
        <v>393.15</v>
      </c>
      <c r="G117" s="107">
        <f t="shared" si="18"/>
        <v>707.67</v>
      </c>
      <c r="H117" s="108">
        <f t="shared" si="18"/>
        <v>8256.15</v>
      </c>
    </row>
    <row r="118" spans="1:9" ht="15.75" x14ac:dyDescent="0.25">
      <c r="A118" s="19">
        <v>3</v>
      </c>
      <c r="B118" s="105">
        <f t="shared" si="18"/>
        <v>1729.86</v>
      </c>
      <c r="C118" s="106">
        <f t="shared" si="18"/>
        <v>3145.2</v>
      </c>
      <c r="D118" s="106">
        <f t="shared" si="18"/>
        <v>1651.23</v>
      </c>
      <c r="E118" s="106">
        <f t="shared" si="18"/>
        <v>629.04</v>
      </c>
      <c r="F118" s="106">
        <f t="shared" si="18"/>
        <v>393.15</v>
      </c>
      <c r="G118" s="107">
        <f t="shared" si="18"/>
        <v>707.67</v>
      </c>
      <c r="H118" s="108">
        <f t="shared" si="18"/>
        <v>8256.15</v>
      </c>
    </row>
    <row r="119" spans="1:9" ht="15.75" x14ac:dyDescent="0.25">
      <c r="A119" s="19">
        <v>4</v>
      </c>
      <c r="B119" s="105">
        <f t="shared" si="18"/>
        <v>1729.86</v>
      </c>
      <c r="C119" s="106">
        <f t="shared" si="18"/>
        <v>3145.2</v>
      </c>
      <c r="D119" s="106">
        <f t="shared" si="18"/>
        <v>1651.23</v>
      </c>
      <c r="E119" s="106">
        <f t="shared" si="18"/>
        <v>629.04</v>
      </c>
      <c r="F119" s="106">
        <f t="shared" si="18"/>
        <v>393.15</v>
      </c>
      <c r="G119" s="107">
        <f t="shared" si="18"/>
        <v>707.67</v>
      </c>
      <c r="H119" s="108">
        <f t="shared" si="18"/>
        <v>8256.15</v>
      </c>
    </row>
    <row r="120" spans="1:9" ht="15.75" x14ac:dyDescent="0.25">
      <c r="A120" s="19">
        <v>5</v>
      </c>
      <c r="B120" s="105">
        <f t="shared" si="18"/>
        <v>1729.86</v>
      </c>
      <c r="C120" s="106">
        <f t="shared" si="18"/>
        <v>3145.2</v>
      </c>
      <c r="D120" s="106">
        <f t="shared" si="18"/>
        <v>1651.23</v>
      </c>
      <c r="E120" s="106">
        <f t="shared" si="18"/>
        <v>629.04</v>
      </c>
      <c r="F120" s="106">
        <f t="shared" si="18"/>
        <v>393.15</v>
      </c>
      <c r="G120" s="107">
        <f t="shared" si="18"/>
        <v>707.67</v>
      </c>
      <c r="H120" s="108">
        <f t="shared" si="18"/>
        <v>8256.15</v>
      </c>
    </row>
    <row r="121" spans="1:9" ht="15.75" x14ac:dyDescent="0.25">
      <c r="A121" s="19">
        <v>6</v>
      </c>
      <c r="B121" s="105">
        <f t="shared" si="18"/>
        <v>1729.86</v>
      </c>
      <c r="C121" s="106">
        <f t="shared" si="18"/>
        <v>3145.2</v>
      </c>
      <c r="D121" s="106">
        <f t="shared" si="18"/>
        <v>1651.23</v>
      </c>
      <c r="E121" s="106">
        <f t="shared" si="18"/>
        <v>629.04</v>
      </c>
      <c r="F121" s="106">
        <f t="shared" si="18"/>
        <v>393.15</v>
      </c>
      <c r="G121" s="107">
        <f t="shared" si="18"/>
        <v>707.67</v>
      </c>
      <c r="H121" s="108">
        <f t="shared" si="18"/>
        <v>8256.15</v>
      </c>
    </row>
    <row r="122" spans="1:9" ht="15.75" x14ac:dyDescent="0.25">
      <c r="A122" s="19">
        <v>7</v>
      </c>
      <c r="B122" s="105">
        <f t="shared" si="18"/>
        <v>1729.86</v>
      </c>
      <c r="C122" s="106">
        <f t="shared" si="18"/>
        <v>3223.83</v>
      </c>
      <c r="D122" s="106">
        <f t="shared" si="18"/>
        <v>1651.23</v>
      </c>
      <c r="E122" s="106">
        <f t="shared" si="18"/>
        <v>629.04</v>
      </c>
      <c r="F122" s="106">
        <f t="shared" si="18"/>
        <v>393.15</v>
      </c>
      <c r="G122" s="107">
        <f t="shared" si="18"/>
        <v>707.67</v>
      </c>
      <c r="H122" s="108">
        <f t="shared" si="18"/>
        <v>8334.7799999999988</v>
      </c>
    </row>
    <row r="123" spans="1:9" ht="15.75" x14ac:dyDescent="0.25">
      <c r="A123" s="19">
        <v>8</v>
      </c>
      <c r="B123" s="105">
        <f t="shared" si="18"/>
        <v>1729.86</v>
      </c>
      <c r="C123" s="106">
        <f t="shared" si="18"/>
        <v>3223.83</v>
      </c>
      <c r="D123" s="106">
        <f t="shared" si="18"/>
        <v>1651.23</v>
      </c>
      <c r="E123" s="106">
        <f t="shared" si="18"/>
        <v>629.04</v>
      </c>
      <c r="F123" s="106">
        <f t="shared" si="18"/>
        <v>393.15</v>
      </c>
      <c r="G123" s="107">
        <f t="shared" si="18"/>
        <v>707.67</v>
      </c>
      <c r="H123" s="108">
        <f t="shared" si="18"/>
        <v>8334.7799999999988</v>
      </c>
    </row>
    <row r="124" spans="1:9" ht="15.75" x14ac:dyDescent="0.25">
      <c r="A124" s="19">
        <v>9</v>
      </c>
      <c r="B124" s="105">
        <f t="shared" si="18"/>
        <v>1729.86</v>
      </c>
      <c r="C124" s="106">
        <f t="shared" si="18"/>
        <v>3223.83</v>
      </c>
      <c r="D124" s="106">
        <f t="shared" si="18"/>
        <v>1651.23</v>
      </c>
      <c r="E124" s="106">
        <f t="shared" si="18"/>
        <v>629.04</v>
      </c>
      <c r="F124" s="106">
        <f t="shared" si="18"/>
        <v>393.15</v>
      </c>
      <c r="G124" s="107">
        <f t="shared" si="18"/>
        <v>707.67</v>
      </c>
      <c r="H124" s="108">
        <f>H42*78.63</f>
        <v>8334.7799999999988</v>
      </c>
    </row>
    <row r="125" spans="1:9" ht="15.75" x14ac:dyDescent="0.25">
      <c r="A125" s="19">
        <v>10</v>
      </c>
      <c r="B125" s="105">
        <f t="shared" si="18"/>
        <v>1729.86</v>
      </c>
      <c r="C125" s="106">
        <f t="shared" si="18"/>
        <v>3223.83</v>
      </c>
      <c r="D125" s="106">
        <f t="shared" si="18"/>
        <v>1651.23</v>
      </c>
      <c r="E125" s="106">
        <f t="shared" si="18"/>
        <v>629.04</v>
      </c>
      <c r="F125" s="106">
        <f t="shared" si="18"/>
        <v>393.15</v>
      </c>
      <c r="G125" s="107">
        <f t="shared" si="18"/>
        <v>707.67</v>
      </c>
      <c r="H125" s="108">
        <f t="shared" si="18"/>
        <v>8334.7799999999988</v>
      </c>
      <c r="I125" s="121"/>
    </row>
    <row r="126" spans="1:9" ht="15.75" x14ac:dyDescent="0.25">
      <c r="A126" s="19">
        <v>11</v>
      </c>
      <c r="B126" s="105">
        <f t="shared" si="18"/>
        <v>1729.86</v>
      </c>
      <c r="C126" s="106">
        <f t="shared" si="18"/>
        <v>3302.46</v>
      </c>
      <c r="D126" s="106">
        <f t="shared" si="18"/>
        <v>1651.23</v>
      </c>
      <c r="E126" s="106">
        <f t="shared" si="18"/>
        <v>629.04</v>
      </c>
      <c r="F126" s="106">
        <f t="shared" si="18"/>
        <v>393.15</v>
      </c>
      <c r="G126" s="107">
        <f t="shared" si="18"/>
        <v>707.67</v>
      </c>
      <c r="H126" s="108">
        <f t="shared" si="18"/>
        <v>8413.41</v>
      </c>
    </row>
    <row r="127" spans="1:9" ht="15.75" x14ac:dyDescent="0.25">
      <c r="A127" s="19">
        <v>12</v>
      </c>
      <c r="B127" s="105">
        <f t="shared" si="18"/>
        <v>1729.86</v>
      </c>
      <c r="C127" s="106">
        <f t="shared" si="18"/>
        <v>3302.46</v>
      </c>
      <c r="D127" s="106">
        <f t="shared" si="18"/>
        <v>1651.23</v>
      </c>
      <c r="E127" s="106">
        <f t="shared" si="18"/>
        <v>629.04</v>
      </c>
      <c r="F127" s="106">
        <f t="shared" si="18"/>
        <v>393.15</v>
      </c>
      <c r="G127" s="107">
        <f t="shared" si="18"/>
        <v>707.67</v>
      </c>
      <c r="H127" s="108">
        <f t="shared" si="18"/>
        <v>8413.41</v>
      </c>
    </row>
    <row r="128" spans="1:9" ht="15.75" x14ac:dyDescent="0.25">
      <c r="A128" s="19">
        <v>13</v>
      </c>
      <c r="B128" s="105">
        <f t="shared" si="18"/>
        <v>1729.86</v>
      </c>
      <c r="C128" s="106">
        <f t="shared" si="18"/>
        <v>3302.46</v>
      </c>
      <c r="D128" s="106">
        <f t="shared" si="18"/>
        <v>1651.23</v>
      </c>
      <c r="E128" s="106">
        <f t="shared" si="18"/>
        <v>629.04</v>
      </c>
      <c r="F128" s="106">
        <f t="shared" si="18"/>
        <v>393.15</v>
      </c>
      <c r="G128" s="107">
        <f t="shared" si="18"/>
        <v>707.67</v>
      </c>
      <c r="H128" s="108">
        <f t="shared" si="18"/>
        <v>8413.41</v>
      </c>
    </row>
    <row r="129" spans="1:8" ht="15.75" x14ac:dyDescent="0.25">
      <c r="A129" s="19">
        <v>14</v>
      </c>
      <c r="B129" s="105">
        <f t="shared" si="18"/>
        <v>1729.86</v>
      </c>
      <c r="C129" s="106">
        <f t="shared" si="18"/>
        <v>3302.46</v>
      </c>
      <c r="D129" s="106">
        <f t="shared" si="18"/>
        <v>1651.23</v>
      </c>
      <c r="E129" s="106">
        <f t="shared" si="18"/>
        <v>629.04</v>
      </c>
      <c r="F129" s="106">
        <f t="shared" si="18"/>
        <v>393.15</v>
      </c>
      <c r="G129" s="107">
        <f t="shared" si="18"/>
        <v>707.67</v>
      </c>
      <c r="H129" s="108">
        <f t="shared" si="18"/>
        <v>8413.41</v>
      </c>
    </row>
    <row r="130" spans="1:8" ht="15.75" x14ac:dyDescent="0.25">
      <c r="A130" s="19">
        <v>15</v>
      </c>
      <c r="B130" s="105">
        <f t="shared" si="18"/>
        <v>1729.86</v>
      </c>
      <c r="C130" s="106">
        <f t="shared" si="18"/>
        <v>3302.46</v>
      </c>
      <c r="D130" s="106">
        <f t="shared" si="18"/>
        <v>1651.23</v>
      </c>
      <c r="E130" s="106">
        <f t="shared" si="18"/>
        <v>629.04</v>
      </c>
      <c r="F130" s="106">
        <f t="shared" si="18"/>
        <v>393.15</v>
      </c>
      <c r="G130" s="107">
        <f t="shared" si="18"/>
        <v>707.67</v>
      </c>
      <c r="H130" s="108">
        <f t="shared" si="18"/>
        <v>8413.41</v>
      </c>
    </row>
    <row r="131" spans="1:8" ht="15.75" x14ac:dyDescent="0.25">
      <c r="A131" s="19">
        <v>20</v>
      </c>
      <c r="B131" s="105">
        <f t="shared" si="18"/>
        <v>1729.86</v>
      </c>
      <c r="C131" s="106">
        <f t="shared" si="18"/>
        <v>3302.46</v>
      </c>
      <c r="D131" s="106">
        <f t="shared" si="18"/>
        <v>1651.23</v>
      </c>
      <c r="E131" s="106">
        <f t="shared" si="18"/>
        <v>629.04</v>
      </c>
      <c r="F131" s="106">
        <f t="shared" si="18"/>
        <v>393.15</v>
      </c>
      <c r="G131" s="107">
        <f t="shared" si="18"/>
        <v>707.67</v>
      </c>
      <c r="H131" s="108">
        <f t="shared" si="18"/>
        <v>8413.41</v>
      </c>
    </row>
    <row r="132" spans="1:8" ht="16.5" thickBot="1" x14ac:dyDescent="0.3">
      <c r="A132" s="20">
        <v>25</v>
      </c>
      <c r="B132" s="109">
        <f t="shared" si="18"/>
        <v>1729.86</v>
      </c>
      <c r="C132" s="110">
        <f t="shared" si="18"/>
        <v>3302.46</v>
      </c>
      <c r="D132" s="110">
        <f t="shared" si="18"/>
        <v>1651.23</v>
      </c>
      <c r="E132" s="110">
        <f t="shared" si="18"/>
        <v>629.04</v>
      </c>
      <c r="F132" s="110">
        <f t="shared" si="18"/>
        <v>393.15</v>
      </c>
      <c r="G132" s="111">
        <f t="shared" si="18"/>
        <v>707.67</v>
      </c>
      <c r="H132" s="112">
        <f>H50*78.63</f>
        <v>8413.41</v>
      </c>
    </row>
    <row r="134" spans="1:8" ht="18" x14ac:dyDescent="0.25">
      <c r="A134" s="21" t="s">
        <v>61</v>
      </c>
      <c r="B134" s="25"/>
      <c r="C134" s="25"/>
      <c r="D134" s="25"/>
      <c r="E134" s="25"/>
      <c r="F134" s="25"/>
      <c r="G134" s="25"/>
      <c r="H134" s="25"/>
    </row>
    <row r="135" spans="1:8" ht="16.5" thickBot="1" x14ac:dyDescent="0.3">
      <c r="A135" s="7" t="s">
        <v>24</v>
      </c>
      <c r="B135" s="3"/>
      <c r="C135" s="3"/>
      <c r="D135" s="3"/>
      <c r="E135" s="3"/>
      <c r="F135" s="3"/>
      <c r="G135" s="3"/>
      <c r="H135" s="3"/>
    </row>
    <row r="136" spans="1:8" ht="60.75" thickBot="1" x14ac:dyDescent="0.3">
      <c r="A136" s="17" t="s">
        <v>15</v>
      </c>
      <c r="B136" s="39" t="s">
        <v>52</v>
      </c>
      <c r="C136" s="41" t="s">
        <v>53</v>
      </c>
      <c r="D136" s="41" t="s">
        <v>54</v>
      </c>
      <c r="E136" s="41" t="s">
        <v>55</v>
      </c>
      <c r="F136" s="41" t="s">
        <v>56</v>
      </c>
      <c r="G136" s="42" t="s">
        <v>57</v>
      </c>
      <c r="H136" s="16" t="s">
        <v>10</v>
      </c>
    </row>
    <row r="137" spans="1:8" ht="15.75" x14ac:dyDescent="0.25">
      <c r="A137" s="18">
        <v>1</v>
      </c>
      <c r="B137" s="101">
        <f>B55*(4)*78.63</f>
        <v>52210.32</v>
      </c>
      <c r="C137" s="102">
        <f t="shared" ref="C137:H137" si="19">C55*(4)*78.63</f>
        <v>34282.68</v>
      </c>
      <c r="D137" s="102">
        <f t="shared" si="19"/>
        <v>42774.720000000001</v>
      </c>
      <c r="E137" s="102">
        <f t="shared" si="19"/>
        <v>35226.239999999998</v>
      </c>
      <c r="F137" s="102">
        <f t="shared" si="19"/>
        <v>23903.519999999997</v>
      </c>
      <c r="G137" s="103">
        <f t="shared" si="19"/>
        <v>18242.16</v>
      </c>
      <c r="H137" s="104">
        <f t="shared" si="19"/>
        <v>206639.63999999998</v>
      </c>
    </row>
    <row r="138" spans="1:8" ht="15.75" x14ac:dyDescent="0.25">
      <c r="A138" s="19">
        <v>2</v>
      </c>
      <c r="B138" s="105">
        <f t="shared" ref="B138:H153" si="20">B56*(4)*78.63</f>
        <v>37427.879999999997</v>
      </c>
      <c r="C138" s="106">
        <f t="shared" si="20"/>
        <v>23589</v>
      </c>
      <c r="D138" s="106">
        <f t="shared" si="20"/>
        <v>31452</v>
      </c>
      <c r="E138" s="106">
        <f t="shared" si="20"/>
        <v>23589</v>
      </c>
      <c r="F138" s="106">
        <f t="shared" si="20"/>
        <v>17298.599999999999</v>
      </c>
      <c r="G138" s="107">
        <f t="shared" si="20"/>
        <v>13838.88</v>
      </c>
      <c r="H138" s="108">
        <f t="shared" si="20"/>
        <v>147195.35999999999</v>
      </c>
    </row>
    <row r="139" spans="1:8" ht="15.75" x14ac:dyDescent="0.25">
      <c r="A139" s="19">
        <v>3</v>
      </c>
      <c r="B139" s="105">
        <f t="shared" si="20"/>
        <v>29879.399999999998</v>
      </c>
      <c r="C139" s="106">
        <f t="shared" si="20"/>
        <v>18871.199999999997</v>
      </c>
      <c r="D139" s="106">
        <f t="shared" si="20"/>
        <v>21701.879999999997</v>
      </c>
      <c r="E139" s="106">
        <f t="shared" si="20"/>
        <v>19500.239999999998</v>
      </c>
      <c r="F139" s="106">
        <f t="shared" si="20"/>
        <v>12580.8</v>
      </c>
      <c r="G139" s="107">
        <f t="shared" si="20"/>
        <v>8806.56</v>
      </c>
      <c r="H139" s="108">
        <f t="shared" si="20"/>
        <v>111340.07999999999</v>
      </c>
    </row>
    <row r="140" spans="1:8" ht="15.75" x14ac:dyDescent="0.25">
      <c r="A140" s="19">
        <v>4</v>
      </c>
      <c r="B140" s="105">
        <f t="shared" si="20"/>
        <v>24218.039999999997</v>
      </c>
      <c r="C140" s="106">
        <f t="shared" si="20"/>
        <v>13524.359999999999</v>
      </c>
      <c r="D140" s="106">
        <f t="shared" si="20"/>
        <v>16669.559999999998</v>
      </c>
      <c r="E140" s="106">
        <f t="shared" si="20"/>
        <v>16040.519999999999</v>
      </c>
      <c r="F140" s="106">
        <f t="shared" si="20"/>
        <v>8492.0399999999991</v>
      </c>
      <c r="G140" s="107">
        <f t="shared" si="20"/>
        <v>6919.44</v>
      </c>
      <c r="H140" s="108">
        <f t="shared" si="20"/>
        <v>85863.959999999992</v>
      </c>
    </row>
    <row r="141" spans="1:8" ht="15.75" x14ac:dyDescent="0.25">
      <c r="A141" s="19">
        <v>5</v>
      </c>
      <c r="B141" s="105">
        <f t="shared" si="20"/>
        <v>16669.559999999998</v>
      </c>
      <c r="C141" s="106">
        <f t="shared" si="20"/>
        <v>10064.64</v>
      </c>
      <c r="D141" s="106">
        <f t="shared" si="20"/>
        <v>12580.8</v>
      </c>
      <c r="E141" s="106">
        <f t="shared" si="20"/>
        <v>11951.759999999998</v>
      </c>
      <c r="F141" s="106">
        <f t="shared" si="20"/>
        <v>5032.32</v>
      </c>
      <c r="G141" s="107">
        <f t="shared" si="20"/>
        <v>4717.7999999999993</v>
      </c>
      <c r="H141" s="108">
        <f t="shared" si="20"/>
        <v>61016.88</v>
      </c>
    </row>
    <row r="142" spans="1:8" ht="15.75" x14ac:dyDescent="0.25">
      <c r="A142" s="19">
        <v>6</v>
      </c>
      <c r="B142" s="105">
        <f t="shared" si="20"/>
        <v>12266.279999999999</v>
      </c>
      <c r="C142" s="106">
        <f t="shared" si="20"/>
        <v>8177.5199999999995</v>
      </c>
      <c r="D142" s="106">
        <f t="shared" si="20"/>
        <v>9435.5999999999985</v>
      </c>
      <c r="E142" s="106">
        <f t="shared" si="20"/>
        <v>9121.08</v>
      </c>
      <c r="F142" s="106">
        <f t="shared" si="20"/>
        <v>4403.28</v>
      </c>
      <c r="G142" s="107">
        <f t="shared" si="20"/>
        <v>3774.24</v>
      </c>
      <c r="H142" s="108">
        <f t="shared" si="20"/>
        <v>47178</v>
      </c>
    </row>
    <row r="143" spans="1:8" ht="15.75" x14ac:dyDescent="0.25">
      <c r="A143" s="19">
        <v>7</v>
      </c>
      <c r="B143" s="105">
        <f t="shared" si="20"/>
        <v>8806.56</v>
      </c>
      <c r="C143" s="106">
        <f t="shared" si="20"/>
        <v>6919.44</v>
      </c>
      <c r="D143" s="106">
        <f t="shared" si="20"/>
        <v>7548.48</v>
      </c>
      <c r="E143" s="106">
        <f t="shared" si="20"/>
        <v>6919.44</v>
      </c>
      <c r="F143" s="106">
        <f t="shared" si="20"/>
        <v>3459.72</v>
      </c>
      <c r="G143" s="107">
        <f t="shared" si="20"/>
        <v>3145.2</v>
      </c>
      <c r="H143" s="108">
        <f t="shared" si="20"/>
        <v>36798.839999999997</v>
      </c>
    </row>
    <row r="144" spans="1:8" ht="15.75" x14ac:dyDescent="0.25">
      <c r="A144" s="19">
        <v>8</v>
      </c>
      <c r="B144" s="105">
        <f t="shared" si="20"/>
        <v>7863</v>
      </c>
      <c r="C144" s="106">
        <f t="shared" si="20"/>
        <v>4717.7999999999993</v>
      </c>
      <c r="D144" s="106">
        <f t="shared" si="20"/>
        <v>5975.8799999999992</v>
      </c>
      <c r="E144" s="106">
        <f t="shared" si="20"/>
        <v>6604.92</v>
      </c>
      <c r="F144" s="106">
        <f t="shared" si="20"/>
        <v>2830.68</v>
      </c>
      <c r="G144" s="107">
        <f t="shared" si="20"/>
        <v>2830.68</v>
      </c>
      <c r="H144" s="108">
        <f t="shared" si="20"/>
        <v>30822.959999999999</v>
      </c>
    </row>
    <row r="145" spans="1:8" ht="15.75" x14ac:dyDescent="0.25">
      <c r="A145" s="19">
        <v>9</v>
      </c>
      <c r="B145" s="105">
        <f t="shared" si="20"/>
        <v>4717.7999999999993</v>
      </c>
      <c r="C145" s="106">
        <f t="shared" si="20"/>
        <v>3774.24</v>
      </c>
      <c r="D145" s="106">
        <f t="shared" si="20"/>
        <v>3774.24</v>
      </c>
      <c r="E145" s="106">
        <f t="shared" si="20"/>
        <v>6290.4</v>
      </c>
      <c r="F145" s="106">
        <f t="shared" si="20"/>
        <v>2830.68</v>
      </c>
      <c r="G145" s="107">
        <f t="shared" si="20"/>
        <v>943.56</v>
      </c>
      <c r="H145" s="108">
        <f t="shared" si="20"/>
        <v>22330.92</v>
      </c>
    </row>
    <row r="146" spans="1:8" ht="15.75" x14ac:dyDescent="0.25">
      <c r="A146" s="19">
        <v>10</v>
      </c>
      <c r="B146" s="105">
        <f t="shared" si="20"/>
        <v>4403.28</v>
      </c>
      <c r="C146" s="106">
        <f t="shared" si="20"/>
        <v>3145.2</v>
      </c>
      <c r="D146" s="106">
        <f t="shared" si="20"/>
        <v>2201.64</v>
      </c>
      <c r="E146" s="106">
        <f t="shared" si="20"/>
        <v>5975.8799999999992</v>
      </c>
      <c r="F146" s="106">
        <f t="shared" si="20"/>
        <v>2516.16</v>
      </c>
      <c r="G146" s="107">
        <f t="shared" si="20"/>
        <v>314.52</v>
      </c>
      <c r="H146" s="108">
        <f t="shared" si="20"/>
        <v>18556.68</v>
      </c>
    </row>
    <row r="147" spans="1:8" ht="15.75" x14ac:dyDescent="0.25">
      <c r="A147" s="19">
        <v>11</v>
      </c>
      <c r="B147" s="105">
        <f t="shared" si="20"/>
        <v>3774.24</v>
      </c>
      <c r="C147" s="106">
        <f t="shared" si="20"/>
        <v>2830.68</v>
      </c>
      <c r="D147" s="106">
        <f t="shared" si="20"/>
        <v>2201.64</v>
      </c>
      <c r="E147" s="106">
        <f t="shared" si="20"/>
        <v>4403.28</v>
      </c>
      <c r="F147" s="106">
        <f t="shared" si="20"/>
        <v>2516.16</v>
      </c>
      <c r="G147" s="107">
        <f t="shared" si="20"/>
        <v>314.52</v>
      </c>
      <c r="H147" s="108">
        <f t="shared" si="20"/>
        <v>16040.519999999999</v>
      </c>
    </row>
    <row r="148" spans="1:8" ht="15.75" x14ac:dyDescent="0.25">
      <c r="A148" s="19">
        <v>12</v>
      </c>
      <c r="B148" s="105">
        <f t="shared" si="20"/>
        <v>3459.72</v>
      </c>
      <c r="C148" s="106">
        <f t="shared" si="20"/>
        <v>2516.16</v>
      </c>
      <c r="D148" s="106">
        <f t="shared" si="20"/>
        <v>1572.6</v>
      </c>
      <c r="E148" s="106">
        <f t="shared" si="20"/>
        <v>4403.28</v>
      </c>
      <c r="F148" s="106">
        <f t="shared" si="20"/>
        <v>2516.16</v>
      </c>
      <c r="G148" s="107">
        <f t="shared" si="20"/>
        <v>314.52</v>
      </c>
      <c r="H148" s="108">
        <f t="shared" si="20"/>
        <v>14782.439999999999</v>
      </c>
    </row>
    <row r="149" spans="1:8" ht="15.75" x14ac:dyDescent="0.25">
      <c r="A149" s="19">
        <v>13</v>
      </c>
      <c r="B149" s="105">
        <f t="shared" si="20"/>
        <v>3459.72</v>
      </c>
      <c r="C149" s="106">
        <f t="shared" si="20"/>
        <v>2516.16</v>
      </c>
      <c r="D149" s="106">
        <f t="shared" si="20"/>
        <v>1258.08</v>
      </c>
      <c r="E149" s="106">
        <f t="shared" si="20"/>
        <v>4088.7599999999998</v>
      </c>
      <c r="F149" s="106">
        <f t="shared" si="20"/>
        <v>2516.16</v>
      </c>
      <c r="G149" s="107">
        <f t="shared" si="20"/>
        <v>314.52</v>
      </c>
      <c r="H149" s="108">
        <f t="shared" si="20"/>
        <v>14153.4</v>
      </c>
    </row>
    <row r="150" spans="1:8" ht="15.75" x14ac:dyDescent="0.25">
      <c r="A150" s="19">
        <v>14</v>
      </c>
      <c r="B150" s="105">
        <f t="shared" si="20"/>
        <v>3145.2</v>
      </c>
      <c r="C150" s="106">
        <f t="shared" si="20"/>
        <v>2516.16</v>
      </c>
      <c r="D150" s="106">
        <f t="shared" si="20"/>
        <v>943.56</v>
      </c>
      <c r="E150" s="106">
        <f t="shared" si="20"/>
        <v>3145.2</v>
      </c>
      <c r="F150" s="106">
        <f t="shared" si="20"/>
        <v>1887.12</v>
      </c>
      <c r="G150" s="107">
        <f t="shared" si="20"/>
        <v>314.52</v>
      </c>
      <c r="H150" s="108">
        <f t="shared" si="20"/>
        <v>11951.759999999998</v>
      </c>
    </row>
    <row r="151" spans="1:8" ht="15.75" x14ac:dyDescent="0.25">
      <c r="A151" s="19">
        <v>15</v>
      </c>
      <c r="B151" s="105">
        <f t="shared" si="20"/>
        <v>2516.16</v>
      </c>
      <c r="C151" s="106">
        <f t="shared" si="20"/>
        <v>2516.16</v>
      </c>
      <c r="D151" s="106">
        <f t="shared" si="20"/>
        <v>629.04</v>
      </c>
      <c r="E151" s="106">
        <f t="shared" si="20"/>
        <v>2516.16</v>
      </c>
      <c r="F151" s="106">
        <f t="shared" si="20"/>
        <v>1572.6</v>
      </c>
      <c r="G151" s="107">
        <f t="shared" si="20"/>
        <v>314.52</v>
      </c>
      <c r="H151" s="108">
        <f t="shared" si="20"/>
        <v>10064.64</v>
      </c>
    </row>
    <row r="152" spans="1:8" ht="15.75" x14ac:dyDescent="0.25">
      <c r="A152" s="19">
        <v>20</v>
      </c>
      <c r="B152" s="105">
        <f t="shared" si="20"/>
        <v>1258.08</v>
      </c>
      <c r="C152" s="106">
        <f t="shared" si="20"/>
        <v>943.56</v>
      </c>
      <c r="D152" s="106">
        <f t="shared" si="20"/>
        <v>314.52</v>
      </c>
      <c r="E152" s="106">
        <f t="shared" si="20"/>
        <v>1887.12</v>
      </c>
      <c r="F152" s="106">
        <f t="shared" si="20"/>
        <v>1258.08</v>
      </c>
      <c r="G152" s="107">
        <f t="shared" si="20"/>
        <v>0</v>
      </c>
      <c r="H152" s="108">
        <f t="shared" si="20"/>
        <v>5661.36</v>
      </c>
    </row>
    <row r="153" spans="1:8" ht="16.5" thickBot="1" x14ac:dyDescent="0.3">
      <c r="A153" s="20">
        <v>25</v>
      </c>
      <c r="B153" s="109">
        <f t="shared" si="20"/>
        <v>629.04</v>
      </c>
      <c r="C153" s="110">
        <f t="shared" si="20"/>
        <v>943.56</v>
      </c>
      <c r="D153" s="110">
        <f t="shared" si="20"/>
        <v>314.52</v>
      </c>
      <c r="E153" s="110">
        <f t="shared" si="20"/>
        <v>314.52</v>
      </c>
      <c r="F153" s="110">
        <f t="shared" si="20"/>
        <v>943.56</v>
      </c>
      <c r="G153" s="111">
        <f t="shared" si="20"/>
        <v>0</v>
      </c>
      <c r="H153" s="112">
        <f t="shared" si="20"/>
        <v>3145.2</v>
      </c>
    </row>
    <row r="154" spans="1:8" ht="15.75" x14ac:dyDescent="0.25">
      <c r="A154" s="5"/>
      <c r="B154" s="4"/>
      <c r="C154" s="4"/>
      <c r="D154" s="4"/>
      <c r="E154" s="4"/>
      <c r="F154" s="4"/>
      <c r="G154" s="4"/>
      <c r="H154" s="4"/>
    </row>
    <row r="155" spans="1:8" ht="16.5" thickBot="1" x14ac:dyDescent="0.3">
      <c r="A155" s="7" t="s">
        <v>25</v>
      </c>
      <c r="B155" s="4"/>
      <c r="C155" s="4"/>
      <c r="D155" s="4"/>
      <c r="E155" s="4"/>
      <c r="F155" s="4"/>
      <c r="G155" s="4"/>
      <c r="H155" s="4"/>
    </row>
    <row r="156" spans="1:8" ht="60.75" thickBot="1" x14ac:dyDescent="0.3">
      <c r="A156" s="71" t="s">
        <v>15</v>
      </c>
      <c r="B156" s="39" t="s">
        <v>52</v>
      </c>
      <c r="C156" s="41" t="s">
        <v>53</v>
      </c>
      <c r="D156" s="41" t="s">
        <v>54</v>
      </c>
      <c r="E156" s="41" t="s">
        <v>55</v>
      </c>
      <c r="F156" s="41" t="s">
        <v>56</v>
      </c>
      <c r="G156" s="42" t="s">
        <v>57</v>
      </c>
      <c r="H156" s="16" t="s">
        <v>10</v>
      </c>
    </row>
    <row r="157" spans="1:8" ht="15.75" x14ac:dyDescent="0.25">
      <c r="A157" s="18">
        <v>1</v>
      </c>
      <c r="B157" s="101">
        <f>B75*(4)*78.63</f>
        <v>0</v>
      </c>
      <c r="C157" s="102">
        <f t="shared" ref="C157:H157" si="21">C75*(4)*78.63</f>
        <v>629.04</v>
      </c>
      <c r="D157" s="102">
        <f t="shared" si="21"/>
        <v>314.52</v>
      </c>
      <c r="E157" s="102">
        <f t="shared" si="21"/>
        <v>0</v>
      </c>
      <c r="F157" s="102">
        <f t="shared" si="21"/>
        <v>0</v>
      </c>
      <c r="G157" s="103">
        <f t="shared" si="21"/>
        <v>314.52</v>
      </c>
      <c r="H157" s="104">
        <f t="shared" si="21"/>
        <v>1258.08</v>
      </c>
    </row>
    <row r="158" spans="1:8" ht="15.75" x14ac:dyDescent="0.25">
      <c r="A158" s="19">
        <v>2</v>
      </c>
      <c r="B158" s="105">
        <f t="shared" ref="B158:H173" si="22">B76*(4)*78.63</f>
        <v>0</v>
      </c>
      <c r="C158" s="106">
        <f t="shared" si="22"/>
        <v>629.04</v>
      </c>
      <c r="D158" s="106">
        <f t="shared" si="22"/>
        <v>0</v>
      </c>
      <c r="E158" s="106">
        <f t="shared" si="22"/>
        <v>0</v>
      </c>
      <c r="F158" s="106">
        <f t="shared" si="22"/>
        <v>0</v>
      </c>
      <c r="G158" s="107">
        <f t="shared" si="22"/>
        <v>0</v>
      </c>
      <c r="H158" s="108">
        <f t="shared" si="22"/>
        <v>629.04</v>
      </c>
    </row>
    <row r="159" spans="1:8" ht="15.75" x14ac:dyDescent="0.25">
      <c r="A159" s="19">
        <v>3</v>
      </c>
      <c r="B159" s="105">
        <f t="shared" si="22"/>
        <v>0</v>
      </c>
      <c r="C159" s="106">
        <f t="shared" si="22"/>
        <v>629.04</v>
      </c>
      <c r="D159" s="106">
        <f t="shared" si="22"/>
        <v>0</v>
      </c>
      <c r="E159" s="106">
        <f t="shared" si="22"/>
        <v>0</v>
      </c>
      <c r="F159" s="106">
        <f t="shared" si="22"/>
        <v>0</v>
      </c>
      <c r="G159" s="107">
        <f t="shared" si="22"/>
        <v>0</v>
      </c>
      <c r="H159" s="108">
        <f t="shared" si="22"/>
        <v>629.04</v>
      </c>
    </row>
    <row r="160" spans="1:8" ht="15.75" x14ac:dyDescent="0.25">
      <c r="A160" s="19">
        <v>4</v>
      </c>
      <c r="B160" s="105">
        <f t="shared" si="22"/>
        <v>0</v>
      </c>
      <c r="C160" s="106">
        <f t="shared" si="22"/>
        <v>629.04</v>
      </c>
      <c r="D160" s="106">
        <f t="shared" si="22"/>
        <v>0</v>
      </c>
      <c r="E160" s="106">
        <f t="shared" si="22"/>
        <v>0</v>
      </c>
      <c r="F160" s="106">
        <f t="shared" si="22"/>
        <v>0</v>
      </c>
      <c r="G160" s="107">
        <f t="shared" si="22"/>
        <v>0</v>
      </c>
      <c r="H160" s="108">
        <f t="shared" si="22"/>
        <v>629.04</v>
      </c>
    </row>
    <row r="161" spans="1:9" ht="15.75" x14ac:dyDescent="0.25">
      <c r="A161" s="19">
        <v>5</v>
      </c>
      <c r="B161" s="105">
        <f t="shared" si="22"/>
        <v>0</v>
      </c>
      <c r="C161" s="106">
        <f t="shared" si="22"/>
        <v>629.04</v>
      </c>
      <c r="D161" s="106">
        <f t="shared" si="22"/>
        <v>0</v>
      </c>
      <c r="E161" s="106">
        <f t="shared" si="22"/>
        <v>0</v>
      </c>
      <c r="F161" s="106">
        <f t="shared" si="22"/>
        <v>0</v>
      </c>
      <c r="G161" s="107">
        <f t="shared" si="22"/>
        <v>0</v>
      </c>
      <c r="H161" s="108">
        <f t="shared" si="22"/>
        <v>629.04</v>
      </c>
    </row>
    <row r="162" spans="1:9" ht="15.75" x14ac:dyDescent="0.25">
      <c r="A162" s="19">
        <v>6</v>
      </c>
      <c r="B162" s="105">
        <f t="shared" si="22"/>
        <v>0</v>
      </c>
      <c r="C162" s="106">
        <f t="shared" si="22"/>
        <v>629.04</v>
      </c>
      <c r="D162" s="106">
        <f t="shared" si="22"/>
        <v>0</v>
      </c>
      <c r="E162" s="106">
        <f t="shared" si="22"/>
        <v>0</v>
      </c>
      <c r="F162" s="106">
        <f t="shared" si="22"/>
        <v>0</v>
      </c>
      <c r="G162" s="107">
        <f t="shared" si="22"/>
        <v>0</v>
      </c>
      <c r="H162" s="108">
        <f t="shared" si="22"/>
        <v>629.04</v>
      </c>
    </row>
    <row r="163" spans="1:9" ht="15.75" x14ac:dyDescent="0.25">
      <c r="A163" s="19">
        <v>7</v>
      </c>
      <c r="B163" s="105">
        <f t="shared" si="22"/>
        <v>0</v>
      </c>
      <c r="C163" s="106">
        <f t="shared" si="22"/>
        <v>314.52</v>
      </c>
      <c r="D163" s="106">
        <f t="shared" si="22"/>
        <v>0</v>
      </c>
      <c r="E163" s="106">
        <f t="shared" si="22"/>
        <v>0</v>
      </c>
      <c r="F163" s="106">
        <f t="shared" si="22"/>
        <v>0</v>
      </c>
      <c r="G163" s="107">
        <f t="shared" si="22"/>
        <v>0</v>
      </c>
      <c r="H163" s="108">
        <f t="shared" si="22"/>
        <v>314.52</v>
      </c>
    </row>
    <row r="164" spans="1:9" ht="15.75" x14ac:dyDescent="0.25">
      <c r="A164" s="19">
        <v>8</v>
      </c>
      <c r="B164" s="105">
        <f t="shared" si="22"/>
        <v>0</v>
      </c>
      <c r="C164" s="106">
        <f t="shared" si="22"/>
        <v>314.52</v>
      </c>
      <c r="D164" s="106">
        <f t="shared" si="22"/>
        <v>0</v>
      </c>
      <c r="E164" s="106">
        <f t="shared" si="22"/>
        <v>0</v>
      </c>
      <c r="F164" s="106">
        <f t="shared" si="22"/>
        <v>0</v>
      </c>
      <c r="G164" s="107">
        <f t="shared" si="22"/>
        <v>0</v>
      </c>
      <c r="H164" s="108">
        <f t="shared" si="22"/>
        <v>314.52</v>
      </c>
    </row>
    <row r="165" spans="1:9" ht="15.75" x14ac:dyDescent="0.25">
      <c r="A165" s="19">
        <v>9</v>
      </c>
      <c r="B165" s="105">
        <f t="shared" si="22"/>
        <v>0</v>
      </c>
      <c r="C165" s="106">
        <f t="shared" si="22"/>
        <v>314.52</v>
      </c>
      <c r="D165" s="106">
        <f t="shared" si="22"/>
        <v>0</v>
      </c>
      <c r="E165" s="106">
        <f t="shared" si="22"/>
        <v>0</v>
      </c>
      <c r="F165" s="106">
        <f t="shared" si="22"/>
        <v>0</v>
      </c>
      <c r="G165" s="107">
        <f t="shared" si="22"/>
        <v>0</v>
      </c>
      <c r="H165" s="108">
        <f t="shared" si="22"/>
        <v>314.52</v>
      </c>
    </row>
    <row r="166" spans="1:9" ht="15.75" x14ac:dyDescent="0.25">
      <c r="A166" s="19">
        <v>10</v>
      </c>
      <c r="B166" s="105">
        <f t="shared" si="22"/>
        <v>0</v>
      </c>
      <c r="C166" s="106">
        <f t="shared" si="22"/>
        <v>314.52</v>
      </c>
      <c r="D166" s="106">
        <f t="shared" si="22"/>
        <v>0</v>
      </c>
      <c r="E166" s="106">
        <f t="shared" si="22"/>
        <v>0</v>
      </c>
      <c r="F166" s="106">
        <f t="shared" si="22"/>
        <v>0</v>
      </c>
      <c r="G166" s="107">
        <f t="shared" si="22"/>
        <v>0</v>
      </c>
      <c r="H166" s="108">
        <f t="shared" si="22"/>
        <v>314.52</v>
      </c>
      <c r="I166" s="121"/>
    </row>
    <row r="167" spans="1:9" ht="15.75" x14ac:dyDescent="0.25">
      <c r="A167" s="19">
        <v>11</v>
      </c>
      <c r="B167" s="105">
        <f t="shared" si="22"/>
        <v>0</v>
      </c>
      <c r="C167" s="106">
        <f t="shared" si="22"/>
        <v>0</v>
      </c>
      <c r="D167" s="106">
        <f t="shared" si="22"/>
        <v>0</v>
      </c>
      <c r="E167" s="106">
        <f t="shared" si="22"/>
        <v>0</v>
      </c>
      <c r="F167" s="106">
        <f t="shared" si="22"/>
        <v>0</v>
      </c>
      <c r="G167" s="107">
        <f t="shared" si="22"/>
        <v>0</v>
      </c>
      <c r="H167" s="108">
        <f t="shared" si="22"/>
        <v>0</v>
      </c>
    </row>
    <row r="168" spans="1:9" ht="15.75" x14ac:dyDescent="0.25">
      <c r="A168" s="19">
        <v>12</v>
      </c>
      <c r="B168" s="105">
        <f t="shared" si="22"/>
        <v>0</v>
      </c>
      <c r="C168" s="106">
        <f t="shared" si="22"/>
        <v>0</v>
      </c>
      <c r="D168" s="106">
        <f t="shared" si="22"/>
        <v>0</v>
      </c>
      <c r="E168" s="106">
        <f t="shared" si="22"/>
        <v>0</v>
      </c>
      <c r="F168" s="106">
        <f t="shared" si="22"/>
        <v>0</v>
      </c>
      <c r="G168" s="107">
        <f t="shared" si="22"/>
        <v>0</v>
      </c>
      <c r="H168" s="108">
        <f t="shared" si="22"/>
        <v>0</v>
      </c>
    </row>
    <row r="169" spans="1:9" ht="15.75" x14ac:dyDescent="0.25">
      <c r="A169" s="19">
        <v>13</v>
      </c>
      <c r="B169" s="105">
        <f t="shared" si="22"/>
        <v>0</v>
      </c>
      <c r="C169" s="106">
        <f t="shared" si="22"/>
        <v>0</v>
      </c>
      <c r="D169" s="106">
        <f t="shared" si="22"/>
        <v>0</v>
      </c>
      <c r="E169" s="106">
        <f t="shared" si="22"/>
        <v>0</v>
      </c>
      <c r="F169" s="106">
        <f t="shared" si="22"/>
        <v>0</v>
      </c>
      <c r="G169" s="107">
        <f t="shared" si="22"/>
        <v>0</v>
      </c>
      <c r="H169" s="108">
        <f t="shared" si="22"/>
        <v>0</v>
      </c>
    </row>
    <row r="170" spans="1:9" ht="15.75" x14ac:dyDescent="0.25">
      <c r="A170" s="19">
        <v>14</v>
      </c>
      <c r="B170" s="105">
        <f t="shared" si="22"/>
        <v>0</v>
      </c>
      <c r="C170" s="106">
        <f t="shared" si="22"/>
        <v>0</v>
      </c>
      <c r="D170" s="106">
        <f t="shared" si="22"/>
        <v>0</v>
      </c>
      <c r="E170" s="106">
        <f t="shared" si="22"/>
        <v>0</v>
      </c>
      <c r="F170" s="106">
        <f t="shared" si="22"/>
        <v>0</v>
      </c>
      <c r="G170" s="107">
        <f t="shared" si="22"/>
        <v>0</v>
      </c>
      <c r="H170" s="108">
        <f t="shared" si="22"/>
        <v>0</v>
      </c>
    </row>
    <row r="171" spans="1:9" ht="15.75" x14ac:dyDescent="0.25">
      <c r="A171" s="19">
        <v>15</v>
      </c>
      <c r="B171" s="105">
        <f t="shared" si="22"/>
        <v>0</v>
      </c>
      <c r="C171" s="106">
        <f t="shared" si="22"/>
        <v>0</v>
      </c>
      <c r="D171" s="106">
        <f t="shared" si="22"/>
        <v>0</v>
      </c>
      <c r="E171" s="106">
        <f t="shared" si="22"/>
        <v>0</v>
      </c>
      <c r="F171" s="106">
        <f t="shared" si="22"/>
        <v>0</v>
      </c>
      <c r="G171" s="107">
        <f t="shared" si="22"/>
        <v>0</v>
      </c>
      <c r="H171" s="108">
        <f t="shared" si="22"/>
        <v>0</v>
      </c>
    </row>
    <row r="172" spans="1:9" ht="15.75" x14ac:dyDescent="0.25">
      <c r="A172" s="19">
        <v>20</v>
      </c>
      <c r="B172" s="105">
        <f t="shared" si="22"/>
        <v>0</v>
      </c>
      <c r="C172" s="106">
        <f t="shared" si="22"/>
        <v>0</v>
      </c>
      <c r="D172" s="106">
        <f t="shared" si="22"/>
        <v>0</v>
      </c>
      <c r="E172" s="106">
        <f t="shared" si="22"/>
        <v>0</v>
      </c>
      <c r="F172" s="106">
        <f t="shared" si="22"/>
        <v>0</v>
      </c>
      <c r="G172" s="107">
        <f t="shared" si="22"/>
        <v>0</v>
      </c>
      <c r="H172" s="108">
        <f t="shared" si="22"/>
        <v>0</v>
      </c>
    </row>
    <row r="173" spans="1:9" ht="16.5" thickBot="1" x14ac:dyDescent="0.3">
      <c r="A173" s="20">
        <v>25</v>
      </c>
      <c r="B173" s="109">
        <f t="shared" si="22"/>
        <v>0</v>
      </c>
      <c r="C173" s="110">
        <f t="shared" si="22"/>
        <v>0</v>
      </c>
      <c r="D173" s="110">
        <f t="shared" si="22"/>
        <v>0</v>
      </c>
      <c r="E173" s="110">
        <f t="shared" si="22"/>
        <v>0</v>
      </c>
      <c r="F173" s="110">
        <f t="shared" si="22"/>
        <v>0</v>
      </c>
      <c r="G173" s="111">
        <f t="shared" si="22"/>
        <v>0</v>
      </c>
      <c r="H173" s="112">
        <f t="shared" si="22"/>
        <v>0</v>
      </c>
    </row>
    <row r="175" spans="1:9" ht="18" x14ac:dyDescent="0.25">
      <c r="A175" s="21" t="s">
        <v>62</v>
      </c>
      <c r="B175" s="25"/>
      <c r="C175" s="25"/>
      <c r="D175" s="25"/>
      <c r="E175" s="25"/>
      <c r="F175" s="25"/>
      <c r="G175" s="25"/>
      <c r="H175" s="25"/>
    </row>
    <row r="176" spans="1:9" ht="16.5" thickBot="1" x14ac:dyDescent="0.3">
      <c r="A176" s="7" t="s">
        <v>27</v>
      </c>
      <c r="B176" s="3"/>
      <c r="C176" s="3"/>
      <c r="D176" s="3"/>
      <c r="E176" s="3"/>
      <c r="F176" s="3"/>
      <c r="G176" s="3"/>
      <c r="H176" s="3"/>
    </row>
    <row r="177" spans="1:9" ht="60.75" thickBot="1" x14ac:dyDescent="0.3">
      <c r="A177" s="17" t="s">
        <v>15</v>
      </c>
      <c r="B177" s="39" t="s">
        <v>52</v>
      </c>
      <c r="C177" s="41" t="s">
        <v>53</v>
      </c>
      <c r="D177" s="41" t="s">
        <v>54</v>
      </c>
      <c r="E177" s="41" t="s">
        <v>55</v>
      </c>
      <c r="F177" s="41" t="s">
        <v>56</v>
      </c>
      <c r="G177" s="42" t="s">
        <v>57</v>
      </c>
      <c r="H177" s="16" t="s">
        <v>10</v>
      </c>
    </row>
    <row r="178" spans="1:9" ht="15.75" x14ac:dyDescent="0.25">
      <c r="A178" s="18">
        <v>1</v>
      </c>
      <c r="B178" s="101">
        <f>B55*(12)*78.63</f>
        <v>156630.96</v>
      </c>
      <c r="C178" s="102">
        <f t="shared" ref="C178:H178" si="23">C55*(12)*78.63</f>
        <v>102848.04</v>
      </c>
      <c r="D178" s="102">
        <f t="shared" si="23"/>
        <v>128324.15999999999</v>
      </c>
      <c r="E178" s="102">
        <f t="shared" si="23"/>
        <v>105678.72</v>
      </c>
      <c r="F178" s="102">
        <f t="shared" si="23"/>
        <v>71710.559999999998</v>
      </c>
      <c r="G178" s="103">
        <f t="shared" si="23"/>
        <v>54726.479999999996</v>
      </c>
      <c r="H178" s="104">
        <f t="shared" si="23"/>
        <v>619918.91999999993</v>
      </c>
    </row>
    <row r="179" spans="1:9" ht="15.75" x14ac:dyDescent="0.25">
      <c r="A179" s="19">
        <v>2</v>
      </c>
      <c r="B179" s="105">
        <f t="shared" ref="B179:H194" si="24">B56*(12)*78.63</f>
        <v>112283.64</v>
      </c>
      <c r="C179" s="106">
        <f t="shared" si="24"/>
        <v>70767</v>
      </c>
      <c r="D179" s="106">
        <f t="shared" si="24"/>
        <v>94356</v>
      </c>
      <c r="E179" s="106">
        <f t="shared" si="24"/>
        <v>70767</v>
      </c>
      <c r="F179" s="106">
        <f t="shared" si="24"/>
        <v>51895.799999999996</v>
      </c>
      <c r="G179" s="107">
        <f t="shared" si="24"/>
        <v>41516.639999999999</v>
      </c>
      <c r="H179" s="108">
        <f t="shared" si="24"/>
        <v>441586.07999999996</v>
      </c>
    </row>
    <row r="180" spans="1:9" ht="15.75" x14ac:dyDescent="0.25">
      <c r="A180" s="19">
        <v>3</v>
      </c>
      <c r="B180" s="105">
        <f t="shared" si="24"/>
        <v>89638.2</v>
      </c>
      <c r="C180" s="106">
        <f t="shared" si="24"/>
        <v>56613.599999999999</v>
      </c>
      <c r="D180" s="106">
        <f t="shared" si="24"/>
        <v>65105.64</v>
      </c>
      <c r="E180" s="106">
        <f t="shared" si="24"/>
        <v>58500.719999999994</v>
      </c>
      <c r="F180" s="106">
        <f t="shared" si="24"/>
        <v>37742.399999999994</v>
      </c>
      <c r="G180" s="107">
        <f t="shared" si="24"/>
        <v>26419.68</v>
      </c>
      <c r="H180" s="108">
        <f t="shared" si="24"/>
        <v>334020.24</v>
      </c>
    </row>
    <row r="181" spans="1:9" ht="15.75" x14ac:dyDescent="0.25">
      <c r="A181" s="19">
        <v>4</v>
      </c>
      <c r="B181" s="105">
        <f t="shared" si="24"/>
        <v>72654.12</v>
      </c>
      <c r="C181" s="106">
        <f t="shared" si="24"/>
        <v>40573.079999999994</v>
      </c>
      <c r="D181" s="106">
        <f t="shared" si="24"/>
        <v>50008.68</v>
      </c>
      <c r="E181" s="106">
        <f t="shared" si="24"/>
        <v>48121.56</v>
      </c>
      <c r="F181" s="106">
        <f t="shared" si="24"/>
        <v>25476.12</v>
      </c>
      <c r="G181" s="107">
        <f t="shared" si="24"/>
        <v>20758.32</v>
      </c>
      <c r="H181" s="108">
        <f t="shared" si="24"/>
        <v>257591.87999999998</v>
      </c>
    </row>
    <row r="182" spans="1:9" ht="15.75" x14ac:dyDescent="0.25">
      <c r="A182" s="19">
        <v>5</v>
      </c>
      <c r="B182" s="105">
        <f t="shared" si="24"/>
        <v>50008.68</v>
      </c>
      <c r="C182" s="106">
        <f t="shared" si="24"/>
        <v>30193.919999999998</v>
      </c>
      <c r="D182" s="106">
        <f t="shared" si="24"/>
        <v>37742.399999999994</v>
      </c>
      <c r="E182" s="106">
        <f t="shared" si="24"/>
        <v>35855.279999999999</v>
      </c>
      <c r="F182" s="106">
        <f t="shared" si="24"/>
        <v>15096.96</v>
      </c>
      <c r="G182" s="107">
        <f t="shared" si="24"/>
        <v>14153.4</v>
      </c>
      <c r="H182" s="108">
        <f t="shared" si="24"/>
        <v>183050.63999999998</v>
      </c>
    </row>
    <row r="183" spans="1:9" ht="15.75" x14ac:dyDescent="0.25">
      <c r="A183" s="19">
        <v>6</v>
      </c>
      <c r="B183" s="105">
        <f t="shared" si="24"/>
        <v>36798.839999999997</v>
      </c>
      <c r="C183" s="106">
        <f t="shared" si="24"/>
        <v>24532.559999999998</v>
      </c>
      <c r="D183" s="106">
        <f t="shared" si="24"/>
        <v>28306.799999999999</v>
      </c>
      <c r="E183" s="106">
        <f t="shared" si="24"/>
        <v>27363.239999999998</v>
      </c>
      <c r="F183" s="106">
        <f t="shared" si="24"/>
        <v>13209.84</v>
      </c>
      <c r="G183" s="107">
        <f t="shared" si="24"/>
        <v>11322.72</v>
      </c>
      <c r="H183" s="108">
        <f t="shared" si="24"/>
        <v>141534</v>
      </c>
    </row>
    <row r="184" spans="1:9" ht="15.75" x14ac:dyDescent="0.25">
      <c r="A184" s="19">
        <v>7</v>
      </c>
      <c r="B184" s="105">
        <f t="shared" si="24"/>
        <v>26419.68</v>
      </c>
      <c r="C184" s="106">
        <f t="shared" si="24"/>
        <v>20758.32</v>
      </c>
      <c r="D184" s="106">
        <f t="shared" si="24"/>
        <v>22645.439999999999</v>
      </c>
      <c r="E184" s="106">
        <f t="shared" si="24"/>
        <v>20758.32</v>
      </c>
      <c r="F184" s="106">
        <f t="shared" si="24"/>
        <v>10379.16</v>
      </c>
      <c r="G184" s="107">
        <f t="shared" si="24"/>
        <v>9435.5999999999985</v>
      </c>
      <c r="H184" s="108">
        <f>H61*(12)*78.63</f>
        <v>110396.51999999999</v>
      </c>
    </row>
    <row r="185" spans="1:9" ht="15.75" x14ac:dyDescent="0.25">
      <c r="A185" s="19">
        <v>8</v>
      </c>
      <c r="B185" s="105">
        <f t="shared" si="24"/>
        <v>23589</v>
      </c>
      <c r="C185" s="106">
        <f t="shared" si="24"/>
        <v>14153.4</v>
      </c>
      <c r="D185" s="106">
        <f t="shared" si="24"/>
        <v>17927.64</v>
      </c>
      <c r="E185" s="106">
        <f t="shared" si="24"/>
        <v>19814.759999999998</v>
      </c>
      <c r="F185" s="106">
        <f t="shared" si="24"/>
        <v>8492.0399999999991</v>
      </c>
      <c r="G185" s="107">
        <f t="shared" si="24"/>
        <v>8492.0399999999991</v>
      </c>
      <c r="H185" s="108">
        <f t="shared" si="24"/>
        <v>92468.87999999999</v>
      </c>
    </row>
    <row r="186" spans="1:9" ht="15.75" x14ac:dyDescent="0.25">
      <c r="A186" s="19">
        <v>9</v>
      </c>
      <c r="B186" s="105">
        <f t="shared" si="24"/>
        <v>14153.4</v>
      </c>
      <c r="C186" s="106">
        <f t="shared" si="24"/>
        <v>11322.72</v>
      </c>
      <c r="D186" s="106">
        <f t="shared" si="24"/>
        <v>11322.72</v>
      </c>
      <c r="E186" s="106">
        <f t="shared" si="24"/>
        <v>18871.199999999997</v>
      </c>
      <c r="F186" s="106">
        <f t="shared" si="24"/>
        <v>8492.0399999999991</v>
      </c>
      <c r="G186" s="107">
        <f>G63*(12)*78.63</f>
        <v>2830.68</v>
      </c>
      <c r="H186" s="108">
        <f>H63*(12)*78.63</f>
        <v>66992.759999999995</v>
      </c>
    </row>
    <row r="187" spans="1:9" ht="15.75" x14ac:dyDescent="0.25">
      <c r="A187" s="19">
        <v>10</v>
      </c>
      <c r="B187" s="105">
        <f t="shared" si="24"/>
        <v>13209.84</v>
      </c>
      <c r="C187" s="106">
        <f t="shared" si="24"/>
        <v>9435.5999999999985</v>
      </c>
      <c r="D187" s="106">
        <f t="shared" si="24"/>
        <v>6604.92</v>
      </c>
      <c r="E187" s="106">
        <f t="shared" si="24"/>
        <v>17927.64</v>
      </c>
      <c r="F187" s="106">
        <f t="shared" si="24"/>
        <v>7548.48</v>
      </c>
      <c r="G187" s="107">
        <f t="shared" si="24"/>
        <v>943.56</v>
      </c>
      <c r="H187" s="108">
        <f t="shared" si="24"/>
        <v>55670.039999999994</v>
      </c>
      <c r="I187" s="121"/>
    </row>
    <row r="188" spans="1:9" ht="15.75" x14ac:dyDescent="0.25">
      <c r="A188" s="19">
        <v>11</v>
      </c>
      <c r="B188" s="105">
        <f t="shared" si="24"/>
        <v>11322.72</v>
      </c>
      <c r="C188" s="106">
        <f t="shared" si="24"/>
        <v>8492.0399999999991</v>
      </c>
      <c r="D188" s="106">
        <f t="shared" si="24"/>
        <v>6604.92</v>
      </c>
      <c r="E188" s="106">
        <f t="shared" si="24"/>
        <v>13209.84</v>
      </c>
      <c r="F188" s="106">
        <f t="shared" si="24"/>
        <v>7548.48</v>
      </c>
      <c r="G188" s="107">
        <f t="shared" si="24"/>
        <v>943.56</v>
      </c>
      <c r="H188" s="108">
        <f t="shared" si="24"/>
        <v>48121.56</v>
      </c>
    </row>
    <row r="189" spans="1:9" ht="15.75" x14ac:dyDescent="0.25">
      <c r="A189" s="19">
        <v>12</v>
      </c>
      <c r="B189" s="105">
        <f t="shared" si="24"/>
        <v>10379.16</v>
      </c>
      <c r="C189" s="106">
        <f t="shared" si="24"/>
        <v>7548.48</v>
      </c>
      <c r="D189" s="106">
        <f t="shared" si="24"/>
        <v>4717.7999999999993</v>
      </c>
      <c r="E189" s="106">
        <f t="shared" si="24"/>
        <v>13209.84</v>
      </c>
      <c r="F189" s="106">
        <f t="shared" si="24"/>
        <v>7548.48</v>
      </c>
      <c r="G189" s="107">
        <f t="shared" si="24"/>
        <v>943.56</v>
      </c>
      <c r="H189" s="108">
        <f t="shared" si="24"/>
        <v>44347.32</v>
      </c>
    </row>
    <row r="190" spans="1:9" ht="15.75" x14ac:dyDescent="0.25">
      <c r="A190" s="19">
        <v>13</v>
      </c>
      <c r="B190" s="105">
        <f t="shared" si="24"/>
        <v>10379.16</v>
      </c>
      <c r="C190" s="106">
        <f t="shared" si="24"/>
        <v>7548.48</v>
      </c>
      <c r="D190" s="106">
        <f t="shared" si="24"/>
        <v>3774.24</v>
      </c>
      <c r="E190" s="106">
        <f t="shared" si="24"/>
        <v>12266.279999999999</v>
      </c>
      <c r="F190" s="106">
        <f t="shared" si="24"/>
        <v>7548.48</v>
      </c>
      <c r="G190" s="107">
        <f t="shared" si="24"/>
        <v>943.56</v>
      </c>
      <c r="H190" s="108">
        <f t="shared" si="24"/>
        <v>42460.2</v>
      </c>
    </row>
    <row r="191" spans="1:9" ht="15.75" x14ac:dyDescent="0.25">
      <c r="A191" s="19">
        <v>14</v>
      </c>
      <c r="B191" s="105">
        <f t="shared" si="24"/>
        <v>9435.5999999999985</v>
      </c>
      <c r="C191" s="106">
        <f t="shared" si="24"/>
        <v>7548.48</v>
      </c>
      <c r="D191" s="106">
        <f t="shared" si="24"/>
        <v>2830.68</v>
      </c>
      <c r="E191" s="106">
        <f t="shared" si="24"/>
        <v>9435.5999999999985</v>
      </c>
      <c r="F191" s="106">
        <f t="shared" si="24"/>
        <v>5661.36</v>
      </c>
      <c r="G191" s="107">
        <f t="shared" si="24"/>
        <v>943.56</v>
      </c>
      <c r="H191" s="108">
        <f t="shared" si="24"/>
        <v>35855.279999999999</v>
      </c>
    </row>
    <row r="192" spans="1:9" ht="15.75" x14ac:dyDescent="0.25">
      <c r="A192" s="19">
        <v>15</v>
      </c>
      <c r="B192" s="105">
        <f t="shared" si="24"/>
        <v>7548.48</v>
      </c>
      <c r="C192" s="106">
        <f t="shared" si="24"/>
        <v>7548.48</v>
      </c>
      <c r="D192" s="106">
        <f t="shared" si="24"/>
        <v>1887.12</v>
      </c>
      <c r="E192" s="106">
        <f t="shared" si="24"/>
        <v>7548.48</v>
      </c>
      <c r="F192" s="106">
        <f t="shared" si="24"/>
        <v>4717.7999999999993</v>
      </c>
      <c r="G192" s="107">
        <f t="shared" si="24"/>
        <v>943.56</v>
      </c>
      <c r="H192" s="108">
        <f t="shared" si="24"/>
        <v>30193.919999999998</v>
      </c>
    </row>
    <row r="193" spans="1:8" ht="15.75" x14ac:dyDescent="0.25">
      <c r="A193" s="19">
        <v>20</v>
      </c>
      <c r="B193" s="105">
        <f t="shared" si="24"/>
        <v>3774.24</v>
      </c>
      <c r="C193" s="106">
        <f t="shared" si="24"/>
        <v>2830.68</v>
      </c>
      <c r="D193" s="106">
        <f t="shared" si="24"/>
        <v>943.56</v>
      </c>
      <c r="E193" s="106">
        <f t="shared" si="24"/>
        <v>5661.36</v>
      </c>
      <c r="F193" s="106">
        <f t="shared" si="24"/>
        <v>3774.24</v>
      </c>
      <c r="G193" s="107">
        <f t="shared" si="24"/>
        <v>0</v>
      </c>
      <c r="H193" s="108">
        <f t="shared" si="24"/>
        <v>16984.079999999998</v>
      </c>
    </row>
    <row r="194" spans="1:8" ht="16.5" thickBot="1" x14ac:dyDescent="0.3">
      <c r="A194" s="20">
        <v>25</v>
      </c>
      <c r="B194" s="109">
        <f t="shared" si="24"/>
        <v>1887.12</v>
      </c>
      <c r="C194" s="110">
        <f t="shared" si="24"/>
        <v>2830.68</v>
      </c>
      <c r="D194" s="110">
        <f t="shared" si="24"/>
        <v>943.56</v>
      </c>
      <c r="E194" s="110">
        <f t="shared" si="24"/>
        <v>943.56</v>
      </c>
      <c r="F194" s="110">
        <f t="shared" si="24"/>
        <v>2830.68</v>
      </c>
      <c r="G194" s="111">
        <f t="shared" si="24"/>
        <v>0</v>
      </c>
      <c r="H194" s="112">
        <f t="shared" si="24"/>
        <v>9435.5999999999985</v>
      </c>
    </row>
    <row r="195" spans="1:8" ht="15.75" x14ac:dyDescent="0.25">
      <c r="A195" s="5"/>
      <c r="B195" s="4"/>
      <c r="C195" s="4"/>
      <c r="D195" s="4"/>
      <c r="E195" s="4"/>
      <c r="F195" s="4"/>
      <c r="G195" s="4"/>
      <c r="H195" s="4"/>
    </row>
    <row r="196" spans="1:8" ht="16.5" thickBot="1" x14ac:dyDescent="0.3">
      <c r="A196" s="7" t="s">
        <v>28</v>
      </c>
      <c r="B196" s="4"/>
      <c r="C196" s="4"/>
      <c r="D196" s="4"/>
      <c r="E196" s="4"/>
      <c r="F196" s="4"/>
      <c r="G196" s="4"/>
      <c r="H196" s="4"/>
    </row>
    <row r="197" spans="1:8" ht="60.75" thickBot="1" x14ac:dyDescent="0.3">
      <c r="A197" s="71" t="s">
        <v>15</v>
      </c>
      <c r="B197" s="39" t="s">
        <v>52</v>
      </c>
      <c r="C197" s="41" t="s">
        <v>53</v>
      </c>
      <c r="D197" s="41" t="s">
        <v>54</v>
      </c>
      <c r="E197" s="41" t="s">
        <v>55</v>
      </c>
      <c r="F197" s="41" t="s">
        <v>56</v>
      </c>
      <c r="G197" s="42" t="s">
        <v>57</v>
      </c>
      <c r="H197" s="16" t="s">
        <v>10</v>
      </c>
    </row>
    <row r="198" spans="1:8" ht="15.75" x14ac:dyDescent="0.25">
      <c r="A198" s="18">
        <v>1</v>
      </c>
      <c r="B198" s="101">
        <f>B75*(12)*78.63</f>
        <v>0</v>
      </c>
      <c r="C198" s="102">
        <f t="shared" ref="C198:H198" si="25">C75*(12)*78.63</f>
        <v>1887.12</v>
      </c>
      <c r="D198" s="102">
        <f t="shared" si="25"/>
        <v>943.56</v>
      </c>
      <c r="E198" s="102">
        <f t="shared" si="25"/>
        <v>0</v>
      </c>
      <c r="F198" s="102">
        <f t="shared" si="25"/>
        <v>0</v>
      </c>
      <c r="G198" s="103">
        <f t="shared" si="25"/>
        <v>943.56</v>
      </c>
      <c r="H198" s="104">
        <f t="shared" si="25"/>
        <v>3774.24</v>
      </c>
    </row>
    <row r="199" spans="1:8" ht="15.75" x14ac:dyDescent="0.25">
      <c r="A199" s="19">
        <v>2</v>
      </c>
      <c r="B199" s="105">
        <f t="shared" ref="B199:H214" si="26">B76*(12)*78.63</f>
        <v>0</v>
      </c>
      <c r="C199" s="106">
        <f t="shared" si="26"/>
        <v>1887.12</v>
      </c>
      <c r="D199" s="106">
        <f t="shared" si="26"/>
        <v>0</v>
      </c>
      <c r="E199" s="106">
        <f t="shared" si="26"/>
        <v>0</v>
      </c>
      <c r="F199" s="106">
        <f t="shared" si="26"/>
        <v>0</v>
      </c>
      <c r="G199" s="107">
        <f t="shared" si="26"/>
        <v>0</v>
      </c>
      <c r="H199" s="108">
        <f t="shared" si="26"/>
        <v>1887.12</v>
      </c>
    </row>
    <row r="200" spans="1:8" ht="15.75" x14ac:dyDescent="0.25">
      <c r="A200" s="19">
        <v>3</v>
      </c>
      <c r="B200" s="105">
        <f t="shared" si="26"/>
        <v>0</v>
      </c>
      <c r="C200" s="106">
        <f t="shared" si="26"/>
        <v>1887.12</v>
      </c>
      <c r="D200" s="106">
        <f t="shared" si="26"/>
        <v>0</v>
      </c>
      <c r="E200" s="106">
        <f t="shared" si="26"/>
        <v>0</v>
      </c>
      <c r="F200" s="106">
        <f t="shared" si="26"/>
        <v>0</v>
      </c>
      <c r="G200" s="107">
        <f t="shared" si="26"/>
        <v>0</v>
      </c>
      <c r="H200" s="108">
        <f t="shared" si="26"/>
        <v>1887.12</v>
      </c>
    </row>
    <row r="201" spans="1:8" ht="15.75" x14ac:dyDescent="0.25">
      <c r="A201" s="19">
        <v>4</v>
      </c>
      <c r="B201" s="105">
        <f t="shared" si="26"/>
        <v>0</v>
      </c>
      <c r="C201" s="106">
        <f t="shared" si="26"/>
        <v>1887.12</v>
      </c>
      <c r="D201" s="106">
        <f t="shared" si="26"/>
        <v>0</v>
      </c>
      <c r="E201" s="106">
        <f t="shared" si="26"/>
        <v>0</v>
      </c>
      <c r="F201" s="106">
        <f t="shared" si="26"/>
        <v>0</v>
      </c>
      <c r="G201" s="107">
        <f t="shared" si="26"/>
        <v>0</v>
      </c>
      <c r="H201" s="108">
        <f t="shared" si="26"/>
        <v>1887.12</v>
      </c>
    </row>
    <row r="202" spans="1:8" ht="15.75" x14ac:dyDescent="0.25">
      <c r="A202" s="19">
        <v>5</v>
      </c>
      <c r="B202" s="105">
        <f t="shared" si="26"/>
        <v>0</v>
      </c>
      <c r="C202" s="106">
        <f t="shared" si="26"/>
        <v>1887.12</v>
      </c>
      <c r="D202" s="106">
        <f t="shared" si="26"/>
        <v>0</v>
      </c>
      <c r="E202" s="106">
        <f t="shared" si="26"/>
        <v>0</v>
      </c>
      <c r="F202" s="106">
        <f t="shared" si="26"/>
        <v>0</v>
      </c>
      <c r="G202" s="107">
        <f t="shared" si="26"/>
        <v>0</v>
      </c>
      <c r="H202" s="108">
        <f t="shared" si="26"/>
        <v>1887.12</v>
      </c>
    </row>
    <row r="203" spans="1:8" ht="15.75" x14ac:dyDescent="0.25">
      <c r="A203" s="19">
        <v>6</v>
      </c>
      <c r="B203" s="105">
        <f t="shared" si="26"/>
        <v>0</v>
      </c>
      <c r="C203" s="106">
        <f t="shared" si="26"/>
        <v>1887.12</v>
      </c>
      <c r="D203" s="106">
        <f t="shared" si="26"/>
        <v>0</v>
      </c>
      <c r="E203" s="106">
        <f t="shared" si="26"/>
        <v>0</v>
      </c>
      <c r="F203" s="106">
        <f t="shared" si="26"/>
        <v>0</v>
      </c>
      <c r="G203" s="107">
        <f t="shared" si="26"/>
        <v>0</v>
      </c>
      <c r="H203" s="108">
        <f t="shared" si="26"/>
        <v>1887.12</v>
      </c>
    </row>
    <row r="204" spans="1:8" ht="15.75" x14ac:dyDescent="0.25">
      <c r="A204" s="19">
        <v>7</v>
      </c>
      <c r="B204" s="105">
        <f t="shared" si="26"/>
        <v>0</v>
      </c>
      <c r="C204" s="106">
        <f t="shared" si="26"/>
        <v>943.56</v>
      </c>
      <c r="D204" s="106">
        <f t="shared" si="26"/>
        <v>0</v>
      </c>
      <c r="E204" s="106">
        <f t="shared" si="26"/>
        <v>0</v>
      </c>
      <c r="F204" s="106">
        <f t="shared" si="26"/>
        <v>0</v>
      </c>
      <c r="G204" s="107">
        <f t="shared" si="26"/>
        <v>0</v>
      </c>
      <c r="H204" s="108">
        <f t="shared" si="26"/>
        <v>943.56</v>
      </c>
    </row>
    <row r="205" spans="1:8" ht="15.75" x14ac:dyDescent="0.25">
      <c r="A205" s="19">
        <v>8</v>
      </c>
      <c r="B205" s="105">
        <f t="shared" si="26"/>
        <v>0</v>
      </c>
      <c r="C205" s="106">
        <f t="shared" si="26"/>
        <v>943.56</v>
      </c>
      <c r="D205" s="106">
        <f t="shared" si="26"/>
        <v>0</v>
      </c>
      <c r="E205" s="106">
        <f t="shared" si="26"/>
        <v>0</v>
      </c>
      <c r="F205" s="106">
        <f t="shared" si="26"/>
        <v>0</v>
      </c>
      <c r="G205" s="107">
        <f t="shared" si="26"/>
        <v>0</v>
      </c>
      <c r="H205" s="108">
        <f t="shared" si="26"/>
        <v>943.56</v>
      </c>
    </row>
    <row r="206" spans="1:8" ht="15.75" x14ac:dyDescent="0.25">
      <c r="A206" s="19">
        <v>9</v>
      </c>
      <c r="B206" s="105">
        <f t="shared" si="26"/>
        <v>0</v>
      </c>
      <c r="C206" s="106">
        <f t="shared" si="26"/>
        <v>943.56</v>
      </c>
      <c r="D206" s="106">
        <f t="shared" si="26"/>
        <v>0</v>
      </c>
      <c r="E206" s="106">
        <f t="shared" si="26"/>
        <v>0</v>
      </c>
      <c r="F206" s="106">
        <f t="shared" si="26"/>
        <v>0</v>
      </c>
      <c r="G206" s="107">
        <f t="shared" si="26"/>
        <v>0</v>
      </c>
      <c r="H206" s="108">
        <f t="shared" si="26"/>
        <v>943.56</v>
      </c>
    </row>
    <row r="207" spans="1:8" ht="15.75" x14ac:dyDescent="0.25">
      <c r="A207" s="19">
        <v>10</v>
      </c>
      <c r="B207" s="105">
        <f t="shared" si="26"/>
        <v>0</v>
      </c>
      <c r="C207" s="106">
        <f t="shared" si="26"/>
        <v>943.56</v>
      </c>
      <c r="D207" s="106">
        <f t="shared" si="26"/>
        <v>0</v>
      </c>
      <c r="E207" s="106">
        <f t="shared" si="26"/>
        <v>0</v>
      </c>
      <c r="F207" s="106">
        <f t="shared" si="26"/>
        <v>0</v>
      </c>
      <c r="G207" s="107">
        <f t="shared" si="26"/>
        <v>0</v>
      </c>
      <c r="H207" s="108">
        <f t="shared" si="26"/>
        <v>943.56</v>
      </c>
    </row>
    <row r="208" spans="1:8" ht="15.75" x14ac:dyDescent="0.25">
      <c r="A208" s="19">
        <v>11</v>
      </c>
      <c r="B208" s="105">
        <f t="shared" si="26"/>
        <v>0</v>
      </c>
      <c r="C208" s="106">
        <f t="shared" si="26"/>
        <v>0</v>
      </c>
      <c r="D208" s="106">
        <f t="shared" si="26"/>
        <v>0</v>
      </c>
      <c r="E208" s="106">
        <f t="shared" si="26"/>
        <v>0</v>
      </c>
      <c r="F208" s="106">
        <f t="shared" si="26"/>
        <v>0</v>
      </c>
      <c r="G208" s="107">
        <f t="shared" si="26"/>
        <v>0</v>
      </c>
      <c r="H208" s="108">
        <f t="shared" si="26"/>
        <v>0</v>
      </c>
    </row>
    <row r="209" spans="1:8" ht="15.75" x14ac:dyDescent="0.25">
      <c r="A209" s="19">
        <v>12</v>
      </c>
      <c r="B209" s="105">
        <f t="shared" si="26"/>
        <v>0</v>
      </c>
      <c r="C209" s="106">
        <f t="shared" si="26"/>
        <v>0</v>
      </c>
      <c r="D209" s="106">
        <f t="shared" si="26"/>
        <v>0</v>
      </c>
      <c r="E209" s="106">
        <f t="shared" si="26"/>
        <v>0</v>
      </c>
      <c r="F209" s="106">
        <f t="shared" si="26"/>
        <v>0</v>
      </c>
      <c r="G209" s="107">
        <f t="shared" si="26"/>
        <v>0</v>
      </c>
      <c r="H209" s="108">
        <f t="shared" si="26"/>
        <v>0</v>
      </c>
    </row>
    <row r="210" spans="1:8" ht="15.75" x14ac:dyDescent="0.25">
      <c r="A210" s="19">
        <v>13</v>
      </c>
      <c r="B210" s="105">
        <f t="shared" si="26"/>
        <v>0</v>
      </c>
      <c r="C210" s="106">
        <f t="shared" si="26"/>
        <v>0</v>
      </c>
      <c r="D210" s="106">
        <f t="shared" si="26"/>
        <v>0</v>
      </c>
      <c r="E210" s="106">
        <f t="shared" si="26"/>
        <v>0</v>
      </c>
      <c r="F210" s="106">
        <f t="shared" si="26"/>
        <v>0</v>
      </c>
      <c r="G210" s="107">
        <f t="shared" si="26"/>
        <v>0</v>
      </c>
      <c r="H210" s="108">
        <f t="shared" si="26"/>
        <v>0</v>
      </c>
    </row>
    <row r="211" spans="1:8" ht="15.75" x14ac:dyDescent="0.25">
      <c r="A211" s="19">
        <v>14</v>
      </c>
      <c r="B211" s="105">
        <f t="shared" si="26"/>
        <v>0</v>
      </c>
      <c r="C211" s="106">
        <f t="shared" si="26"/>
        <v>0</v>
      </c>
      <c r="D211" s="106">
        <f t="shared" si="26"/>
        <v>0</v>
      </c>
      <c r="E211" s="106">
        <f t="shared" si="26"/>
        <v>0</v>
      </c>
      <c r="F211" s="106">
        <f t="shared" si="26"/>
        <v>0</v>
      </c>
      <c r="G211" s="107">
        <f t="shared" si="26"/>
        <v>0</v>
      </c>
      <c r="H211" s="108">
        <f t="shared" si="26"/>
        <v>0</v>
      </c>
    </row>
    <row r="212" spans="1:8" ht="15.75" x14ac:dyDescent="0.25">
      <c r="A212" s="19">
        <v>15</v>
      </c>
      <c r="B212" s="105">
        <f t="shared" si="26"/>
        <v>0</v>
      </c>
      <c r="C212" s="106">
        <f t="shared" si="26"/>
        <v>0</v>
      </c>
      <c r="D212" s="106">
        <f t="shared" si="26"/>
        <v>0</v>
      </c>
      <c r="E212" s="106">
        <f t="shared" si="26"/>
        <v>0</v>
      </c>
      <c r="F212" s="106">
        <f t="shared" si="26"/>
        <v>0</v>
      </c>
      <c r="G212" s="107">
        <f t="shared" si="26"/>
        <v>0</v>
      </c>
      <c r="H212" s="108">
        <f t="shared" si="26"/>
        <v>0</v>
      </c>
    </row>
    <row r="213" spans="1:8" ht="15.75" x14ac:dyDescent="0.25">
      <c r="A213" s="19">
        <v>20</v>
      </c>
      <c r="B213" s="105">
        <f t="shared" si="26"/>
        <v>0</v>
      </c>
      <c r="C213" s="106">
        <f t="shared" si="26"/>
        <v>0</v>
      </c>
      <c r="D213" s="106">
        <f t="shared" si="26"/>
        <v>0</v>
      </c>
      <c r="E213" s="106">
        <f t="shared" si="26"/>
        <v>0</v>
      </c>
      <c r="F213" s="106">
        <f t="shared" si="26"/>
        <v>0</v>
      </c>
      <c r="G213" s="107">
        <f t="shared" si="26"/>
        <v>0</v>
      </c>
      <c r="H213" s="108">
        <f t="shared" si="26"/>
        <v>0</v>
      </c>
    </row>
    <row r="214" spans="1:8" ht="16.5" thickBot="1" x14ac:dyDescent="0.3">
      <c r="A214" s="20">
        <v>25</v>
      </c>
      <c r="B214" s="109">
        <f t="shared" si="26"/>
        <v>0</v>
      </c>
      <c r="C214" s="110">
        <f t="shared" si="26"/>
        <v>0</v>
      </c>
      <c r="D214" s="110">
        <f t="shared" si="26"/>
        <v>0</v>
      </c>
      <c r="E214" s="110">
        <f t="shared" si="26"/>
        <v>0</v>
      </c>
      <c r="F214" s="110">
        <f t="shared" si="26"/>
        <v>0</v>
      </c>
      <c r="G214" s="111">
        <f t="shared" si="26"/>
        <v>0</v>
      </c>
      <c r="H214" s="112">
        <f t="shared" si="26"/>
        <v>0</v>
      </c>
    </row>
    <row r="216" spans="1:8" ht="18.75" thickBot="1" x14ac:dyDescent="0.3">
      <c r="A216" s="21" t="s">
        <v>63</v>
      </c>
      <c r="B216" s="25"/>
      <c r="C216" s="25"/>
      <c r="D216" s="25"/>
      <c r="E216" s="25"/>
      <c r="F216" s="25"/>
      <c r="G216" s="25"/>
      <c r="H216" s="25"/>
    </row>
    <row r="217" spans="1:8" ht="60.75" thickBot="1" x14ac:dyDescent="0.3">
      <c r="A217" s="17" t="s">
        <v>15</v>
      </c>
      <c r="B217" s="39" t="s">
        <v>52</v>
      </c>
      <c r="C217" s="41" t="s">
        <v>53</v>
      </c>
      <c r="D217" s="41" t="s">
        <v>54</v>
      </c>
      <c r="E217" s="41" t="s">
        <v>55</v>
      </c>
      <c r="F217" s="41" t="s">
        <v>56</v>
      </c>
      <c r="G217" s="42" t="s">
        <v>57</v>
      </c>
      <c r="H217" s="16" t="s">
        <v>10</v>
      </c>
    </row>
    <row r="218" spans="1:8" ht="15.75" x14ac:dyDescent="0.25">
      <c r="A218" s="18">
        <v>1</v>
      </c>
      <c r="B218" s="101">
        <v>32990737.844133399</v>
      </c>
      <c r="C218" s="102">
        <v>21861416.003717199</v>
      </c>
      <c r="D218" s="102">
        <v>27256493.016344301</v>
      </c>
      <c r="E218" s="102">
        <v>23002242.067219101</v>
      </c>
      <c r="F218" s="102">
        <v>18194426.229480602</v>
      </c>
      <c r="G218" s="103">
        <v>22035304.432665698</v>
      </c>
      <c r="H218" s="104">
        <v>145340619.59356001</v>
      </c>
    </row>
    <row r="219" spans="1:8" ht="15.75" x14ac:dyDescent="0.25">
      <c r="A219" s="19">
        <v>2</v>
      </c>
      <c r="B219" s="105">
        <v>23649986.767782301</v>
      </c>
      <c r="C219" s="106">
        <v>15104241.5320016</v>
      </c>
      <c r="D219" s="106">
        <v>19902716.1352298</v>
      </c>
      <c r="E219" s="106">
        <v>15674154.038439499</v>
      </c>
      <c r="F219" s="106">
        <v>13169952.088919001</v>
      </c>
      <c r="G219" s="107">
        <v>12906909.7757334</v>
      </c>
      <c r="H219" s="108">
        <v>100407960.33810499</v>
      </c>
    </row>
    <row r="220" spans="1:8" ht="15.75" x14ac:dyDescent="0.25">
      <c r="A220" s="19">
        <v>3</v>
      </c>
      <c r="B220" s="105">
        <v>18880241.537305199</v>
      </c>
      <c r="C220" s="106">
        <v>12123126.9731088</v>
      </c>
      <c r="D220" s="106">
        <v>13735532.7914035</v>
      </c>
      <c r="E220" s="106">
        <v>13006977.9057709</v>
      </c>
      <c r="F220" s="106">
        <v>9647852.2538928296</v>
      </c>
      <c r="G220" s="107">
        <v>7605929.8987056296</v>
      </c>
      <c r="H220" s="108">
        <v>74999661.360186994</v>
      </c>
    </row>
    <row r="221" spans="1:8" ht="15.75" x14ac:dyDescent="0.25">
      <c r="A221" s="19">
        <v>4</v>
      </c>
      <c r="B221" s="105">
        <v>15302932.6144474</v>
      </c>
      <c r="C221" s="106">
        <v>8744557.4348541908</v>
      </c>
      <c r="D221" s="106">
        <v>10554628.220492801</v>
      </c>
      <c r="E221" s="106">
        <v>10664663.1132908</v>
      </c>
      <c r="F221" s="106">
        <v>6519010.2942816801</v>
      </c>
      <c r="G221" s="107">
        <v>5904730.0211972799</v>
      </c>
      <c r="H221" s="108">
        <v>57690521.698564298</v>
      </c>
    </row>
    <row r="222" spans="1:8" ht="15.75" x14ac:dyDescent="0.25">
      <c r="A222" s="19">
        <v>5</v>
      </c>
      <c r="B222" s="105">
        <v>10533187.383970199</v>
      </c>
      <c r="C222" s="106">
        <v>6558411.2972676996</v>
      </c>
      <c r="D222" s="106">
        <v>7968655.6438634703</v>
      </c>
      <c r="E222" s="106">
        <v>7939974.2488436503</v>
      </c>
      <c r="F222" s="106">
        <v>3899995.2804731699</v>
      </c>
      <c r="G222" s="107">
        <v>4094565.8998602899</v>
      </c>
      <c r="H222" s="108">
        <v>40994789.754278503</v>
      </c>
    </row>
    <row r="223" spans="1:8" ht="15.75" x14ac:dyDescent="0.25">
      <c r="A223" s="19">
        <v>6</v>
      </c>
      <c r="B223" s="105">
        <v>7750835.99952529</v>
      </c>
      <c r="C223" s="106">
        <v>5365972.9197197799</v>
      </c>
      <c r="D223" s="106">
        <v>5981172.1515728701</v>
      </c>
      <c r="E223" s="106">
        <v>6078539.0561295198</v>
      </c>
      <c r="F223" s="106">
        <v>3442765.6844528401</v>
      </c>
      <c r="G223" s="107">
        <v>3213708.89268695</v>
      </c>
      <c r="H223" s="108">
        <v>31832994.704087202</v>
      </c>
    </row>
    <row r="224" spans="1:8" ht="15.75" x14ac:dyDescent="0.25">
      <c r="A224" s="19">
        <v>7</v>
      </c>
      <c r="B224" s="105">
        <v>5564702.7688899599</v>
      </c>
      <c r="C224" s="106">
        <v>4372275.9967037197</v>
      </c>
      <c r="D224" s="106">
        <v>4784941.4122826802</v>
      </c>
      <c r="E224" s="106">
        <v>4560537.0871727196</v>
      </c>
      <c r="F224" s="106">
        <v>2678276.22712657</v>
      </c>
      <c r="G224" s="107">
        <v>2730153.20820237</v>
      </c>
      <c r="H224" s="108">
        <v>24690886.700378001</v>
      </c>
    </row>
    <row r="225" spans="1:8" ht="15.75" x14ac:dyDescent="0.25">
      <c r="A225" s="19">
        <v>8</v>
      </c>
      <c r="B225" s="105">
        <v>4968484.6150803203</v>
      </c>
      <c r="C225" s="106">
        <v>2981094.9089054698</v>
      </c>
      <c r="D225" s="106">
        <v>3785473.4054049202</v>
      </c>
      <c r="E225" s="106">
        <v>4361797.7025694996</v>
      </c>
      <c r="F225" s="106">
        <v>2103274.8515967899</v>
      </c>
      <c r="G225" s="107">
        <v>2436514.5725487098</v>
      </c>
      <c r="H225" s="108">
        <v>20636640.056105699</v>
      </c>
    </row>
    <row r="226" spans="1:8" ht="15.75" x14ac:dyDescent="0.25">
      <c r="A226" s="19">
        <v>9</v>
      </c>
      <c r="B226" s="105">
        <v>2981090.7690481902</v>
      </c>
      <c r="C226" s="106">
        <v>2384876.7550958302</v>
      </c>
      <c r="D226" s="106">
        <v>2390443.4714682102</v>
      </c>
      <c r="E226" s="106">
        <v>4163052.0623093802</v>
      </c>
      <c r="F226" s="106">
        <v>2103274.8515967899</v>
      </c>
      <c r="G226" s="107">
        <v>877770.51145533402</v>
      </c>
      <c r="H226" s="108">
        <v>14900508.4209737</v>
      </c>
    </row>
    <row r="227" spans="1:8" ht="15.75" x14ac:dyDescent="0.25">
      <c r="A227" s="19">
        <v>10</v>
      </c>
      <c r="B227" s="105">
        <v>2782351.38444498</v>
      </c>
      <c r="C227" s="106">
        <v>1987397.9858893999</v>
      </c>
      <c r="D227" s="106">
        <v>1396705.2014842399</v>
      </c>
      <c r="E227" s="106">
        <v>3964304.3291851198</v>
      </c>
      <c r="F227" s="106">
        <v>1823839.20485174</v>
      </c>
      <c r="G227" s="107">
        <v>297542.46457910002</v>
      </c>
      <c r="H227" s="108">
        <v>12252140.5704345</v>
      </c>
    </row>
    <row r="228" spans="1:8" ht="15.75" x14ac:dyDescent="0.25">
      <c r="A228" s="19">
        <v>11</v>
      </c>
      <c r="B228" s="105">
        <v>2384872.6152385501</v>
      </c>
      <c r="C228" s="106">
        <v>1589919.2166829801</v>
      </c>
      <c r="D228" s="106">
        <v>1396705.2014842399</v>
      </c>
      <c r="E228" s="106">
        <v>2948163.5862885499</v>
      </c>
      <c r="F228" s="106">
        <v>1823839.20485174</v>
      </c>
      <c r="G228" s="107">
        <v>297542.46457910002</v>
      </c>
      <c r="H228" s="108">
        <v>10441042.2891251</v>
      </c>
    </row>
    <row r="229" spans="1:8" ht="15.75" x14ac:dyDescent="0.25">
      <c r="A229" s="19">
        <v>12</v>
      </c>
      <c r="B229" s="105">
        <v>2186133.2306353399</v>
      </c>
      <c r="C229" s="106">
        <v>1589919.2166829801</v>
      </c>
      <c r="D229" s="106">
        <v>999183.78372042603</v>
      </c>
      <c r="E229" s="106">
        <v>2948163.5862885499</v>
      </c>
      <c r="F229" s="106">
        <v>1823839.20485174</v>
      </c>
      <c r="G229" s="107">
        <v>297542.46457910002</v>
      </c>
      <c r="H229" s="108">
        <v>9844781.4867581502</v>
      </c>
    </row>
    <row r="230" spans="1:8" ht="15.75" x14ac:dyDescent="0.25">
      <c r="A230" s="19">
        <v>13</v>
      </c>
      <c r="B230" s="105">
        <v>2186133.2306353399</v>
      </c>
      <c r="C230" s="106">
        <v>1589919.2166829801</v>
      </c>
      <c r="D230" s="106">
        <v>800415.12195479998</v>
      </c>
      <c r="E230" s="106">
        <v>2725392.4030610798</v>
      </c>
      <c r="F230" s="106">
        <v>1823839.20485174</v>
      </c>
      <c r="G230" s="107">
        <v>297542.46457910002</v>
      </c>
      <c r="H230" s="108">
        <v>9423241.6417650506</v>
      </c>
    </row>
    <row r="231" spans="1:8" ht="15.75" x14ac:dyDescent="0.25">
      <c r="A231" s="19">
        <v>14</v>
      </c>
      <c r="B231" s="105">
        <v>1987393.8460321201</v>
      </c>
      <c r="C231" s="106">
        <v>1589919.2166829801</v>
      </c>
      <c r="D231" s="106">
        <v>601675.73735158704</v>
      </c>
      <c r="E231" s="106">
        <v>2129151.2965524299</v>
      </c>
      <c r="F231" s="106">
        <v>1303085.33399616</v>
      </c>
      <c r="G231" s="107">
        <v>297542.46457910002</v>
      </c>
      <c r="H231" s="108">
        <v>7908767.8951944001</v>
      </c>
    </row>
    <row r="232" spans="1:8" ht="15.75" x14ac:dyDescent="0.25">
      <c r="A232" s="19">
        <v>15</v>
      </c>
      <c r="B232" s="105">
        <v>1589915.0768257</v>
      </c>
      <c r="C232" s="106">
        <v>1589919.2166829801</v>
      </c>
      <c r="D232" s="106">
        <v>397515.97631706001</v>
      </c>
      <c r="E232" s="106">
        <v>1695766.3913686799</v>
      </c>
      <c r="F232" s="106">
        <v>1103953.6587960201</v>
      </c>
      <c r="G232" s="107">
        <v>297542.46457910002</v>
      </c>
      <c r="H232" s="108">
        <v>6674612.7845695503</v>
      </c>
    </row>
    <row r="233" spans="1:8" ht="15.75" x14ac:dyDescent="0.25">
      <c r="A233" s="19">
        <v>20</v>
      </c>
      <c r="B233" s="105">
        <v>794957.53841285105</v>
      </c>
      <c r="C233" s="106">
        <v>596218.96801979502</v>
      </c>
      <c r="D233" s="106">
        <v>198748.570269916</v>
      </c>
      <c r="E233" s="106">
        <v>1259229.55178129</v>
      </c>
      <c r="F233" s="106">
        <v>865310.77400356799</v>
      </c>
      <c r="G233" s="107">
        <v>0</v>
      </c>
      <c r="H233" s="108">
        <v>3714465.40248742</v>
      </c>
    </row>
    <row r="234" spans="1:8" ht="16.5" thickBot="1" x14ac:dyDescent="0.3">
      <c r="A234" s="20">
        <v>25</v>
      </c>
      <c r="B234" s="109">
        <v>397478.769206425</v>
      </c>
      <c r="C234" s="110">
        <v>596218.96801979502</v>
      </c>
      <c r="D234" s="110">
        <v>198748.570269916</v>
      </c>
      <c r="E234" s="110">
        <v>227311.71328704301</v>
      </c>
      <c r="F234" s="110">
        <v>597395.02560042695</v>
      </c>
      <c r="G234" s="111">
        <v>0</v>
      </c>
      <c r="H234" s="112">
        <v>2017153.0463836</v>
      </c>
    </row>
    <row r="235" spans="1:8" ht="15.75" x14ac:dyDescent="0.25">
      <c r="A235" s="5"/>
      <c r="B235" s="4"/>
      <c r="C235" s="4"/>
      <c r="D235" s="4"/>
      <c r="E235" s="4"/>
      <c r="F235" s="4"/>
      <c r="G235" s="4"/>
      <c r="H235" s="4"/>
    </row>
    <row r="236" spans="1:8" ht="18.75" thickBot="1" x14ac:dyDescent="0.3">
      <c r="A236" s="21" t="s">
        <v>64</v>
      </c>
      <c r="B236" s="4"/>
      <c r="C236" s="4"/>
      <c r="D236" s="4"/>
      <c r="E236" s="4"/>
      <c r="F236" s="4"/>
      <c r="G236" s="4"/>
      <c r="H236" s="4"/>
    </row>
    <row r="237" spans="1:8" ht="60.75" thickBot="1" x14ac:dyDescent="0.3">
      <c r="A237" s="71" t="s">
        <v>15</v>
      </c>
      <c r="B237" s="39" t="s">
        <v>52</v>
      </c>
      <c r="C237" s="41" t="s">
        <v>53</v>
      </c>
      <c r="D237" s="41" t="s">
        <v>54</v>
      </c>
      <c r="E237" s="41" t="s">
        <v>55</v>
      </c>
      <c r="F237" s="41" t="s">
        <v>56</v>
      </c>
      <c r="G237" s="42" t="s">
        <v>57</v>
      </c>
      <c r="H237" s="16" t="s">
        <v>10</v>
      </c>
    </row>
    <row r="238" spans="1:8" ht="15.75" x14ac:dyDescent="0.25">
      <c r="A238" s="18">
        <v>1</v>
      </c>
      <c r="B238" s="101">
        <f>B218*0.0944</f>
        <v>3114325.652486193</v>
      </c>
      <c r="C238" s="102">
        <f t="shared" ref="C238:H238" si="27">C218*0.0944</f>
        <v>2063717.6707509034</v>
      </c>
      <c r="D238" s="102">
        <f t="shared" si="27"/>
        <v>2573012.940742902</v>
      </c>
      <c r="E238" s="102">
        <f t="shared" si="27"/>
        <v>2171411.6511454829</v>
      </c>
      <c r="F238" s="102">
        <f t="shared" si="27"/>
        <v>1717553.8360629687</v>
      </c>
      <c r="G238" s="103">
        <f t="shared" si="27"/>
        <v>2080132.7384436419</v>
      </c>
      <c r="H238" s="104">
        <f t="shared" si="27"/>
        <v>13720154.489632064</v>
      </c>
    </row>
    <row r="239" spans="1:8" ht="15.75" x14ac:dyDescent="0.25">
      <c r="A239" s="19">
        <v>2</v>
      </c>
      <c r="B239" s="105">
        <f t="shared" ref="B239:H254" si="28">B219*0.0944</f>
        <v>2232558.7508786493</v>
      </c>
      <c r="C239" s="106">
        <f t="shared" si="28"/>
        <v>1425840.4006209511</v>
      </c>
      <c r="D239" s="106">
        <f t="shared" si="28"/>
        <v>1878816.4031656932</v>
      </c>
      <c r="E239" s="106">
        <f t="shared" si="28"/>
        <v>1479640.1412286886</v>
      </c>
      <c r="F239" s="106">
        <f t="shared" si="28"/>
        <v>1243243.4771939537</v>
      </c>
      <c r="G239" s="107">
        <f t="shared" si="28"/>
        <v>1218412.282829233</v>
      </c>
      <c r="H239" s="108">
        <f t="shared" si="28"/>
        <v>9478511.4559171107</v>
      </c>
    </row>
    <row r="240" spans="1:8" ht="15.75" x14ac:dyDescent="0.25">
      <c r="A240" s="19">
        <v>3</v>
      </c>
      <c r="B240" s="105">
        <f t="shared" si="28"/>
        <v>1782294.8011216107</v>
      </c>
      <c r="C240" s="106">
        <f t="shared" si="28"/>
        <v>1144423.1862614707</v>
      </c>
      <c r="D240" s="106">
        <f t="shared" si="28"/>
        <v>1296634.2955084904</v>
      </c>
      <c r="E240" s="106">
        <f t="shared" si="28"/>
        <v>1227858.7143047729</v>
      </c>
      <c r="F240" s="106">
        <f t="shared" si="28"/>
        <v>910757.25276748312</v>
      </c>
      <c r="G240" s="107">
        <f t="shared" si="28"/>
        <v>717999.78243781137</v>
      </c>
      <c r="H240" s="108">
        <f t="shared" si="28"/>
        <v>7079968.0324016521</v>
      </c>
    </row>
    <row r="241" spans="1:8" ht="15.75" x14ac:dyDescent="0.25">
      <c r="A241" s="19">
        <v>4</v>
      </c>
      <c r="B241" s="105">
        <f t="shared" si="28"/>
        <v>1444596.8388038345</v>
      </c>
      <c r="C241" s="106">
        <f t="shared" si="28"/>
        <v>825486.2218502356</v>
      </c>
      <c r="D241" s="106">
        <f t="shared" si="28"/>
        <v>996356.90401452035</v>
      </c>
      <c r="E241" s="106">
        <f t="shared" si="28"/>
        <v>1006744.1978946514</v>
      </c>
      <c r="F241" s="106">
        <f t="shared" si="28"/>
        <v>615394.57178019057</v>
      </c>
      <c r="G241" s="107">
        <f t="shared" si="28"/>
        <v>557406.51400102326</v>
      </c>
      <c r="H241" s="108">
        <f t="shared" si="28"/>
        <v>5445985.2483444698</v>
      </c>
    </row>
    <row r="242" spans="1:8" ht="15.75" x14ac:dyDescent="0.25">
      <c r="A242" s="19">
        <v>5</v>
      </c>
      <c r="B242" s="105">
        <f t="shared" si="28"/>
        <v>994332.88904678682</v>
      </c>
      <c r="C242" s="106">
        <f t="shared" si="28"/>
        <v>619114.02646207088</v>
      </c>
      <c r="D242" s="106">
        <f t="shared" si="28"/>
        <v>752241.09278071159</v>
      </c>
      <c r="E242" s="106">
        <f t="shared" si="28"/>
        <v>749533.56909084052</v>
      </c>
      <c r="F242" s="106">
        <f t="shared" si="28"/>
        <v>368159.55447666725</v>
      </c>
      <c r="G242" s="107">
        <f t="shared" si="28"/>
        <v>386527.02094681136</v>
      </c>
      <c r="H242" s="108">
        <f t="shared" si="28"/>
        <v>3869908.1528038904</v>
      </c>
    </row>
    <row r="243" spans="1:8" ht="15.75" x14ac:dyDescent="0.25">
      <c r="A243" s="19">
        <v>6</v>
      </c>
      <c r="B243" s="105">
        <f t="shared" si="28"/>
        <v>731678.9183551874</v>
      </c>
      <c r="C243" s="106">
        <f t="shared" si="28"/>
        <v>506547.84362154722</v>
      </c>
      <c r="D243" s="106">
        <f t="shared" si="28"/>
        <v>564622.65110847889</v>
      </c>
      <c r="E243" s="106">
        <f t="shared" si="28"/>
        <v>573814.08689862664</v>
      </c>
      <c r="F243" s="106">
        <f t="shared" si="28"/>
        <v>324997.0806123481</v>
      </c>
      <c r="G243" s="107">
        <f t="shared" si="28"/>
        <v>303374.11946964805</v>
      </c>
      <c r="H243" s="108">
        <f t="shared" si="28"/>
        <v>3005034.7000658317</v>
      </c>
    </row>
    <row r="244" spans="1:8" ht="15.75" x14ac:dyDescent="0.25">
      <c r="A244" s="19">
        <v>7</v>
      </c>
      <c r="B244" s="105">
        <f t="shared" si="28"/>
        <v>525307.94138321222</v>
      </c>
      <c r="C244" s="106">
        <f t="shared" si="28"/>
        <v>412742.85408883111</v>
      </c>
      <c r="D244" s="106">
        <f t="shared" si="28"/>
        <v>451698.46931948501</v>
      </c>
      <c r="E244" s="106">
        <f t="shared" si="28"/>
        <v>430514.7010291047</v>
      </c>
      <c r="F244" s="106">
        <f t="shared" si="28"/>
        <v>252829.27584074819</v>
      </c>
      <c r="G244" s="107">
        <f t="shared" si="28"/>
        <v>257726.46285430371</v>
      </c>
      <c r="H244" s="108">
        <f t="shared" si="28"/>
        <v>2330819.704515683</v>
      </c>
    </row>
    <row r="245" spans="1:8" ht="15.75" x14ac:dyDescent="0.25">
      <c r="A245" s="19">
        <v>8</v>
      </c>
      <c r="B245" s="105">
        <f t="shared" si="28"/>
        <v>469024.94766358222</v>
      </c>
      <c r="C245" s="106">
        <f t="shared" si="28"/>
        <v>281415.35940067633</v>
      </c>
      <c r="D245" s="106">
        <f t="shared" si="28"/>
        <v>357348.68947022443</v>
      </c>
      <c r="E245" s="106">
        <f t="shared" si="28"/>
        <v>411753.70312256075</v>
      </c>
      <c r="F245" s="106">
        <f t="shared" si="28"/>
        <v>198549.14599073696</v>
      </c>
      <c r="G245" s="107">
        <f t="shared" si="28"/>
        <v>230006.97564859819</v>
      </c>
      <c r="H245" s="108">
        <f t="shared" si="28"/>
        <v>1948098.821296378</v>
      </c>
    </row>
    <row r="246" spans="1:8" ht="15.75" x14ac:dyDescent="0.25">
      <c r="A246" s="19">
        <v>9</v>
      </c>
      <c r="B246" s="105">
        <f t="shared" si="28"/>
        <v>281414.96859814913</v>
      </c>
      <c r="C246" s="106">
        <f t="shared" si="28"/>
        <v>225132.36568104636</v>
      </c>
      <c r="D246" s="106">
        <f t="shared" si="28"/>
        <v>225657.86370659905</v>
      </c>
      <c r="E246" s="106">
        <f t="shared" si="28"/>
        <v>392992.11468200549</v>
      </c>
      <c r="F246" s="106">
        <f t="shared" si="28"/>
        <v>198549.14599073696</v>
      </c>
      <c r="G246" s="107">
        <f t="shared" si="28"/>
        <v>82861.536281383524</v>
      </c>
      <c r="H246" s="108">
        <f t="shared" si="28"/>
        <v>1406607.9949399172</v>
      </c>
    </row>
    <row r="247" spans="1:8" ht="15.75" x14ac:dyDescent="0.25">
      <c r="A247" s="19">
        <v>10</v>
      </c>
      <c r="B247" s="105">
        <f t="shared" si="28"/>
        <v>262653.97069160611</v>
      </c>
      <c r="C247" s="106">
        <f t="shared" si="28"/>
        <v>187610.36986795935</v>
      </c>
      <c r="D247" s="106">
        <f t="shared" si="28"/>
        <v>131848.97102011225</v>
      </c>
      <c r="E247" s="106">
        <f t="shared" si="28"/>
        <v>374230.32867507532</v>
      </c>
      <c r="F247" s="106">
        <f t="shared" si="28"/>
        <v>172170.42093800424</v>
      </c>
      <c r="G247" s="107">
        <f t="shared" si="28"/>
        <v>28088.00865626704</v>
      </c>
      <c r="H247" s="108">
        <f t="shared" si="28"/>
        <v>1156602.0698490168</v>
      </c>
    </row>
    <row r="248" spans="1:8" ht="15.75" x14ac:dyDescent="0.25">
      <c r="A248" s="19">
        <v>11</v>
      </c>
      <c r="B248" s="105">
        <f t="shared" si="28"/>
        <v>225131.97487851913</v>
      </c>
      <c r="C248" s="106">
        <f t="shared" si="28"/>
        <v>150088.3740548733</v>
      </c>
      <c r="D248" s="106">
        <f t="shared" si="28"/>
        <v>131848.97102011225</v>
      </c>
      <c r="E248" s="106">
        <f t="shared" si="28"/>
        <v>278306.64254563913</v>
      </c>
      <c r="F248" s="106">
        <f t="shared" si="28"/>
        <v>172170.42093800424</v>
      </c>
      <c r="G248" s="107">
        <f t="shared" si="28"/>
        <v>28088.00865626704</v>
      </c>
      <c r="H248" s="108">
        <f t="shared" si="28"/>
        <v>985634.39209340943</v>
      </c>
    </row>
    <row r="249" spans="1:8" ht="15.75" x14ac:dyDescent="0.25">
      <c r="A249" s="19">
        <v>12</v>
      </c>
      <c r="B249" s="105">
        <f t="shared" si="28"/>
        <v>206370.97697197608</v>
      </c>
      <c r="C249" s="106">
        <f t="shared" si="28"/>
        <v>150088.3740548733</v>
      </c>
      <c r="D249" s="106">
        <f t="shared" si="28"/>
        <v>94322.949183208213</v>
      </c>
      <c r="E249" s="106">
        <f t="shared" si="28"/>
        <v>278306.64254563913</v>
      </c>
      <c r="F249" s="106">
        <f t="shared" si="28"/>
        <v>172170.42093800424</v>
      </c>
      <c r="G249" s="107">
        <f t="shared" si="28"/>
        <v>28088.00865626704</v>
      </c>
      <c r="H249" s="108">
        <f t="shared" si="28"/>
        <v>929347.37234996934</v>
      </c>
    </row>
    <row r="250" spans="1:8" ht="15.75" x14ac:dyDescent="0.25">
      <c r="A250" s="19">
        <v>13</v>
      </c>
      <c r="B250" s="105">
        <f t="shared" si="28"/>
        <v>206370.97697197608</v>
      </c>
      <c r="C250" s="106">
        <f t="shared" si="28"/>
        <v>150088.3740548733</v>
      </c>
      <c r="D250" s="106">
        <f t="shared" si="28"/>
        <v>75559.187512533113</v>
      </c>
      <c r="E250" s="106">
        <f t="shared" si="28"/>
        <v>257277.04284896594</v>
      </c>
      <c r="F250" s="106">
        <f t="shared" si="28"/>
        <v>172170.42093800424</v>
      </c>
      <c r="G250" s="107">
        <f t="shared" si="28"/>
        <v>28088.00865626704</v>
      </c>
      <c r="H250" s="108">
        <f t="shared" si="28"/>
        <v>889554.01098262076</v>
      </c>
    </row>
    <row r="251" spans="1:8" ht="15.75" x14ac:dyDescent="0.25">
      <c r="A251" s="19">
        <v>14</v>
      </c>
      <c r="B251" s="105">
        <f t="shared" si="28"/>
        <v>187609.97906543213</v>
      </c>
      <c r="C251" s="106">
        <f t="shared" si="28"/>
        <v>150088.3740548733</v>
      </c>
      <c r="D251" s="106">
        <f t="shared" si="28"/>
        <v>56798.189605989814</v>
      </c>
      <c r="E251" s="106">
        <f t="shared" si="28"/>
        <v>200991.88239454938</v>
      </c>
      <c r="F251" s="106">
        <f t="shared" si="28"/>
        <v>123011.2555292375</v>
      </c>
      <c r="G251" s="107">
        <f t="shared" si="28"/>
        <v>28088.00865626704</v>
      </c>
      <c r="H251" s="108">
        <f t="shared" si="28"/>
        <v>746587.68930635136</v>
      </c>
    </row>
    <row r="252" spans="1:8" ht="15.75" x14ac:dyDescent="0.25">
      <c r="A252" s="19">
        <v>15</v>
      </c>
      <c r="B252" s="105">
        <f t="shared" si="28"/>
        <v>150087.98325234608</v>
      </c>
      <c r="C252" s="106">
        <f t="shared" si="28"/>
        <v>150088.3740548733</v>
      </c>
      <c r="D252" s="106">
        <f t="shared" si="28"/>
        <v>37525.508164330466</v>
      </c>
      <c r="E252" s="106">
        <f t="shared" si="28"/>
        <v>160080.34734520339</v>
      </c>
      <c r="F252" s="106">
        <f t="shared" si="28"/>
        <v>104213.22539034429</v>
      </c>
      <c r="G252" s="107">
        <f t="shared" si="28"/>
        <v>28088.00865626704</v>
      </c>
      <c r="H252" s="108">
        <f t="shared" si="28"/>
        <v>630083.44686336548</v>
      </c>
    </row>
    <row r="253" spans="1:8" ht="15.75" x14ac:dyDescent="0.25">
      <c r="A253" s="19">
        <v>20</v>
      </c>
      <c r="B253" s="105">
        <f t="shared" si="28"/>
        <v>75043.991626173141</v>
      </c>
      <c r="C253" s="106">
        <f t="shared" si="28"/>
        <v>56283.070581068649</v>
      </c>
      <c r="D253" s="106">
        <f t="shared" si="28"/>
        <v>18761.86503348007</v>
      </c>
      <c r="E253" s="106">
        <f t="shared" si="28"/>
        <v>118871.26968815377</v>
      </c>
      <c r="F253" s="106">
        <f t="shared" si="28"/>
        <v>81685.337065936823</v>
      </c>
      <c r="G253" s="107">
        <f t="shared" si="28"/>
        <v>0</v>
      </c>
      <c r="H253" s="108">
        <f t="shared" si="28"/>
        <v>350645.53399481246</v>
      </c>
    </row>
    <row r="254" spans="1:8" ht="16.5" thickBot="1" x14ac:dyDescent="0.3">
      <c r="A254" s="20">
        <v>25</v>
      </c>
      <c r="B254" s="109">
        <f t="shared" si="28"/>
        <v>37521.99581308652</v>
      </c>
      <c r="C254" s="110">
        <f t="shared" si="28"/>
        <v>56283.070581068649</v>
      </c>
      <c r="D254" s="110">
        <f t="shared" si="28"/>
        <v>18761.86503348007</v>
      </c>
      <c r="E254" s="110">
        <f t="shared" si="28"/>
        <v>21458.225734296859</v>
      </c>
      <c r="F254" s="110">
        <f t="shared" si="28"/>
        <v>56394.090416680301</v>
      </c>
      <c r="G254" s="111">
        <f t="shared" si="28"/>
        <v>0</v>
      </c>
      <c r="H254" s="112">
        <f t="shared" si="28"/>
        <v>190419.24757861183</v>
      </c>
    </row>
    <row r="256" spans="1:8" ht="18.75" thickBot="1" x14ac:dyDescent="0.3">
      <c r="A256" s="21" t="s">
        <v>65</v>
      </c>
      <c r="B256" s="25"/>
      <c r="C256" s="25"/>
      <c r="D256" s="25"/>
      <c r="E256" s="25"/>
      <c r="F256" s="25"/>
      <c r="G256" s="25"/>
      <c r="H256" s="25"/>
    </row>
    <row r="257" spans="1:9" ht="60.75" thickBot="1" x14ac:dyDescent="0.3">
      <c r="A257" s="17" t="s">
        <v>15</v>
      </c>
      <c r="B257" s="39" t="s">
        <v>52</v>
      </c>
      <c r="C257" s="41" t="s">
        <v>53</v>
      </c>
      <c r="D257" s="41" t="s">
        <v>54</v>
      </c>
      <c r="E257" s="41" t="s">
        <v>55</v>
      </c>
      <c r="F257" s="41" t="s">
        <v>56</v>
      </c>
      <c r="G257" s="42" t="s">
        <v>57</v>
      </c>
      <c r="H257" s="16" t="s">
        <v>10</v>
      </c>
    </row>
    <row r="258" spans="1:9" ht="15.75" x14ac:dyDescent="0.25">
      <c r="A258" s="18">
        <v>1</v>
      </c>
      <c r="B258" s="101">
        <v>10050156.2550171</v>
      </c>
      <c r="C258" s="102">
        <v>6826258.3899862999</v>
      </c>
      <c r="D258" s="102">
        <v>8562361.8927474804</v>
      </c>
      <c r="E258" s="102">
        <v>7473026.0459345402</v>
      </c>
      <c r="F258" s="102">
        <v>5594588.6269720905</v>
      </c>
      <c r="G258" s="103">
        <v>5125922.7852978697</v>
      </c>
      <c r="H258" s="104">
        <v>43632313.9959554</v>
      </c>
    </row>
    <row r="259" spans="1:9" ht="15.75" x14ac:dyDescent="0.25">
      <c r="A259" s="19">
        <v>2</v>
      </c>
      <c r="B259" s="105">
        <v>7217248.7550323904</v>
      </c>
      <c r="C259" s="106">
        <v>4759064.9164677998</v>
      </c>
      <c r="D259" s="106">
        <v>6273368.2174016302</v>
      </c>
      <c r="E259" s="106">
        <v>5139915.6811872404</v>
      </c>
      <c r="F259" s="106">
        <v>4121188.5657010302</v>
      </c>
      <c r="G259" s="107">
        <v>3628418.14521576</v>
      </c>
      <c r="H259" s="108">
        <v>31139204.2810058</v>
      </c>
    </row>
    <row r="260" spans="1:9" ht="15.75" x14ac:dyDescent="0.25">
      <c r="A260" s="19">
        <v>3</v>
      </c>
      <c r="B260" s="105">
        <v>5764719.63191514</v>
      </c>
      <c r="C260" s="106">
        <v>3837385.25548654</v>
      </c>
      <c r="D260" s="106">
        <v>4359554.5351392198</v>
      </c>
      <c r="E260" s="106">
        <v>4276867.91576795</v>
      </c>
      <c r="F260" s="106">
        <v>3061268.2022437099</v>
      </c>
      <c r="G260" s="107">
        <v>2377772.8321900801</v>
      </c>
      <c r="H260" s="108">
        <v>23677568.372742601</v>
      </c>
    </row>
    <row r="261" spans="1:9" ht="15.75" x14ac:dyDescent="0.25">
      <c r="A261" s="19">
        <v>4</v>
      </c>
      <c r="B261" s="105">
        <v>4673255.70610289</v>
      </c>
      <c r="C261" s="106">
        <v>2800560.03990237</v>
      </c>
      <c r="D261" s="106">
        <v>3360773.5962045402</v>
      </c>
      <c r="E261" s="106">
        <v>3536592.0514811901</v>
      </c>
      <c r="F261" s="106">
        <v>2145606.91897535</v>
      </c>
      <c r="G261" s="107">
        <v>1856190.47697462</v>
      </c>
      <c r="H261" s="108">
        <v>18372978.7896409</v>
      </c>
    </row>
    <row r="262" spans="1:9" ht="15.75" x14ac:dyDescent="0.25">
      <c r="A262" s="19">
        <v>5</v>
      </c>
      <c r="B262" s="105">
        <v>3224254.1144140302</v>
      </c>
      <c r="C262" s="106">
        <v>2126516.4971339302</v>
      </c>
      <c r="D262" s="106">
        <v>2547074.0138884499</v>
      </c>
      <c r="E262" s="106">
        <v>2687378.6857007099</v>
      </c>
      <c r="F262" s="106">
        <v>1378080.72997859</v>
      </c>
      <c r="G262" s="107">
        <v>1313689.5122014401</v>
      </c>
      <c r="H262" s="108">
        <v>13276993.5533171</v>
      </c>
    </row>
    <row r="263" spans="1:9" ht="15.75" x14ac:dyDescent="0.25">
      <c r="A263" s="19">
        <v>6</v>
      </c>
      <c r="B263" s="105">
        <v>2378164.99882113</v>
      </c>
      <c r="C263" s="106">
        <v>1756056.9112261201</v>
      </c>
      <c r="D263" s="106">
        <v>1921876.5134697801</v>
      </c>
      <c r="E263" s="106">
        <v>2095848.21011054</v>
      </c>
      <c r="F263" s="106">
        <v>1211296.6636530301</v>
      </c>
      <c r="G263" s="107">
        <v>1030227.5032729</v>
      </c>
      <c r="H263" s="108">
        <v>10393470.800553501</v>
      </c>
    </row>
    <row r="264" spans="1:9" ht="15.75" x14ac:dyDescent="0.25">
      <c r="A264" s="19">
        <v>7</v>
      </c>
      <c r="B264" s="105">
        <v>1713245.4856026799</v>
      </c>
      <c r="C264" s="106">
        <v>1447561.6964054999</v>
      </c>
      <c r="D264" s="106">
        <v>1541831.6695704099</v>
      </c>
      <c r="E264" s="106">
        <v>1627292.75363167</v>
      </c>
      <c r="F264" s="106">
        <v>974791.583913284</v>
      </c>
      <c r="G264" s="107">
        <v>851621.32920586201</v>
      </c>
      <c r="H264" s="108">
        <v>8156344.5183294304</v>
      </c>
    </row>
    <row r="265" spans="1:9" ht="15.75" x14ac:dyDescent="0.25">
      <c r="A265" s="19">
        <v>8</v>
      </c>
      <c r="B265" s="105">
        <v>1528898.93510922</v>
      </c>
      <c r="C265" s="106">
        <v>1018528.38009737</v>
      </c>
      <c r="D265" s="106">
        <v>1223520.2685013199</v>
      </c>
      <c r="E265" s="106">
        <v>1545557.53164921</v>
      </c>
      <c r="F265" s="106">
        <v>803204.33701811801</v>
      </c>
      <c r="G265" s="107">
        <v>736878.81728881504</v>
      </c>
      <c r="H265" s="108">
        <v>6856588.2696640696</v>
      </c>
    </row>
    <row r="266" spans="1:9" ht="15.75" x14ac:dyDescent="0.25">
      <c r="A266" s="19">
        <v>9</v>
      </c>
      <c r="B266" s="105">
        <v>924721.77732444403</v>
      </c>
      <c r="C266" s="106">
        <v>833161.52189292898</v>
      </c>
      <c r="D266" s="106">
        <v>783783.74401446502</v>
      </c>
      <c r="E266" s="106">
        <v>1463857.5956415499</v>
      </c>
      <c r="F266" s="106">
        <v>783775.47527258401</v>
      </c>
      <c r="G266" s="107">
        <v>282776.71755448001</v>
      </c>
      <c r="H266" s="108">
        <v>5072076.8317004601</v>
      </c>
    </row>
    <row r="267" spans="1:9" ht="15.75" x14ac:dyDescent="0.25">
      <c r="A267" s="19">
        <v>10</v>
      </c>
      <c r="B267" s="105">
        <v>862383.35030848498</v>
      </c>
      <c r="C267" s="106">
        <v>708376.73361381597</v>
      </c>
      <c r="D267" s="106">
        <v>472257.59868006402</v>
      </c>
      <c r="E267" s="106">
        <v>1382043.4510186401</v>
      </c>
      <c r="F267" s="106">
        <v>692468.88013977499</v>
      </c>
      <c r="G267" s="107">
        <v>118267.25333705101</v>
      </c>
      <c r="H267" s="108">
        <v>4235797.2670978401</v>
      </c>
      <c r="I267" s="121"/>
    </row>
    <row r="268" spans="1:9" ht="15.75" x14ac:dyDescent="0.25">
      <c r="A268" s="19">
        <v>11</v>
      </c>
      <c r="B268" s="105">
        <v>740017.10354603198</v>
      </c>
      <c r="C268" s="106">
        <v>584740.21411496098</v>
      </c>
      <c r="D268" s="106">
        <v>467688.76860404602</v>
      </c>
      <c r="E268" s="106">
        <v>1050660.2680859801</v>
      </c>
      <c r="F268" s="106">
        <v>676969.11151363899</v>
      </c>
      <c r="G268" s="107">
        <v>112590.21750940901</v>
      </c>
      <c r="H268" s="108">
        <v>3632665.6833740701</v>
      </c>
    </row>
    <row r="269" spans="1:9" ht="15.75" x14ac:dyDescent="0.25">
      <c r="A269" s="19">
        <v>12</v>
      </c>
      <c r="B269" s="105">
        <v>677674.53407122404</v>
      </c>
      <c r="C269" s="106">
        <v>520448.81570251897</v>
      </c>
      <c r="D269" s="106">
        <v>339102.912481028</v>
      </c>
      <c r="E269" s="106">
        <v>1034752.47825129</v>
      </c>
      <c r="F269" s="106">
        <v>661469.34288750205</v>
      </c>
      <c r="G269" s="107">
        <v>106913.181681766</v>
      </c>
      <c r="H269" s="108">
        <v>3340361.2650753399</v>
      </c>
    </row>
    <row r="270" spans="1:9" ht="15.75" x14ac:dyDescent="0.25">
      <c r="A270" s="19">
        <v>13</v>
      </c>
      <c r="B270" s="105">
        <v>675987.03894943197</v>
      </c>
      <c r="C270" s="106">
        <v>518082.964332762</v>
      </c>
      <c r="D270" s="106">
        <v>273610.09737373597</v>
      </c>
      <c r="E270" s="106">
        <v>952572.05765159801</v>
      </c>
      <c r="F270" s="106">
        <v>645969.57426136499</v>
      </c>
      <c r="G270" s="107">
        <v>101236.145854124</v>
      </c>
      <c r="H270" s="108">
        <v>3167457.87842301</v>
      </c>
    </row>
    <row r="271" spans="1:9" ht="15.75" x14ac:dyDescent="0.25">
      <c r="A271" s="19">
        <v>14</v>
      </c>
      <c r="B271" s="105">
        <v>613745.21545204299</v>
      </c>
      <c r="C271" s="106">
        <v>515717.11296300503</v>
      </c>
      <c r="D271" s="106">
        <v>210511.43672680901</v>
      </c>
      <c r="E271" s="106">
        <v>753762.73276946496</v>
      </c>
      <c r="F271" s="106">
        <v>486191.991173063</v>
      </c>
      <c r="G271" s="107">
        <v>95559.110026481503</v>
      </c>
      <c r="H271" s="108">
        <v>2675487.5991108599</v>
      </c>
    </row>
    <row r="272" spans="1:9" ht="15.75" x14ac:dyDescent="0.25">
      <c r="A272" s="19">
        <v>15</v>
      </c>
      <c r="B272" s="105">
        <v>491397.79434011801</v>
      </c>
      <c r="C272" s="106">
        <v>513351.261593248</v>
      </c>
      <c r="D272" s="106">
        <v>144316.06955093099</v>
      </c>
      <c r="E272" s="106">
        <v>609740.14058546105</v>
      </c>
      <c r="F272" s="106">
        <v>414494.76723975799</v>
      </c>
      <c r="G272" s="107">
        <v>89882.074198838993</v>
      </c>
      <c r="H272" s="108">
        <v>2263182.1075083502</v>
      </c>
    </row>
    <row r="273" spans="1:8" ht="15.75" x14ac:dyDescent="0.25">
      <c r="A273" s="19">
        <v>20</v>
      </c>
      <c r="B273" s="105">
        <v>245370.32949934399</v>
      </c>
      <c r="C273" s="106">
        <v>199733.45998754201</v>
      </c>
      <c r="D273" s="106">
        <v>74031.865623442995</v>
      </c>
      <c r="E273" s="106">
        <v>431217.07373526302</v>
      </c>
      <c r="F273" s="106">
        <v>300436.22386440297</v>
      </c>
      <c r="G273" s="107">
        <v>0</v>
      </c>
      <c r="H273" s="108">
        <v>1250788.9527099901</v>
      </c>
    </row>
    <row r="274" spans="1:8" ht="16.5" thickBot="1" x14ac:dyDescent="0.3">
      <c r="A274" s="20">
        <v>25</v>
      </c>
      <c r="B274" s="109">
        <v>122456.06229053</v>
      </c>
      <c r="C274" s="110">
        <v>194771.72059958501</v>
      </c>
      <c r="D274" s="110">
        <v>71462.843199221403</v>
      </c>
      <c r="E274" s="110">
        <v>76362.494385328493</v>
      </c>
      <c r="F274" s="110">
        <v>202492.41829764901</v>
      </c>
      <c r="G274" s="111">
        <v>0</v>
      </c>
      <c r="H274" s="112">
        <v>667545.53877231397</v>
      </c>
    </row>
    <row r="276" spans="1:8" ht="18.75" thickBot="1" x14ac:dyDescent="0.3">
      <c r="A276" s="21" t="s">
        <v>66</v>
      </c>
      <c r="B276" s="25"/>
      <c r="C276" s="25"/>
      <c r="D276" s="25"/>
      <c r="E276" s="25"/>
      <c r="F276" s="25"/>
      <c r="G276" s="25"/>
      <c r="H276" s="25"/>
    </row>
    <row r="277" spans="1:8" ht="60.75" thickBot="1" x14ac:dyDescent="0.3">
      <c r="A277" s="17" t="s">
        <v>15</v>
      </c>
      <c r="B277" s="39" t="s">
        <v>52</v>
      </c>
      <c r="C277" s="41" t="s">
        <v>53</v>
      </c>
      <c r="D277" s="41" t="s">
        <v>54</v>
      </c>
      <c r="E277" s="41" t="s">
        <v>55</v>
      </c>
      <c r="F277" s="41" t="s">
        <v>56</v>
      </c>
      <c r="G277" s="42" t="s">
        <v>57</v>
      </c>
      <c r="H277" s="16" t="s">
        <v>10</v>
      </c>
    </row>
    <row r="278" spans="1:8" ht="15.75" x14ac:dyDescent="0.25">
      <c r="A278" s="18">
        <v>1</v>
      </c>
      <c r="B278" s="101">
        <f>B258+B238+B198+B178+B157+B137+B116+B96</f>
        <v>13383309.197503293</v>
      </c>
      <c r="C278" s="102">
        <f t="shared" ref="C278:H278" si="29">C258+C238+C198+C178+C157+C137+C116+C96</f>
        <v>9040526.3007372003</v>
      </c>
      <c r="D278" s="102">
        <f t="shared" si="29"/>
        <v>11317691.593490383</v>
      </c>
      <c r="E278" s="102">
        <f t="shared" si="29"/>
        <v>9792445.5670800228</v>
      </c>
      <c r="F278" s="102">
        <f t="shared" si="29"/>
        <v>7412054.9830350587</v>
      </c>
      <c r="G278" s="113">
        <f t="shared" si="29"/>
        <v>7283034.2937415112</v>
      </c>
      <c r="H278" s="114">
        <f t="shared" si="29"/>
        <v>58229061.935587466</v>
      </c>
    </row>
    <row r="279" spans="1:8" ht="15.75" x14ac:dyDescent="0.25">
      <c r="A279" s="19">
        <v>2</v>
      </c>
      <c r="B279" s="105">
        <f t="shared" ref="B279:H279" si="30">B259+B239+B199+B179+B158+B138+B117+B97</f>
        <v>9610736.9059110396</v>
      </c>
      <c r="C279" s="106">
        <f t="shared" si="30"/>
        <v>6293571.9770887513</v>
      </c>
      <c r="D279" s="106">
        <f t="shared" si="30"/>
        <v>8288974.6105673239</v>
      </c>
      <c r="E279" s="106">
        <f t="shared" si="30"/>
        <v>6721984.502415929</v>
      </c>
      <c r="F279" s="106">
        <f t="shared" si="30"/>
        <v>5438475.2928949837</v>
      </c>
      <c r="G279" s="115">
        <f t="shared" si="30"/>
        <v>4905383.5680449931</v>
      </c>
      <c r="H279" s="116">
        <f t="shared" si="30"/>
        <v>41259126.856922902</v>
      </c>
    </row>
    <row r="280" spans="1:8" ht="15.75" x14ac:dyDescent="0.25">
      <c r="A280" s="19">
        <v>3</v>
      </c>
      <c r="B280" s="105">
        <f t="shared" ref="B280:H280" si="31">B260+B240+B200+B180+B159+B139+B118+B98</f>
        <v>7678378.9530367507</v>
      </c>
      <c r="C280" s="106">
        <f t="shared" si="31"/>
        <v>5071997.0517480113</v>
      </c>
      <c r="D280" s="106">
        <f t="shared" si="31"/>
        <v>5754790.8506477103</v>
      </c>
      <c r="E280" s="106">
        <f t="shared" si="31"/>
        <v>5591141.0000727233</v>
      </c>
      <c r="F280" s="106">
        <f t="shared" si="31"/>
        <v>4027590.6550111929</v>
      </c>
      <c r="G280" s="115">
        <f t="shared" si="31"/>
        <v>3134615.8346278914</v>
      </c>
      <c r="H280" s="116">
        <f t="shared" si="31"/>
        <v>31258514.345144246</v>
      </c>
    </row>
    <row r="281" spans="1:8" ht="15.75" x14ac:dyDescent="0.25">
      <c r="A281" s="19">
        <v>4</v>
      </c>
      <c r="B281" s="105">
        <f t="shared" ref="B281:H281" si="32">B261+B241+B201+B181+B160+B140+B119+B99</f>
        <v>6227043.4049067246</v>
      </c>
      <c r="C281" s="106">
        <f t="shared" si="32"/>
        <v>3695293.0817526057</v>
      </c>
      <c r="D281" s="106">
        <f t="shared" si="32"/>
        <v>4436022.6002190597</v>
      </c>
      <c r="E281" s="106">
        <f t="shared" si="32"/>
        <v>4616200.0493758405</v>
      </c>
      <c r="F281" s="106">
        <f t="shared" si="32"/>
        <v>2800552.3807555404</v>
      </c>
      <c r="G281" s="115">
        <f t="shared" si="32"/>
        <v>2445048.990975643</v>
      </c>
      <c r="H281" s="116">
        <f t="shared" si="32"/>
        <v>24220160.507985368</v>
      </c>
    </row>
    <row r="282" spans="1:8" ht="15.75" x14ac:dyDescent="0.25">
      <c r="A282" s="19">
        <v>5</v>
      </c>
      <c r="B282" s="105">
        <f t="shared" ref="B282:H282" si="33">B262+B242+B202+B182+B161+B141+B120+B100</f>
        <v>4298212.9834608166</v>
      </c>
      <c r="C282" s="106">
        <f t="shared" si="33"/>
        <v>2801326.7735960013</v>
      </c>
      <c r="D282" s="106">
        <f t="shared" si="33"/>
        <v>3362192.896669161</v>
      </c>
      <c r="E282" s="106">
        <f t="shared" si="33"/>
        <v>3493761.7447915501</v>
      </c>
      <c r="F282" s="106">
        <f t="shared" si="33"/>
        <v>1772240.6044552571</v>
      </c>
      <c r="G282" s="115">
        <f t="shared" si="33"/>
        <v>1723045.4431482514</v>
      </c>
      <c r="H282" s="116">
        <f t="shared" si="33"/>
        <v>17450780.446120989</v>
      </c>
    </row>
    <row r="283" spans="1:8" ht="15.75" x14ac:dyDescent="0.25">
      <c r="A283" s="19">
        <v>6</v>
      </c>
      <c r="B283" s="105">
        <f t="shared" ref="B283:H283" si="34">B263+B243+B203+B183+B162+B142+B121+B101</f>
        <v>3172223.7171763168</v>
      </c>
      <c r="C283" s="106">
        <f t="shared" si="34"/>
        <v>2310909.7848476674</v>
      </c>
      <c r="D283" s="106">
        <f t="shared" si="34"/>
        <v>2537058.2545782588</v>
      </c>
      <c r="E283" s="106">
        <f t="shared" si="34"/>
        <v>2715424.9570091669</v>
      </c>
      <c r="F283" s="106">
        <f t="shared" si="34"/>
        <v>1559830.3242653783</v>
      </c>
      <c r="G283" s="115">
        <f t="shared" si="34"/>
        <v>1352734.9227425479</v>
      </c>
      <c r="H283" s="116">
        <f t="shared" si="34"/>
        <v>13648181.960619332</v>
      </c>
    </row>
    <row r="284" spans="1:8" ht="15.75" x14ac:dyDescent="0.25">
      <c r="A284" s="19">
        <v>7</v>
      </c>
      <c r="B284" s="105">
        <f t="shared" ref="B284:H284" si="35">B264+B244+B204+B184+B163+B143+B122+B102</f>
        <v>2287382.656985892</v>
      </c>
      <c r="C284" s="106">
        <f t="shared" si="35"/>
        <v>1902502.650494331</v>
      </c>
      <c r="D284" s="106">
        <f t="shared" si="35"/>
        <v>2036698.0088898947</v>
      </c>
      <c r="E284" s="106">
        <f t="shared" si="35"/>
        <v>2094947.0246607747</v>
      </c>
      <c r="F284" s="106">
        <f t="shared" si="35"/>
        <v>1247461.829754032</v>
      </c>
      <c r="G284" s="115">
        <f t="shared" si="35"/>
        <v>1126017.3520601657</v>
      </c>
      <c r="H284" s="116">
        <f t="shared" si="35"/>
        <v>10695009.522845112</v>
      </c>
    </row>
    <row r="285" spans="1:8" ht="15.75" x14ac:dyDescent="0.25">
      <c r="A285" s="19">
        <v>8</v>
      </c>
      <c r="B285" s="105">
        <f t="shared" ref="B285:H285" si="36">B265+B245+B205+B185+B164+B144+B123+B103</f>
        <v>2043057.5027728023</v>
      </c>
      <c r="C285" s="106">
        <f t="shared" si="36"/>
        <v>1333518.7494980462</v>
      </c>
      <c r="D285" s="106">
        <f t="shared" si="36"/>
        <v>1617877.4779715443</v>
      </c>
      <c r="E285" s="106">
        <f t="shared" si="36"/>
        <v>1993218.9347717708</v>
      </c>
      <c r="F285" s="106">
        <f t="shared" si="36"/>
        <v>1019130.7130088551</v>
      </c>
      <c r="G285" s="115">
        <f t="shared" si="36"/>
        <v>982323.48293741338</v>
      </c>
      <c r="H285" s="116">
        <f t="shared" si="36"/>
        <v>8989126.8609604482</v>
      </c>
    </row>
    <row r="286" spans="1:8" ht="15.75" x14ac:dyDescent="0.25">
      <c r="A286" s="19">
        <v>9</v>
      </c>
      <c r="B286" s="105">
        <f t="shared" ref="B286:H286" si="37">B266+B246+B206+B186+B165+B145+B124+B104</f>
        <v>1238951.6659225933</v>
      </c>
      <c r="C286" s="106">
        <f t="shared" si="37"/>
        <v>1088173.2875739755</v>
      </c>
      <c r="D286" s="106">
        <f t="shared" si="37"/>
        <v>1037827.0377210639</v>
      </c>
      <c r="E286" s="106">
        <f t="shared" si="37"/>
        <v>1891525.5403235552</v>
      </c>
      <c r="F286" s="106">
        <f t="shared" si="37"/>
        <v>999701.85126332112</v>
      </c>
      <c r="G286" s="115">
        <f t="shared" si="37"/>
        <v>373684.72383586352</v>
      </c>
      <c r="H286" s="116">
        <f t="shared" si="37"/>
        <v>6629864.1066403762</v>
      </c>
    </row>
    <row r="287" spans="1:8" ht="15.75" x14ac:dyDescent="0.25">
      <c r="A287" s="19">
        <v>10</v>
      </c>
      <c r="B287" s="105">
        <f t="shared" ref="B287:H287" si="38">B267+B247+B207+B187+B166+B146+B125+B105</f>
        <v>1156620.3710000913</v>
      </c>
      <c r="C287" s="106">
        <f t="shared" si="38"/>
        <v>923402.7634817753</v>
      </c>
      <c r="D287" s="106">
        <f t="shared" si="38"/>
        <v>626332.64970017632</v>
      </c>
      <c r="E287" s="106">
        <f t="shared" si="38"/>
        <v>1789717.739693715</v>
      </c>
      <c r="F287" s="106">
        <f t="shared" si="38"/>
        <v>880784.66107777925</v>
      </c>
      <c r="G287" s="115">
        <f t="shared" si="38"/>
        <v>151937.99199331805</v>
      </c>
      <c r="H287" s="116">
        <f t="shared" si="38"/>
        <v>5528796.1769468561</v>
      </c>
    </row>
    <row r="288" spans="1:8" ht="15.75" x14ac:dyDescent="0.25">
      <c r="A288" s="19">
        <v>11</v>
      </c>
      <c r="B288" s="105">
        <f t="shared" ref="B288:H288" si="39">B268+B248+B208+B188+B167+B147+B126+B106</f>
        <v>994268.388424551</v>
      </c>
      <c r="C288" s="106">
        <f t="shared" si="39"/>
        <v>759832.92816983443</v>
      </c>
      <c r="D288" s="106">
        <f t="shared" si="39"/>
        <v>621763.81962415832</v>
      </c>
      <c r="E288" s="106">
        <f t="shared" si="39"/>
        <v>1356251.5206316193</v>
      </c>
      <c r="F288" s="106">
        <f t="shared" si="39"/>
        <v>865284.89245164325</v>
      </c>
      <c r="G288" s="115">
        <f t="shared" si="39"/>
        <v>146260.95616567606</v>
      </c>
      <c r="H288" s="116">
        <f t="shared" si="39"/>
        <v>4743662.5054674791</v>
      </c>
    </row>
    <row r="289" spans="1:8" ht="15.75" x14ac:dyDescent="0.25">
      <c r="A289" s="19">
        <v>12</v>
      </c>
      <c r="B289" s="105">
        <f t="shared" ref="B289:H289" si="40">B269+B249+B209+B189+B168+B148+B127+B107</f>
        <v>911932.9510432001</v>
      </c>
      <c r="C289" s="106">
        <f t="shared" si="40"/>
        <v>694309.65975739225</v>
      </c>
      <c r="D289" s="106">
        <f t="shared" si="40"/>
        <v>453188.2016642362</v>
      </c>
      <c r="E289" s="106">
        <f t="shared" si="40"/>
        <v>1340343.7307969292</v>
      </c>
      <c r="F289" s="106">
        <f t="shared" si="40"/>
        <v>849785.12382550631</v>
      </c>
      <c r="G289" s="115">
        <f t="shared" si="40"/>
        <v>140583.92033803306</v>
      </c>
      <c r="H289" s="116">
        <f t="shared" si="40"/>
        <v>4390143.5874253102</v>
      </c>
    </row>
    <row r="290" spans="1:8" ht="15.75" x14ac:dyDescent="0.25">
      <c r="A290" s="19">
        <v>13</v>
      </c>
      <c r="B290" s="105">
        <f t="shared" ref="B290:H290" si="41">B270+B250+B210+B190+B169+B149+B128+B108</f>
        <v>910245.45592140802</v>
      </c>
      <c r="C290" s="106">
        <f t="shared" si="41"/>
        <v>691943.80838763528</v>
      </c>
      <c r="D290" s="106">
        <f t="shared" si="41"/>
        <v>367699.75488626905</v>
      </c>
      <c r="E290" s="106">
        <f t="shared" si="41"/>
        <v>1235901.8405005638</v>
      </c>
      <c r="F290" s="106">
        <f t="shared" si="41"/>
        <v>834285.35519936925</v>
      </c>
      <c r="G290" s="115">
        <f t="shared" si="41"/>
        <v>134906.88451039104</v>
      </c>
      <c r="H290" s="116">
        <f t="shared" si="41"/>
        <v>4174983.099405631</v>
      </c>
    </row>
    <row r="291" spans="1:8" ht="15.75" x14ac:dyDescent="0.25">
      <c r="A291" s="19">
        <v>14</v>
      </c>
      <c r="B291" s="105">
        <f t="shared" ref="B291:H291" si="42">B271+B251+B211+B191+B170+B150+B129+B109</f>
        <v>828010.76451747504</v>
      </c>
      <c r="C291" s="106">
        <f t="shared" si="42"/>
        <v>689577.9570178783</v>
      </c>
      <c r="D291" s="106">
        <f t="shared" si="42"/>
        <v>284608.22633279883</v>
      </c>
      <c r="E291" s="106">
        <f t="shared" si="42"/>
        <v>977111.74516401428</v>
      </c>
      <c r="F291" s="106">
        <f t="shared" si="42"/>
        <v>622884.8667023005</v>
      </c>
      <c r="G291" s="115">
        <f t="shared" si="42"/>
        <v>129229.84868274855</v>
      </c>
      <c r="H291" s="116">
        <f t="shared" si="42"/>
        <v>3531423.4084172109</v>
      </c>
    </row>
    <row r="292" spans="1:8" ht="15.75" x14ac:dyDescent="0.25">
      <c r="A292" s="19">
        <v>15</v>
      </c>
      <c r="B292" s="105">
        <f t="shared" ref="B292:H292" si="43">B272+B252+B212+B192+B171+B151+B130+B110</f>
        <v>665677.60759246408</v>
      </c>
      <c r="C292" s="106">
        <f t="shared" si="43"/>
        <v>687212.10564812133</v>
      </c>
      <c r="D292" s="106">
        <f t="shared" si="43"/>
        <v>197908.30771526147</v>
      </c>
      <c r="E292" s="106">
        <f t="shared" si="43"/>
        <v>789713.87793066446</v>
      </c>
      <c r="F292" s="106">
        <f t="shared" si="43"/>
        <v>531157.74263010221</v>
      </c>
      <c r="G292" s="115">
        <f t="shared" si="43"/>
        <v>123552.81285510604</v>
      </c>
      <c r="H292" s="116">
        <f t="shared" si="43"/>
        <v>2995222.4543717159</v>
      </c>
    </row>
    <row r="293" spans="1:8" ht="15.75" x14ac:dyDescent="0.25">
      <c r="A293" s="19">
        <v>20</v>
      </c>
      <c r="B293" s="105">
        <f t="shared" ref="B293:H293" si="44">B273+B253+B213+B193+B172+B152+B131+B111</f>
        <v>339678.67112551711</v>
      </c>
      <c r="C293" s="106">
        <f t="shared" si="44"/>
        <v>273629.65056861064</v>
      </c>
      <c r="D293" s="106">
        <f t="shared" si="44"/>
        <v>107628.59065692306</v>
      </c>
      <c r="E293" s="106">
        <f t="shared" si="44"/>
        <v>567517.99342341686</v>
      </c>
      <c r="F293" s="106">
        <f t="shared" si="44"/>
        <v>393339.4409303398</v>
      </c>
      <c r="G293" s="115">
        <f t="shared" si="44"/>
        <v>4350.8599999999997</v>
      </c>
      <c r="H293" s="116">
        <f t="shared" si="44"/>
        <v>1686145.2067048028</v>
      </c>
    </row>
    <row r="294" spans="1:8" ht="16.5" thickBot="1" x14ac:dyDescent="0.3">
      <c r="A294" s="20">
        <v>25</v>
      </c>
      <c r="B294" s="109">
        <f t="shared" ref="B294:H294" si="45">B274+B254+B214+B194+B173+B153+B132+B112</f>
        <v>176778.66810361651</v>
      </c>
      <c r="C294" s="110">
        <f t="shared" si="45"/>
        <v>268667.91118065367</v>
      </c>
      <c r="D294" s="110">
        <f t="shared" si="45"/>
        <v>105059.56823270147</v>
      </c>
      <c r="E294" s="110">
        <f t="shared" si="45"/>
        <v>109091.02011962535</v>
      </c>
      <c r="F294" s="110">
        <f t="shared" si="45"/>
        <v>268872.51871432934</v>
      </c>
      <c r="G294" s="117">
        <f t="shared" si="45"/>
        <v>4350.8599999999997</v>
      </c>
      <c r="H294" s="118">
        <f t="shared" si="45"/>
        <v>932820.54635092581</v>
      </c>
    </row>
    <row r="296" spans="1:8" ht="18.75" thickBot="1" x14ac:dyDescent="0.3">
      <c r="A296" s="21" t="s">
        <v>67</v>
      </c>
      <c r="B296" s="25"/>
      <c r="C296" s="25"/>
      <c r="D296" s="25"/>
      <c r="E296" s="25"/>
      <c r="F296" s="25"/>
      <c r="G296" s="25"/>
      <c r="H296" s="25"/>
    </row>
    <row r="297" spans="1:8" ht="60.75" thickBot="1" x14ac:dyDescent="0.3">
      <c r="A297" s="17" t="s">
        <v>15</v>
      </c>
      <c r="B297" s="39" t="s">
        <v>52</v>
      </c>
      <c r="C297" s="41" t="s">
        <v>53</v>
      </c>
      <c r="D297" s="41" t="s">
        <v>54</v>
      </c>
      <c r="E297" s="41" t="s">
        <v>55</v>
      </c>
      <c r="F297" s="41" t="s">
        <v>56</v>
      </c>
      <c r="G297" s="42" t="s">
        <v>57</v>
      </c>
      <c r="H297" s="16" t="s">
        <v>10</v>
      </c>
    </row>
    <row r="298" spans="1:8" ht="15.75" x14ac:dyDescent="0.25">
      <c r="A298" s="18">
        <v>1</v>
      </c>
      <c r="B298" s="32">
        <v>155</v>
      </c>
      <c r="C298" s="33">
        <v>96</v>
      </c>
      <c r="D298" s="33">
        <v>110</v>
      </c>
      <c r="E298" s="33">
        <v>82</v>
      </c>
      <c r="F298" s="33">
        <v>64</v>
      </c>
      <c r="G298" s="34">
        <v>32</v>
      </c>
      <c r="H298" s="68">
        <v>539</v>
      </c>
    </row>
    <row r="299" spans="1:8" ht="15.75" x14ac:dyDescent="0.25">
      <c r="A299" s="19">
        <v>2</v>
      </c>
      <c r="B299" s="52">
        <v>114</v>
      </c>
      <c r="C299" s="53">
        <v>69</v>
      </c>
      <c r="D299" s="53">
        <v>81</v>
      </c>
      <c r="E299" s="53">
        <v>59</v>
      </c>
      <c r="F299" s="53">
        <v>45</v>
      </c>
      <c r="G299" s="54">
        <v>22</v>
      </c>
      <c r="H299" s="69">
        <v>390</v>
      </c>
    </row>
    <row r="300" spans="1:8" ht="15.75" x14ac:dyDescent="0.25">
      <c r="A300" s="19">
        <v>3</v>
      </c>
      <c r="B300" s="52">
        <v>90</v>
      </c>
      <c r="C300" s="53">
        <v>55</v>
      </c>
      <c r="D300" s="53">
        <v>56</v>
      </c>
      <c r="E300" s="53">
        <v>49</v>
      </c>
      <c r="F300" s="53">
        <v>34</v>
      </c>
      <c r="G300" s="54">
        <v>16</v>
      </c>
      <c r="H300" s="69">
        <v>300</v>
      </c>
    </row>
    <row r="301" spans="1:8" ht="15.75" x14ac:dyDescent="0.25">
      <c r="A301" s="19">
        <v>4</v>
      </c>
      <c r="B301" s="52">
        <v>73</v>
      </c>
      <c r="C301" s="53">
        <v>41</v>
      </c>
      <c r="D301" s="53">
        <v>43</v>
      </c>
      <c r="E301" s="53">
        <v>40</v>
      </c>
      <c r="F301" s="53">
        <v>23</v>
      </c>
      <c r="G301" s="54">
        <v>14</v>
      </c>
      <c r="H301" s="69">
        <v>234</v>
      </c>
    </row>
    <row r="302" spans="1:8" ht="15.75" x14ac:dyDescent="0.25">
      <c r="A302" s="19">
        <v>5</v>
      </c>
      <c r="B302" s="52">
        <v>51</v>
      </c>
      <c r="C302" s="53">
        <v>31</v>
      </c>
      <c r="D302" s="53">
        <v>34</v>
      </c>
      <c r="E302" s="53">
        <v>30</v>
      </c>
      <c r="F302" s="53">
        <v>13</v>
      </c>
      <c r="G302" s="54">
        <v>10</v>
      </c>
      <c r="H302" s="69">
        <v>169</v>
      </c>
    </row>
    <row r="303" spans="1:8" ht="15.75" x14ac:dyDescent="0.25">
      <c r="A303" s="19">
        <v>6</v>
      </c>
      <c r="B303" s="52">
        <v>37</v>
      </c>
      <c r="C303" s="53">
        <v>25</v>
      </c>
      <c r="D303" s="53">
        <v>27</v>
      </c>
      <c r="E303" s="53">
        <v>23</v>
      </c>
      <c r="F303" s="53">
        <v>11</v>
      </c>
      <c r="G303" s="54">
        <v>7</v>
      </c>
      <c r="H303" s="69">
        <v>130</v>
      </c>
    </row>
    <row r="304" spans="1:8" ht="15.75" x14ac:dyDescent="0.25">
      <c r="A304" s="19">
        <v>7</v>
      </c>
      <c r="B304" s="52">
        <v>26</v>
      </c>
      <c r="C304" s="53">
        <v>22</v>
      </c>
      <c r="D304" s="53">
        <v>22</v>
      </c>
      <c r="E304" s="53">
        <v>16</v>
      </c>
      <c r="F304" s="53">
        <v>8</v>
      </c>
      <c r="G304" s="54">
        <v>7</v>
      </c>
      <c r="H304" s="69">
        <v>101</v>
      </c>
    </row>
    <row r="305" spans="1:9" ht="15.75" x14ac:dyDescent="0.25">
      <c r="A305" s="19">
        <v>8</v>
      </c>
      <c r="B305" s="52">
        <v>24</v>
      </c>
      <c r="C305" s="53">
        <v>16</v>
      </c>
      <c r="D305" s="53">
        <v>17</v>
      </c>
      <c r="E305" s="53">
        <v>15</v>
      </c>
      <c r="F305" s="53">
        <v>6</v>
      </c>
      <c r="G305" s="54">
        <v>6</v>
      </c>
      <c r="H305" s="69">
        <v>84</v>
      </c>
    </row>
    <row r="306" spans="1:9" ht="15.75" x14ac:dyDescent="0.25">
      <c r="A306" s="19">
        <v>9</v>
      </c>
      <c r="B306" s="52">
        <v>14</v>
      </c>
      <c r="C306" s="53">
        <v>13</v>
      </c>
      <c r="D306" s="53">
        <v>12</v>
      </c>
      <c r="E306" s="53">
        <v>15</v>
      </c>
      <c r="F306" s="53">
        <v>6</v>
      </c>
      <c r="G306" s="54">
        <v>3</v>
      </c>
      <c r="H306" s="69">
        <v>63</v>
      </c>
    </row>
    <row r="307" spans="1:9" ht="15.75" x14ac:dyDescent="0.25">
      <c r="A307" s="19">
        <v>10</v>
      </c>
      <c r="B307" s="52">
        <v>13</v>
      </c>
      <c r="C307" s="53">
        <v>11</v>
      </c>
      <c r="D307" s="53">
        <v>7</v>
      </c>
      <c r="E307" s="53">
        <v>14</v>
      </c>
      <c r="F307" s="53">
        <v>5</v>
      </c>
      <c r="G307" s="54">
        <v>1</v>
      </c>
      <c r="H307" s="69">
        <v>51</v>
      </c>
      <c r="I307" s="38"/>
    </row>
    <row r="308" spans="1:9" ht="15.75" x14ac:dyDescent="0.25">
      <c r="A308" s="19">
        <v>11</v>
      </c>
      <c r="B308" s="52">
        <v>11</v>
      </c>
      <c r="C308" s="53">
        <v>9</v>
      </c>
      <c r="D308" s="53">
        <v>7</v>
      </c>
      <c r="E308" s="53">
        <v>14</v>
      </c>
      <c r="F308" s="53">
        <v>5</v>
      </c>
      <c r="G308" s="54">
        <v>1</v>
      </c>
      <c r="H308" s="69">
        <v>47</v>
      </c>
    </row>
    <row r="309" spans="1:9" ht="15.75" x14ac:dyDescent="0.25">
      <c r="A309" s="19">
        <v>12</v>
      </c>
      <c r="B309" s="52">
        <v>10</v>
      </c>
      <c r="C309" s="53">
        <v>8</v>
      </c>
      <c r="D309" s="53">
        <v>5</v>
      </c>
      <c r="E309" s="53">
        <v>14</v>
      </c>
      <c r="F309" s="53">
        <v>5</v>
      </c>
      <c r="G309" s="54">
        <v>1</v>
      </c>
      <c r="H309" s="69">
        <v>43</v>
      </c>
    </row>
    <row r="310" spans="1:9" ht="15.75" x14ac:dyDescent="0.25">
      <c r="A310" s="19">
        <v>13</v>
      </c>
      <c r="B310" s="52">
        <v>10</v>
      </c>
      <c r="C310" s="53">
        <v>8</v>
      </c>
      <c r="D310" s="53">
        <v>4</v>
      </c>
      <c r="E310" s="53">
        <v>13</v>
      </c>
      <c r="F310" s="53">
        <v>5</v>
      </c>
      <c r="G310" s="54">
        <v>1</v>
      </c>
      <c r="H310" s="69">
        <v>41</v>
      </c>
    </row>
    <row r="311" spans="1:9" ht="15.75" x14ac:dyDescent="0.25">
      <c r="A311" s="19">
        <v>14</v>
      </c>
      <c r="B311" s="52">
        <v>9</v>
      </c>
      <c r="C311" s="53">
        <v>8</v>
      </c>
      <c r="D311" s="53">
        <v>3</v>
      </c>
      <c r="E311" s="53">
        <v>10</v>
      </c>
      <c r="F311" s="53">
        <v>3</v>
      </c>
      <c r="G311" s="54">
        <v>1</v>
      </c>
      <c r="H311" s="69">
        <v>34</v>
      </c>
    </row>
    <row r="312" spans="1:9" ht="15.75" x14ac:dyDescent="0.25">
      <c r="A312" s="19">
        <v>15</v>
      </c>
      <c r="B312" s="52">
        <v>7</v>
      </c>
      <c r="C312" s="53">
        <v>8</v>
      </c>
      <c r="D312" s="53">
        <v>2</v>
      </c>
      <c r="E312" s="53">
        <v>8</v>
      </c>
      <c r="F312" s="53">
        <v>3</v>
      </c>
      <c r="G312" s="54">
        <v>1</v>
      </c>
      <c r="H312" s="69">
        <v>29</v>
      </c>
    </row>
    <row r="313" spans="1:9" ht="15.75" x14ac:dyDescent="0.25">
      <c r="A313" s="19">
        <v>20</v>
      </c>
      <c r="B313" s="52">
        <v>4</v>
      </c>
      <c r="C313" s="53">
        <v>3</v>
      </c>
      <c r="D313" s="53">
        <v>1</v>
      </c>
      <c r="E313" s="53">
        <v>6</v>
      </c>
      <c r="F313" s="53">
        <v>2</v>
      </c>
      <c r="G313" s="54">
        <v>0</v>
      </c>
      <c r="H313" s="69">
        <v>16</v>
      </c>
    </row>
    <row r="314" spans="1:9" ht="16.5" thickBot="1" x14ac:dyDescent="0.3">
      <c r="A314" s="20">
        <v>25</v>
      </c>
      <c r="B314" s="35">
        <v>2</v>
      </c>
      <c r="C314" s="36">
        <v>3</v>
      </c>
      <c r="D314" s="36">
        <v>1</v>
      </c>
      <c r="E314" s="36">
        <v>1</v>
      </c>
      <c r="F314" s="36">
        <v>1</v>
      </c>
      <c r="G314" s="37">
        <v>0</v>
      </c>
      <c r="H314" s="70">
        <v>8</v>
      </c>
    </row>
    <row r="316" spans="1:9" ht="18.75" thickBot="1" x14ac:dyDescent="0.3">
      <c r="A316" s="21" t="s">
        <v>68</v>
      </c>
      <c r="B316" s="25"/>
      <c r="C316" s="25"/>
      <c r="D316" s="25"/>
      <c r="E316" s="25"/>
      <c r="F316" s="25"/>
      <c r="G316" s="25"/>
      <c r="H316" s="25"/>
    </row>
    <row r="317" spans="1:9" ht="60.75" thickBot="1" x14ac:dyDescent="0.3">
      <c r="A317" s="17" t="s">
        <v>15</v>
      </c>
      <c r="B317" s="39" t="s">
        <v>52</v>
      </c>
      <c r="C317" s="41" t="s">
        <v>53</v>
      </c>
      <c r="D317" s="41" t="s">
        <v>54</v>
      </c>
      <c r="E317" s="41" t="s">
        <v>55</v>
      </c>
      <c r="F317" s="41" t="s">
        <v>56</v>
      </c>
      <c r="G317" s="42" t="s">
        <v>57</v>
      </c>
      <c r="H317" s="16" t="s">
        <v>35</v>
      </c>
    </row>
    <row r="318" spans="1:9" ht="15.75" x14ac:dyDescent="0.25">
      <c r="A318" s="18">
        <v>1</v>
      </c>
      <c r="B318" s="101">
        <f>(B258+B238+B198+B178+B157+B137)/B298</f>
        <v>86279.504435505121</v>
      </c>
      <c r="C318" s="102">
        <f t="shared" ref="C318:G318" si="46">(C258+C238+C198+C178+C157+C137)/C298</f>
        <v>94058.572299345848</v>
      </c>
      <c r="D318" s="102">
        <f t="shared" si="46"/>
        <v>102797.56175900348</v>
      </c>
      <c r="E318" s="102">
        <f t="shared" si="46"/>
        <v>119333.44703756127</v>
      </c>
      <c r="F318" s="102">
        <f t="shared" si="46"/>
        <v>115746.19598492279</v>
      </c>
      <c r="G318" s="103">
        <f t="shared" si="46"/>
        <v>227508.82011692223</v>
      </c>
      <c r="H318" s="114">
        <f>(H258+H238+H198+H178+H157+H137)/H298</f>
        <v>107948.16208828843</v>
      </c>
    </row>
    <row r="319" spans="1:9" ht="15.75" x14ac:dyDescent="0.25">
      <c r="A319" s="19">
        <v>2</v>
      </c>
      <c r="B319" s="105">
        <f t="shared" ref="B319:H334" si="47">(B259+B239+B199+B179+B158+B138)/B299</f>
        <v>84206.30724483369</v>
      </c>
      <c r="C319" s="106">
        <f t="shared" si="47"/>
        <v>91040.253291141329</v>
      </c>
      <c r="D319" s="106">
        <f t="shared" si="47"/>
        <v>102197.43976009042</v>
      </c>
      <c r="E319" s="106">
        <f t="shared" si="47"/>
        <v>113795.11563416829</v>
      </c>
      <c r="F319" s="106">
        <f t="shared" si="47"/>
        <v>120747.25428655518</v>
      </c>
      <c r="G319" s="107">
        <f t="shared" si="47"/>
        <v>222826.63400204515</v>
      </c>
      <c r="H319" s="116">
        <f t="shared" si="47"/>
        <v>105664.13676134078</v>
      </c>
    </row>
    <row r="320" spans="1:9" ht="15.75" x14ac:dyDescent="0.25">
      <c r="A320" s="19">
        <v>3</v>
      </c>
      <c r="B320" s="105">
        <f t="shared" si="47"/>
        <v>85183.689255963895</v>
      </c>
      <c r="C320" s="106">
        <f t="shared" si="47"/>
        <v>91996.534577236554</v>
      </c>
      <c r="D320" s="106">
        <f t="shared" si="47"/>
        <v>102553.50626156626</v>
      </c>
      <c r="E320" s="106">
        <f t="shared" si="47"/>
        <v>113933.21612393312</v>
      </c>
      <c r="F320" s="106">
        <f t="shared" si="47"/>
        <v>118304.37220621156</v>
      </c>
      <c r="G320" s="107">
        <f t="shared" si="47"/>
        <v>195687.42841424322</v>
      </c>
      <c r="H320" s="116">
        <f t="shared" si="47"/>
        <v>104018.04295048083</v>
      </c>
    </row>
    <row r="321" spans="1:8" ht="15.75" x14ac:dyDescent="0.25">
      <c r="A321" s="19">
        <v>4</v>
      </c>
      <c r="B321" s="105">
        <f t="shared" si="47"/>
        <v>85133.215135708553</v>
      </c>
      <c r="C321" s="106">
        <f t="shared" si="47"/>
        <v>89820.972237868424</v>
      </c>
      <c r="D321" s="106">
        <f t="shared" si="47"/>
        <v>102879.27302835022</v>
      </c>
      <c r="E321" s="106">
        <f t="shared" si="47"/>
        <v>115187.45823439602</v>
      </c>
      <c r="F321" s="106">
        <f t="shared" si="47"/>
        <v>121520.41959806698</v>
      </c>
      <c r="G321" s="107">
        <f t="shared" si="47"/>
        <v>174376.76792683167</v>
      </c>
      <c r="H321" s="116">
        <f t="shared" si="47"/>
        <v>103268.95742728791</v>
      </c>
    </row>
    <row r="322" spans="1:8" ht="15.75" x14ac:dyDescent="0.25">
      <c r="A322" s="19">
        <v>5</v>
      </c>
      <c r="B322" s="105">
        <f t="shared" si="47"/>
        <v>84024.80869531013</v>
      </c>
      <c r="C322" s="106">
        <f t="shared" si="47"/>
        <v>89948.55624503229</v>
      </c>
      <c r="D322" s="106">
        <f t="shared" si="47"/>
        <v>98518.773725563558</v>
      </c>
      <c r="E322" s="106">
        <f t="shared" si="47"/>
        <v>116157.309826385</v>
      </c>
      <c r="F322" s="106">
        <f t="shared" si="47"/>
        <v>135874.58188117362</v>
      </c>
      <c r="G322" s="107">
        <f t="shared" si="47"/>
        <v>171908.77331482514</v>
      </c>
      <c r="H322" s="116">
        <f t="shared" si="47"/>
        <v>102920.0318705384</v>
      </c>
    </row>
    <row r="323" spans="1:8" ht="15.75" x14ac:dyDescent="0.25">
      <c r="A323" s="19">
        <v>6</v>
      </c>
      <c r="B323" s="105">
        <f t="shared" si="47"/>
        <v>85375.91992368424</v>
      </c>
      <c r="C323" s="106">
        <f t="shared" si="47"/>
        <v>91913.239793906701</v>
      </c>
      <c r="D323" s="106">
        <f t="shared" si="47"/>
        <v>93490.428317713289</v>
      </c>
      <c r="E323" s="106">
        <f t="shared" si="47"/>
        <v>117658.54856561596</v>
      </c>
      <c r="F323" s="106">
        <f t="shared" si="47"/>
        <v>141264.26038776166</v>
      </c>
      <c r="G323" s="107">
        <f t="shared" si="47"/>
        <v>192671.22610607831</v>
      </c>
      <c r="H323" s="116">
        <f t="shared" si="47"/>
        <v>104536.41277399486</v>
      </c>
    </row>
    <row r="324" spans="1:8" ht="15.75" x14ac:dyDescent="0.25">
      <c r="A324" s="19">
        <v>7</v>
      </c>
      <c r="B324" s="105">
        <f t="shared" si="47"/>
        <v>87453.064114842011</v>
      </c>
      <c r="C324" s="106">
        <f t="shared" si="47"/>
        <v>85874.56320428777</v>
      </c>
      <c r="D324" s="106">
        <f t="shared" si="47"/>
        <v>91987.457222267942</v>
      </c>
      <c r="E324" s="106">
        <f t="shared" si="47"/>
        <v>130342.82591629842</v>
      </c>
      <c r="F324" s="106">
        <f t="shared" si="47"/>
        <v>155182.46746925401</v>
      </c>
      <c r="G324" s="107">
        <f t="shared" si="47"/>
        <v>160275.51315145224</v>
      </c>
      <c r="H324" s="116">
        <f t="shared" si="47"/>
        <v>105303.14517668428</v>
      </c>
    </row>
    <row r="325" spans="1:8" ht="15.75" x14ac:dyDescent="0.25">
      <c r="A325" s="19">
        <v>8</v>
      </c>
      <c r="B325" s="105">
        <f t="shared" si="47"/>
        <v>84557.328448866756</v>
      </c>
      <c r="C325" s="106">
        <f t="shared" si="47"/>
        <v>82504.563718627891</v>
      </c>
      <c r="D325" s="106">
        <f t="shared" si="47"/>
        <v>94398.381057149658</v>
      </c>
      <c r="E325" s="106">
        <f t="shared" si="47"/>
        <v>132248.72765145139</v>
      </c>
      <c r="F325" s="106">
        <f t="shared" si="47"/>
        <v>168846.03383480918</v>
      </c>
      <c r="G325" s="107">
        <f t="shared" si="47"/>
        <v>163034.75215623554</v>
      </c>
      <c r="H325" s="116">
        <f t="shared" si="47"/>
        <v>106300.44060667201</v>
      </c>
    </row>
    <row r="326" spans="1:8" ht="15.75" x14ac:dyDescent="0.25">
      <c r="A326" s="19">
        <v>9</v>
      </c>
      <c r="B326" s="105">
        <f t="shared" si="47"/>
        <v>87500.567565899502</v>
      </c>
      <c r="C326" s="106">
        <f t="shared" si="47"/>
        <v>82665.30212107503</v>
      </c>
      <c r="D326" s="106">
        <f t="shared" si="47"/>
        <v>85378.213976755331</v>
      </c>
      <c r="E326" s="106">
        <f t="shared" si="47"/>
        <v>125467.42068823702</v>
      </c>
      <c r="F326" s="106">
        <f t="shared" si="47"/>
        <v>165607.89021055351</v>
      </c>
      <c r="G326" s="107">
        <f t="shared" si="47"/>
        <v>123137.49794528785</v>
      </c>
      <c r="H326" s="116">
        <f t="shared" si="47"/>
        <v>104274.07280381549</v>
      </c>
    </row>
    <row r="327" spans="1:8" ht="15.75" x14ac:dyDescent="0.25">
      <c r="A327" s="19">
        <v>10</v>
      </c>
      <c r="B327" s="105">
        <f t="shared" si="47"/>
        <v>87896.187769237775</v>
      </c>
      <c r="C327" s="106">
        <f t="shared" si="47"/>
        <v>82711.453043797766</v>
      </c>
      <c r="D327" s="106">
        <f t="shared" si="47"/>
        <v>87559.018528596614</v>
      </c>
      <c r="E327" s="106">
        <f t="shared" si="47"/>
        <v>127155.52140669394</v>
      </c>
      <c r="F327" s="106">
        <f t="shared" si="47"/>
        <v>174940.78821555586</v>
      </c>
      <c r="G327" s="107">
        <f t="shared" si="47"/>
        <v>147613.34199331803</v>
      </c>
      <c r="H327" s="116">
        <f t="shared" si="47"/>
        <v>107213.41444993835</v>
      </c>
    </row>
    <row r="328" spans="1:8" ht="15.75" x14ac:dyDescent="0.25">
      <c r="A328" s="19">
        <v>11</v>
      </c>
      <c r="B328" s="105">
        <f t="shared" si="47"/>
        <v>89113.276220413725</v>
      </c>
      <c r="C328" s="106">
        <f t="shared" si="47"/>
        <v>82905.700907759383</v>
      </c>
      <c r="D328" s="106">
        <f t="shared" si="47"/>
        <v>86906.328517736896</v>
      </c>
      <c r="E328" s="106">
        <f t="shared" si="47"/>
        <v>96184.287902258526</v>
      </c>
      <c r="F328" s="106">
        <f t="shared" si="47"/>
        <v>171840.83449032865</v>
      </c>
      <c r="G328" s="107">
        <f t="shared" si="47"/>
        <v>141936.30616567604</v>
      </c>
      <c r="H328" s="116">
        <f t="shared" si="47"/>
        <v>99626.854371648486</v>
      </c>
    </row>
    <row r="329" spans="1:8" ht="15.75" x14ac:dyDescent="0.25">
      <c r="A329" s="19">
        <v>12</v>
      </c>
      <c r="B329" s="105">
        <f t="shared" si="47"/>
        <v>89788.439104320016</v>
      </c>
      <c r="C329" s="106">
        <f t="shared" si="47"/>
        <v>85075.228719674036</v>
      </c>
      <c r="D329" s="106">
        <f t="shared" si="47"/>
        <v>87943.252332847245</v>
      </c>
      <c r="E329" s="106">
        <f t="shared" si="47"/>
        <v>95048.017199780661</v>
      </c>
      <c r="F329" s="106">
        <f t="shared" si="47"/>
        <v>168740.88076510126</v>
      </c>
      <c r="G329" s="107">
        <f t="shared" si="47"/>
        <v>136259.27033803303</v>
      </c>
      <c r="H329" s="116">
        <f t="shared" si="47"/>
        <v>100670.66040523976</v>
      </c>
    </row>
    <row r="330" spans="1:8" ht="15.75" x14ac:dyDescent="0.25">
      <c r="A330" s="19">
        <v>13</v>
      </c>
      <c r="B330" s="105">
        <f t="shared" si="47"/>
        <v>89619.689592140814</v>
      </c>
      <c r="C330" s="106">
        <f t="shared" si="47"/>
        <v>84779.497298454415</v>
      </c>
      <c r="D330" s="106">
        <f t="shared" si="47"/>
        <v>88550.40122156727</v>
      </c>
      <c r="E330" s="106">
        <f t="shared" si="47"/>
        <v>94323.395423120295</v>
      </c>
      <c r="F330" s="106">
        <f t="shared" si="47"/>
        <v>165640.92703987384</v>
      </c>
      <c r="G330" s="107">
        <f t="shared" si="47"/>
        <v>130582.23451039103</v>
      </c>
      <c r="H330" s="116">
        <f t="shared" si="47"/>
        <v>100332.32900989342</v>
      </c>
    </row>
    <row r="331" spans="1:8" ht="15.75" x14ac:dyDescent="0.25">
      <c r="A331" s="19">
        <v>14</v>
      </c>
      <c r="B331" s="105">
        <f t="shared" si="47"/>
        <v>90437.332724163891</v>
      </c>
      <c r="C331" s="106">
        <f t="shared" si="47"/>
        <v>84483.765877234793</v>
      </c>
      <c r="D331" s="106">
        <f t="shared" si="47"/>
        <v>90361.288777599621</v>
      </c>
      <c r="E331" s="106">
        <f t="shared" si="47"/>
        <v>96733.541516401427</v>
      </c>
      <c r="F331" s="106">
        <f t="shared" si="47"/>
        <v>205583.90890076684</v>
      </c>
      <c r="G331" s="107">
        <f t="shared" si="47"/>
        <v>124905.19868274855</v>
      </c>
      <c r="H331" s="116">
        <f t="shared" si="47"/>
        <v>102055.3626005062</v>
      </c>
    </row>
    <row r="332" spans="1:8" ht="15.75" x14ac:dyDescent="0.25">
      <c r="A332" s="19">
        <v>15</v>
      </c>
      <c r="B332" s="105">
        <f t="shared" si="47"/>
        <v>93078.631084637731</v>
      </c>
      <c r="C332" s="106">
        <f t="shared" si="47"/>
        <v>84188.034456015172</v>
      </c>
      <c r="D332" s="106">
        <f t="shared" si="47"/>
        <v>92178.868857630732</v>
      </c>
      <c r="E332" s="106">
        <f t="shared" si="47"/>
        <v>97485.640991333057</v>
      </c>
      <c r="F332" s="106">
        <f t="shared" si="47"/>
        <v>174999.46421003409</v>
      </c>
      <c r="G332" s="107">
        <f t="shared" si="47"/>
        <v>119228.16285510604</v>
      </c>
      <c r="H332" s="116">
        <f t="shared" si="47"/>
        <v>101156.00394385227</v>
      </c>
    </row>
    <row r="333" spans="1:8" ht="15.75" x14ac:dyDescent="0.25">
      <c r="A333" s="19">
        <v>20</v>
      </c>
      <c r="B333" s="105">
        <f t="shared" si="47"/>
        <v>81361.660281379285</v>
      </c>
      <c r="C333" s="106">
        <f t="shared" si="47"/>
        <v>86596.923522870216</v>
      </c>
      <c r="D333" s="106">
        <f t="shared" si="47"/>
        <v>94051.810656923059</v>
      </c>
      <c r="E333" s="106">
        <f t="shared" si="47"/>
        <v>92939.470570569465</v>
      </c>
      <c r="F333" s="106">
        <f t="shared" si="47"/>
        <v>193576.9404651699</v>
      </c>
      <c r="G333" s="107" t="s">
        <v>36</v>
      </c>
      <c r="H333" s="116">
        <f t="shared" si="47"/>
        <v>101504.99541905017</v>
      </c>
    </row>
    <row r="334" spans="1:8" ht="16.5" thickBot="1" x14ac:dyDescent="0.3">
      <c r="A334" s="20">
        <v>25</v>
      </c>
      <c r="B334" s="109">
        <f t="shared" si="47"/>
        <v>81247.109051808264</v>
      </c>
      <c r="C334" s="110">
        <f t="shared" si="47"/>
        <v>84943.010393551216</v>
      </c>
      <c r="D334" s="110">
        <f t="shared" si="47"/>
        <v>91482.788232701467</v>
      </c>
      <c r="E334" s="110">
        <f t="shared" si="47"/>
        <v>99078.800119625361</v>
      </c>
      <c r="F334" s="110">
        <f>(F274+F254+F214+F194+F173+F153)/F314</f>
        <v>262660.74871432933</v>
      </c>
      <c r="G334" s="111" t="s">
        <v>36</v>
      </c>
      <c r="H334" s="118">
        <f t="shared" si="47"/>
        <v>108818.19829386572</v>
      </c>
    </row>
    <row r="336" spans="1:8" ht="18.75" thickBot="1" x14ac:dyDescent="0.3">
      <c r="A336" s="21" t="s">
        <v>69</v>
      </c>
      <c r="B336" s="25"/>
      <c r="C336" s="25"/>
      <c r="D336" s="25"/>
      <c r="E336" s="25"/>
      <c r="F336" s="25"/>
      <c r="G336" s="25"/>
      <c r="H336" s="25"/>
    </row>
    <row r="337" spans="1:8" ht="60.75" thickBot="1" x14ac:dyDescent="0.3">
      <c r="A337" s="17" t="s">
        <v>15</v>
      </c>
      <c r="B337" s="39" t="s">
        <v>52</v>
      </c>
      <c r="C337" s="41" t="s">
        <v>53</v>
      </c>
      <c r="D337" s="41" t="s">
        <v>54</v>
      </c>
      <c r="E337" s="41" t="s">
        <v>55</v>
      </c>
      <c r="F337" s="41" t="s">
        <v>56</v>
      </c>
      <c r="G337" s="42" t="s">
        <v>57</v>
      </c>
      <c r="H337" s="16" t="s">
        <v>35</v>
      </c>
    </row>
    <row r="338" spans="1:8" ht="15.75" x14ac:dyDescent="0.25">
      <c r="A338" s="18">
        <v>1</v>
      </c>
      <c r="B338" s="101">
        <f>B318*B298/(B75+B55)</f>
        <v>80562.187876525859</v>
      </c>
      <c r="C338" s="102">
        <f t="shared" ref="C338:H338" si="48">C318*C298/(C75+C55)</f>
        <v>81347.954421055867</v>
      </c>
      <c r="D338" s="102">
        <f t="shared" si="48"/>
        <v>82538.188273652442</v>
      </c>
      <c r="E338" s="102">
        <f t="shared" si="48"/>
        <v>87369.130866785927</v>
      </c>
      <c r="F338" s="102">
        <f t="shared" si="48"/>
        <v>97470.480829408669</v>
      </c>
      <c r="G338" s="103">
        <f t="shared" si="48"/>
        <v>123394.61430070359</v>
      </c>
      <c r="H338" s="104">
        <f t="shared" si="48"/>
        <v>88024.2955606467</v>
      </c>
    </row>
    <row r="339" spans="1:8" ht="15.75" x14ac:dyDescent="0.25">
      <c r="A339" s="19">
        <v>2</v>
      </c>
      <c r="B339" s="105">
        <f t="shared" ref="B339:H354" si="49">B319*B299/(B76+B56)</f>
        <v>80668.227108496139</v>
      </c>
      <c r="C339" s="106">
        <f t="shared" si="49"/>
        <v>81581.525676477293</v>
      </c>
      <c r="D339" s="106">
        <f t="shared" si="49"/>
        <v>82779.92620567324</v>
      </c>
      <c r="E339" s="106">
        <f t="shared" si="49"/>
        <v>89518.824298879059</v>
      </c>
      <c r="F339" s="106">
        <f t="shared" si="49"/>
        <v>98793.208052636051</v>
      </c>
      <c r="G339" s="107">
        <f t="shared" si="49"/>
        <v>111413.31700102257</v>
      </c>
      <c r="H339" s="108">
        <f t="shared" si="49"/>
        <v>87678.751780687031</v>
      </c>
    </row>
    <row r="340" spans="1:8" ht="15.75" x14ac:dyDescent="0.25">
      <c r="A340" s="19">
        <v>3</v>
      </c>
      <c r="B340" s="105">
        <f t="shared" si="49"/>
        <v>80700.33718986054</v>
      </c>
      <c r="C340" s="106">
        <f t="shared" si="49"/>
        <v>81609.829060451782</v>
      </c>
      <c r="D340" s="106">
        <f t="shared" si="49"/>
        <v>83231.831168807388</v>
      </c>
      <c r="E340" s="106">
        <f t="shared" si="49"/>
        <v>90043.993388269722</v>
      </c>
      <c r="F340" s="106">
        <f t="shared" si="49"/>
        <v>100558.71637527982</v>
      </c>
      <c r="G340" s="107">
        <f t="shared" si="49"/>
        <v>111821.38766528184</v>
      </c>
      <c r="H340" s="108">
        <f t="shared" si="49"/>
        <v>87655.6541717535</v>
      </c>
    </row>
    <row r="341" spans="1:8" ht="15.75" x14ac:dyDescent="0.25">
      <c r="A341" s="19">
        <v>4</v>
      </c>
      <c r="B341" s="105">
        <f t="shared" si="49"/>
        <v>80710.71045333409</v>
      </c>
      <c r="C341" s="106">
        <f t="shared" si="49"/>
        <v>81836.885816724563</v>
      </c>
      <c r="D341" s="106">
        <f t="shared" si="49"/>
        <v>83468.089438095456</v>
      </c>
      <c r="E341" s="106">
        <f t="shared" si="49"/>
        <v>90343.10449756551</v>
      </c>
      <c r="F341" s="106">
        <f t="shared" si="49"/>
        <v>103517.39447242742</v>
      </c>
      <c r="G341" s="107">
        <f t="shared" si="49"/>
        <v>110967.03413525652</v>
      </c>
      <c r="H341" s="108">
        <f t="shared" si="49"/>
        <v>87872.494683583165</v>
      </c>
    </row>
    <row r="342" spans="1:8" ht="15.75" x14ac:dyDescent="0.25">
      <c r="A342" s="19">
        <v>5</v>
      </c>
      <c r="B342" s="105">
        <f t="shared" si="49"/>
        <v>80854.0611973739</v>
      </c>
      <c r="C342" s="106">
        <f t="shared" si="49"/>
        <v>82011.918929294145</v>
      </c>
      <c r="D342" s="106">
        <f t="shared" si="49"/>
        <v>83740.957666729024</v>
      </c>
      <c r="E342" s="106">
        <f t="shared" si="49"/>
        <v>91703.13933661973</v>
      </c>
      <c r="F342" s="106">
        <f t="shared" si="49"/>
        <v>110398.09777845356</v>
      </c>
      <c r="G342" s="107">
        <f t="shared" si="49"/>
        <v>114605.8488765501</v>
      </c>
      <c r="H342" s="108">
        <f t="shared" si="49"/>
        <v>88742.272378168316</v>
      </c>
    </row>
    <row r="343" spans="1:8" ht="15.75" x14ac:dyDescent="0.25">
      <c r="A343" s="19">
        <v>6</v>
      </c>
      <c r="B343" s="105">
        <f t="shared" si="49"/>
        <v>80997.667619905566</v>
      </c>
      <c r="C343" s="106">
        <f t="shared" si="49"/>
        <v>82065.392673130977</v>
      </c>
      <c r="D343" s="106">
        <f t="shared" si="49"/>
        <v>84141.385485941966</v>
      </c>
      <c r="E343" s="106">
        <f t="shared" si="49"/>
        <v>93315.400586522999</v>
      </c>
      <c r="F343" s="106">
        <f t="shared" si="49"/>
        <v>110993.34744752702</v>
      </c>
      <c r="G343" s="107">
        <f t="shared" si="49"/>
        <v>112391.54856187901</v>
      </c>
      <c r="H343" s="108">
        <f t="shared" si="49"/>
        <v>89406.142504074553</v>
      </c>
    </row>
    <row r="344" spans="1:8" ht="15.75" x14ac:dyDescent="0.25">
      <c r="A344" s="19">
        <v>7</v>
      </c>
      <c r="B344" s="105">
        <f t="shared" si="49"/>
        <v>81206.416678067573</v>
      </c>
      <c r="C344" s="106">
        <f t="shared" si="49"/>
        <v>82140.886543231783</v>
      </c>
      <c r="D344" s="106">
        <f t="shared" si="49"/>
        <v>84321.835787078948</v>
      </c>
      <c r="E344" s="106">
        <f t="shared" si="49"/>
        <v>94794.782484580661</v>
      </c>
      <c r="F344" s="106">
        <f t="shared" si="49"/>
        <v>112859.97634127564</v>
      </c>
      <c r="G344" s="107">
        <f t="shared" si="49"/>
        <v>112192.85920601657</v>
      </c>
      <c r="H344" s="108">
        <f t="shared" si="49"/>
        <v>90132.353074958577</v>
      </c>
    </row>
    <row r="345" spans="1:8" ht="15.75" x14ac:dyDescent="0.25">
      <c r="A345" s="19">
        <v>8</v>
      </c>
      <c r="B345" s="105">
        <f t="shared" si="49"/>
        <v>81175.035310912092</v>
      </c>
      <c r="C345" s="106">
        <f t="shared" si="49"/>
        <v>82504.563718627891</v>
      </c>
      <c r="D345" s="106">
        <f t="shared" si="49"/>
        <v>84461.709366923387</v>
      </c>
      <c r="E345" s="106">
        <f t="shared" si="49"/>
        <v>94463.376893893845</v>
      </c>
      <c r="F345" s="106">
        <f t="shared" si="49"/>
        <v>112564.02255653945</v>
      </c>
      <c r="G345" s="107">
        <f t="shared" si="49"/>
        <v>108689.8347708237</v>
      </c>
      <c r="H345" s="108">
        <f t="shared" si="49"/>
        <v>90194.313242024728</v>
      </c>
    </row>
    <row r="346" spans="1:8" ht="15.75" x14ac:dyDescent="0.25">
      <c r="A346" s="19">
        <v>9</v>
      </c>
      <c r="B346" s="105">
        <f t="shared" si="49"/>
        <v>81667.196394839542</v>
      </c>
      <c r="C346" s="106">
        <f t="shared" si="49"/>
        <v>82665.30212107503</v>
      </c>
      <c r="D346" s="106">
        <f t="shared" si="49"/>
        <v>85378.213976755331</v>
      </c>
      <c r="E346" s="106">
        <f t="shared" si="49"/>
        <v>94100.565516177769</v>
      </c>
      <c r="F346" s="106">
        <f t="shared" si="49"/>
        <v>110405.26014036901</v>
      </c>
      <c r="G346" s="107">
        <f t="shared" si="49"/>
        <v>123137.49794528785</v>
      </c>
      <c r="H346" s="108">
        <f t="shared" si="49"/>
        <v>91239.813703338557</v>
      </c>
    </row>
    <row r="347" spans="1:8" ht="15.75" x14ac:dyDescent="0.25">
      <c r="A347" s="19">
        <v>10</v>
      </c>
      <c r="B347" s="105">
        <f t="shared" si="49"/>
        <v>81617.888642863647</v>
      </c>
      <c r="C347" s="106">
        <f t="shared" si="49"/>
        <v>82711.453043797766</v>
      </c>
      <c r="D347" s="106">
        <f t="shared" si="49"/>
        <v>87559.018528596614</v>
      </c>
      <c r="E347" s="106">
        <f t="shared" si="49"/>
        <v>93693.542089142895</v>
      </c>
      <c r="F347" s="106">
        <f t="shared" si="49"/>
        <v>109337.99263472241</v>
      </c>
      <c r="G347" s="107">
        <f t="shared" si="49"/>
        <v>147613.34199331803</v>
      </c>
      <c r="H347" s="108">
        <f t="shared" si="49"/>
        <v>91131.402282447598</v>
      </c>
    </row>
    <row r="348" spans="1:8" ht="15.75" x14ac:dyDescent="0.25">
      <c r="A348" s="19">
        <v>11</v>
      </c>
      <c r="B348" s="105">
        <f t="shared" si="49"/>
        <v>81687.16986871259</v>
      </c>
      <c r="C348" s="106">
        <f t="shared" si="49"/>
        <v>82905.700907759383</v>
      </c>
      <c r="D348" s="106">
        <f t="shared" si="49"/>
        <v>86906.328517736896</v>
      </c>
      <c r="E348" s="106">
        <f t="shared" si="49"/>
        <v>96184.287902258526</v>
      </c>
      <c r="F348" s="106">
        <f t="shared" si="49"/>
        <v>107400.52155645541</v>
      </c>
      <c r="G348" s="107">
        <f t="shared" si="49"/>
        <v>141936.30616567604</v>
      </c>
      <c r="H348" s="108">
        <f t="shared" si="49"/>
        <v>91812.983440538796</v>
      </c>
    </row>
    <row r="349" spans="1:8" ht="15.75" x14ac:dyDescent="0.25">
      <c r="A349" s="19">
        <v>12</v>
      </c>
      <c r="B349" s="105">
        <f t="shared" si="49"/>
        <v>81625.853731200012</v>
      </c>
      <c r="C349" s="106">
        <f t="shared" si="49"/>
        <v>85075.228719674036</v>
      </c>
      <c r="D349" s="106">
        <f t="shared" si="49"/>
        <v>87943.252332847245</v>
      </c>
      <c r="E349" s="106">
        <f t="shared" si="49"/>
        <v>95048.017199780661</v>
      </c>
      <c r="F349" s="106">
        <f t="shared" si="49"/>
        <v>105463.05047818829</v>
      </c>
      <c r="G349" s="107">
        <f t="shared" si="49"/>
        <v>136259.27033803303</v>
      </c>
      <c r="H349" s="108">
        <f t="shared" si="49"/>
        <v>92102.944626070414</v>
      </c>
    </row>
    <row r="350" spans="1:8" ht="15.75" x14ac:dyDescent="0.25">
      <c r="A350" s="19">
        <v>13</v>
      </c>
      <c r="B350" s="105">
        <f t="shared" si="49"/>
        <v>81472.445083764382</v>
      </c>
      <c r="C350" s="106">
        <f t="shared" si="49"/>
        <v>84779.497298454415</v>
      </c>
      <c r="D350" s="106">
        <f t="shared" si="49"/>
        <v>88550.40122156727</v>
      </c>
      <c r="E350" s="106">
        <f t="shared" si="49"/>
        <v>94323.395423120295</v>
      </c>
      <c r="F350" s="106">
        <f t="shared" si="49"/>
        <v>103525.57939992115</v>
      </c>
      <c r="G350" s="107">
        <f t="shared" si="49"/>
        <v>130582.23451039103</v>
      </c>
      <c r="H350" s="108">
        <f t="shared" si="49"/>
        <v>91413.899764569564</v>
      </c>
    </row>
    <row r="351" spans="1:8" ht="15.75" x14ac:dyDescent="0.25">
      <c r="A351" s="19">
        <v>14</v>
      </c>
      <c r="B351" s="105">
        <f t="shared" si="49"/>
        <v>81393.599451747505</v>
      </c>
      <c r="C351" s="106">
        <f t="shared" si="49"/>
        <v>84483.765877234793</v>
      </c>
      <c r="D351" s="106">
        <f t="shared" si="49"/>
        <v>90361.288777599621</v>
      </c>
      <c r="E351" s="106">
        <f t="shared" si="49"/>
        <v>96733.541516401427</v>
      </c>
      <c r="F351" s="106">
        <f t="shared" si="49"/>
        <v>102791.95445038342</v>
      </c>
      <c r="G351" s="107">
        <f t="shared" si="49"/>
        <v>124905.19868274855</v>
      </c>
      <c r="H351" s="108">
        <f t="shared" si="49"/>
        <v>91312.692853084489</v>
      </c>
    </row>
    <row r="352" spans="1:8" ht="15.75" x14ac:dyDescent="0.25">
      <c r="A352" s="19">
        <v>15</v>
      </c>
      <c r="B352" s="105">
        <f t="shared" si="49"/>
        <v>81443.802199058016</v>
      </c>
      <c r="C352" s="106">
        <f t="shared" si="49"/>
        <v>84188.034456015172</v>
      </c>
      <c r="D352" s="106">
        <f t="shared" si="49"/>
        <v>92178.868857630732</v>
      </c>
      <c r="E352" s="106">
        <f t="shared" si="49"/>
        <v>97485.640991333057</v>
      </c>
      <c r="F352" s="106">
        <f t="shared" si="49"/>
        <v>104999.67852602045</v>
      </c>
      <c r="G352" s="107">
        <f t="shared" si="49"/>
        <v>119228.16285510604</v>
      </c>
      <c r="H352" s="108">
        <f t="shared" si="49"/>
        <v>91672.628574116112</v>
      </c>
    </row>
    <row r="353" spans="1:8" ht="15.75" x14ac:dyDescent="0.25">
      <c r="A353" s="19">
        <v>20</v>
      </c>
      <c r="B353" s="105">
        <f t="shared" si="49"/>
        <v>81361.660281379285</v>
      </c>
      <c r="C353" s="106">
        <f t="shared" si="49"/>
        <v>86596.923522870216</v>
      </c>
      <c r="D353" s="106">
        <f t="shared" si="49"/>
        <v>94051.810656923059</v>
      </c>
      <c r="E353" s="106">
        <f t="shared" si="49"/>
        <v>92939.470570569465</v>
      </c>
      <c r="F353" s="106">
        <f t="shared" si="49"/>
        <v>96788.47023258495</v>
      </c>
      <c r="G353" s="107" t="s">
        <v>36</v>
      </c>
      <c r="H353" s="108">
        <f t="shared" si="49"/>
        <v>90226.662594711262</v>
      </c>
    </row>
    <row r="354" spans="1:8" ht="16.5" thickBot="1" x14ac:dyDescent="0.3">
      <c r="A354" s="20">
        <v>25</v>
      </c>
      <c r="B354" s="109">
        <f t="shared" si="49"/>
        <v>81247.109051808264</v>
      </c>
      <c r="C354" s="110">
        <f t="shared" si="49"/>
        <v>84943.010393551216</v>
      </c>
      <c r="D354" s="110">
        <f t="shared" si="49"/>
        <v>91482.788232701467</v>
      </c>
      <c r="E354" s="110">
        <f t="shared" si="49"/>
        <v>99078.800119625361</v>
      </c>
      <c r="F354" s="110">
        <f t="shared" si="49"/>
        <v>87553.582904776442</v>
      </c>
      <c r="G354" s="111" t="s">
        <v>36</v>
      </c>
      <c r="H354" s="112">
        <f t="shared" si="49"/>
        <v>87054.558635092573</v>
      </c>
    </row>
    <row r="356" spans="1:8" ht="18.75" thickBot="1" x14ac:dyDescent="0.3">
      <c r="A356" s="21" t="s">
        <v>117</v>
      </c>
      <c r="B356" s="25"/>
      <c r="C356" s="25"/>
      <c r="D356" s="25"/>
      <c r="E356" s="25"/>
      <c r="F356" s="25"/>
      <c r="G356" s="25"/>
      <c r="H356" s="25"/>
    </row>
    <row r="357" spans="1:8" ht="60.75" thickBot="1" x14ac:dyDescent="0.3">
      <c r="A357" s="17" t="s">
        <v>15</v>
      </c>
      <c r="B357" s="39" t="s">
        <v>52</v>
      </c>
      <c r="C357" s="41" t="s">
        <v>53</v>
      </c>
      <c r="D357" s="41" t="s">
        <v>54</v>
      </c>
      <c r="E357" s="41" t="s">
        <v>55</v>
      </c>
      <c r="F357" s="41" t="s">
        <v>56</v>
      </c>
      <c r="G357" s="42" t="s">
        <v>57</v>
      </c>
      <c r="H357" s="16" t="s">
        <v>10</v>
      </c>
    </row>
    <row r="358" spans="1:8" ht="15.75" x14ac:dyDescent="0.25">
      <c r="A358" s="18">
        <v>1</v>
      </c>
      <c r="B358" s="32">
        <v>552</v>
      </c>
      <c r="C358" s="33">
        <v>382</v>
      </c>
      <c r="D358" s="33">
        <v>672</v>
      </c>
      <c r="E358" s="33">
        <v>1823</v>
      </c>
      <c r="F358" s="33">
        <v>753</v>
      </c>
      <c r="G358" s="34">
        <v>981</v>
      </c>
      <c r="H358" s="68">
        <v>5163</v>
      </c>
    </row>
    <row r="359" spans="1:8" ht="15.75" x14ac:dyDescent="0.25">
      <c r="A359" s="19">
        <v>2</v>
      </c>
      <c r="B359" s="52">
        <v>409</v>
      </c>
      <c r="C359" s="53">
        <v>255</v>
      </c>
      <c r="D359" s="53">
        <v>542</v>
      </c>
      <c r="E359" s="53">
        <v>663</v>
      </c>
      <c r="F359" s="53">
        <v>530</v>
      </c>
      <c r="G359" s="54">
        <v>442</v>
      </c>
      <c r="H359" s="69">
        <v>2841</v>
      </c>
    </row>
    <row r="360" spans="1:8" ht="15.75" x14ac:dyDescent="0.25">
      <c r="A360" s="19">
        <v>3</v>
      </c>
      <c r="B360" s="52">
        <v>295</v>
      </c>
      <c r="C360" s="53">
        <v>188</v>
      </c>
      <c r="D360" s="53">
        <v>386</v>
      </c>
      <c r="E360" s="53">
        <v>624</v>
      </c>
      <c r="F360" s="53">
        <v>353</v>
      </c>
      <c r="G360" s="54">
        <v>336</v>
      </c>
      <c r="H360" s="69">
        <v>2182</v>
      </c>
    </row>
    <row r="361" spans="1:8" ht="15.75" x14ac:dyDescent="0.25">
      <c r="A361" s="19">
        <v>4</v>
      </c>
      <c r="B361" s="52">
        <v>228</v>
      </c>
      <c r="C361" s="53">
        <v>151</v>
      </c>
      <c r="D361" s="53">
        <v>364</v>
      </c>
      <c r="E361" s="53">
        <v>258</v>
      </c>
      <c r="F361" s="53">
        <v>236</v>
      </c>
      <c r="G361" s="54">
        <v>318</v>
      </c>
      <c r="H361" s="69">
        <v>1555</v>
      </c>
    </row>
    <row r="362" spans="1:8" ht="15.75" x14ac:dyDescent="0.25">
      <c r="A362" s="19">
        <v>5</v>
      </c>
      <c r="B362" s="52">
        <v>170</v>
      </c>
      <c r="C362" s="53">
        <v>119</v>
      </c>
      <c r="D362" s="53">
        <v>293</v>
      </c>
      <c r="E362" s="53">
        <v>207</v>
      </c>
      <c r="F362" s="53">
        <v>172</v>
      </c>
      <c r="G362" s="54">
        <v>260</v>
      </c>
      <c r="H362" s="69">
        <v>1221</v>
      </c>
    </row>
    <row r="363" spans="1:8" ht="15.75" x14ac:dyDescent="0.25">
      <c r="A363" s="19">
        <v>6</v>
      </c>
      <c r="B363" s="52">
        <v>96</v>
      </c>
      <c r="C363" s="53">
        <v>105</v>
      </c>
      <c r="D363" s="53">
        <v>270</v>
      </c>
      <c r="E363" s="53">
        <v>162</v>
      </c>
      <c r="F363" s="53">
        <v>54</v>
      </c>
      <c r="G363" s="54">
        <v>228</v>
      </c>
      <c r="H363" s="69">
        <v>915</v>
      </c>
    </row>
    <row r="364" spans="1:8" ht="15.75" x14ac:dyDescent="0.25">
      <c r="A364" s="19">
        <v>7</v>
      </c>
      <c r="B364" s="52">
        <v>57</v>
      </c>
      <c r="C364" s="53">
        <v>94</v>
      </c>
      <c r="D364" s="53">
        <v>263</v>
      </c>
      <c r="E364" s="53">
        <v>127</v>
      </c>
      <c r="F364" s="53">
        <v>33</v>
      </c>
      <c r="G364" s="54">
        <v>228</v>
      </c>
      <c r="H364" s="69">
        <v>802</v>
      </c>
    </row>
    <row r="365" spans="1:8" ht="15.75" x14ac:dyDescent="0.25">
      <c r="A365" s="19">
        <v>8</v>
      </c>
      <c r="B365" s="52">
        <v>55</v>
      </c>
      <c r="C365" s="53">
        <v>64</v>
      </c>
      <c r="D365" s="53">
        <v>251</v>
      </c>
      <c r="E365" s="53">
        <v>126</v>
      </c>
      <c r="F365" s="53">
        <v>25</v>
      </c>
      <c r="G365" s="54">
        <v>207</v>
      </c>
      <c r="H365" s="69">
        <v>728</v>
      </c>
    </row>
    <row r="366" spans="1:8" ht="15.75" x14ac:dyDescent="0.25">
      <c r="A366" s="19">
        <v>9</v>
      </c>
      <c r="B366" s="52">
        <v>25</v>
      </c>
      <c r="C366" s="53">
        <v>42</v>
      </c>
      <c r="D366" s="53">
        <v>216</v>
      </c>
      <c r="E366" s="53">
        <v>126</v>
      </c>
      <c r="F366" s="53">
        <v>25</v>
      </c>
      <c r="G366" s="54">
        <v>101</v>
      </c>
      <c r="H366" s="69">
        <v>535</v>
      </c>
    </row>
    <row r="367" spans="1:8" ht="15.75" x14ac:dyDescent="0.25">
      <c r="A367" s="19">
        <v>10</v>
      </c>
      <c r="B367" s="52">
        <v>24</v>
      </c>
      <c r="C367" s="53">
        <v>40</v>
      </c>
      <c r="D367" s="53">
        <v>176</v>
      </c>
      <c r="E367" s="53">
        <v>119</v>
      </c>
      <c r="F367" s="53">
        <v>15</v>
      </c>
      <c r="G367" s="54">
        <v>10</v>
      </c>
      <c r="H367" s="69">
        <v>384</v>
      </c>
    </row>
    <row r="368" spans="1:8" ht="15.75" x14ac:dyDescent="0.25">
      <c r="A368" s="19">
        <v>11</v>
      </c>
      <c r="B368" s="52">
        <v>22</v>
      </c>
      <c r="C368" s="53">
        <v>32</v>
      </c>
      <c r="D368" s="53">
        <v>176</v>
      </c>
      <c r="E368" s="53">
        <v>119</v>
      </c>
      <c r="F368" s="53">
        <v>15</v>
      </c>
      <c r="G368" s="54">
        <v>10</v>
      </c>
      <c r="H368" s="69">
        <v>374</v>
      </c>
    </row>
    <row r="369" spans="1:8" ht="15.75" x14ac:dyDescent="0.25">
      <c r="A369" s="19">
        <v>12</v>
      </c>
      <c r="B369" s="52">
        <v>21</v>
      </c>
      <c r="C369" s="53">
        <v>30</v>
      </c>
      <c r="D369" s="53">
        <v>171</v>
      </c>
      <c r="E369" s="53">
        <v>119</v>
      </c>
      <c r="F369" s="53">
        <v>15</v>
      </c>
      <c r="G369" s="54">
        <v>10</v>
      </c>
      <c r="H369" s="69">
        <v>366</v>
      </c>
    </row>
    <row r="370" spans="1:8" ht="15.75" x14ac:dyDescent="0.25">
      <c r="A370" s="19">
        <v>13</v>
      </c>
      <c r="B370" s="52">
        <v>21</v>
      </c>
      <c r="C370" s="53">
        <v>30</v>
      </c>
      <c r="D370" s="53">
        <v>164</v>
      </c>
      <c r="E370" s="53">
        <v>112</v>
      </c>
      <c r="F370" s="53">
        <v>15</v>
      </c>
      <c r="G370" s="54">
        <v>10</v>
      </c>
      <c r="H370" s="69">
        <v>352</v>
      </c>
    </row>
    <row r="371" spans="1:8" ht="15.75" x14ac:dyDescent="0.25">
      <c r="A371" s="19">
        <v>14</v>
      </c>
      <c r="B371" s="52">
        <v>20</v>
      </c>
      <c r="C371" s="53">
        <v>30</v>
      </c>
      <c r="D371" s="53">
        <v>5</v>
      </c>
      <c r="E371" s="53">
        <v>108</v>
      </c>
      <c r="F371" s="53">
        <v>10</v>
      </c>
      <c r="G371" s="54">
        <v>10</v>
      </c>
      <c r="H371" s="69">
        <v>183</v>
      </c>
    </row>
    <row r="372" spans="1:8" ht="15.75" x14ac:dyDescent="0.25">
      <c r="A372" s="19">
        <v>15</v>
      </c>
      <c r="B372" s="52">
        <v>18</v>
      </c>
      <c r="C372" s="53">
        <v>30</v>
      </c>
      <c r="D372" s="53">
        <v>2</v>
      </c>
      <c r="E372" s="53">
        <v>102</v>
      </c>
      <c r="F372" s="53">
        <v>10</v>
      </c>
      <c r="G372" s="54">
        <v>10</v>
      </c>
      <c r="H372" s="69">
        <v>172</v>
      </c>
    </row>
    <row r="373" spans="1:8" ht="15.75" x14ac:dyDescent="0.25">
      <c r="A373" s="19">
        <v>20</v>
      </c>
      <c r="B373" s="52">
        <v>7</v>
      </c>
      <c r="C373" s="53">
        <v>7</v>
      </c>
      <c r="D373" s="53">
        <v>1</v>
      </c>
      <c r="E373" s="53">
        <v>91</v>
      </c>
      <c r="F373" s="53">
        <v>8</v>
      </c>
      <c r="G373" s="54">
        <v>0</v>
      </c>
      <c r="H373" s="69">
        <v>114</v>
      </c>
    </row>
    <row r="374" spans="1:8" ht="16.5" thickBot="1" x14ac:dyDescent="0.3">
      <c r="A374" s="20">
        <v>25</v>
      </c>
      <c r="B374" s="35">
        <v>3</v>
      </c>
      <c r="C374" s="36">
        <v>7</v>
      </c>
      <c r="D374" s="36">
        <v>1</v>
      </c>
      <c r="E374" s="36">
        <v>1</v>
      </c>
      <c r="F374" s="36">
        <v>7</v>
      </c>
      <c r="G374" s="37">
        <v>0</v>
      </c>
      <c r="H374" s="70">
        <v>19</v>
      </c>
    </row>
    <row r="376" spans="1:8" ht="18.75" thickBot="1" x14ac:dyDescent="0.3">
      <c r="A376" s="21" t="s">
        <v>70</v>
      </c>
      <c r="B376" s="25"/>
      <c r="C376" s="25"/>
      <c r="D376" s="25"/>
      <c r="E376" s="25"/>
      <c r="F376" s="25"/>
      <c r="G376" s="25"/>
      <c r="H376" s="25"/>
    </row>
    <row r="377" spans="1:8" ht="60.75" thickBot="1" x14ac:dyDescent="0.3">
      <c r="A377" s="17" t="s">
        <v>15</v>
      </c>
      <c r="B377" s="39" t="s">
        <v>52</v>
      </c>
      <c r="C377" s="41" t="s">
        <v>53</v>
      </c>
      <c r="D377" s="41" t="s">
        <v>54</v>
      </c>
      <c r="E377" s="41" t="s">
        <v>55</v>
      </c>
      <c r="F377" s="41" t="s">
        <v>56</v>
      </c>
      <c r="G377" s="42" t="s">
        <v>57</v>
      </c>
      <c r="H377" s="16" t="s">
        <v>35</v>
      </c>
    </row>
    <row r="378" spans="1:8" ht="15.75" x14ac:dyDescent="0.25">
      <c r="A378" s="18">
        <v>1</v>
      </c>
      <c r="B378" s="101">
        <f>(B258+B238+B198+B178+B157+B137)/B358</f>
        <v>24227.034759969734</v>
      </c>
      <c r="C378" s="102">
        <f t="shared" ref="C378:H378" si="50">(C258+C238+C198+C178+C157+C137)/C358</f>
        <v>23637.7563893644</v>
      </c>
      <c r="D378" s="102">
        <f t="shared" si="50"/>
        <v>16826.981835551167</v>
      </c>
      <c r="E378" s="102">
        <f t="shared" si="50"/>
        <v>5367.7140192430197</v>
      </c>
      <c r="F378" s="102">
        <f t="shared" si="50"/>
        <v>9837.6580916800249</v>
      </c>
      <c r="G378" s="113">
        <f t="shared" si="50"/>
        <v>7421.2866908680035</v>
      </c>
      <c r="H378" s="114">
        <f t="shared" si="50"/>
        <v>11269.428503890658</v>
      </c>
    </row>
    <row r="379" spans="1:8" ht="15.75" x14ac:dyDescent="0.25">
      <c r="A379" s="19">
        <v>2</v>
      </c>
      <c r="B379" s="105">
        <f t="shared" ref="B379:H394" si="51">(B259+B239+B199+B179+B158+B138)/B359</f>
        <v>23470.706664819169</v>
      </c>
      <c r="C379" s="106">
        <f t="shared" si="51"/>
        <v>24634.421478779415</v>
      </c>
      <c r="D379" s="106">
        <f t="shared" si="51"/>
        <v>15273.049115437867</v>
      </c>
      <c r="E379" s="106">
        <f t="shared" si="51"/>
        <v>10126.563834714825</v>
      </c>
      <c r="F379" s="106">
        <f t="shared" si="51"/>
        <v>10252.125363952799</v>
      </c>
      <c r="G379" s="115">
        <f t="shared" si="51"/>
        <v>11090.918434490934</v>
      </c>
      <c r="H379" s="116">
        <f t="shared" si="51"/>
        <v>14505.108531123868</v>
      </c>
    </row>
    <row r="380" spans="1:8" ht="15.75" x14ac:dyDescent="0.25">
      <c r="A380" s="19">
        <v>3</v>
      </c>
      <c r="B380" s="105">
        <f t="shared" si="51"/>
        <v>25988.244179785597</v>
      </c>
      <c r="C380" s="106">
        <f t="shared" si="51"/>
        <v>26913.879796531972</v>
      </c>
      <c r="D380" s="106">
        <f t="shared" si="51"/>
        <v>14878.228887688369</v>
      </c>
      <c r="E380" s="106">
        <f t="shared" si="51"/>
        <v>8946.6788302447494</v>
      </c>
      <c r="F380" s="106">
        <f t="shared" si="51"/>
        <v>11394.755396632274</v>
      </c>
      <c r="G380" s="115">
        <f t="shared" si="51"/>
        <v>9318.4489721068203</v>
      </c>
      <c r="H380" s="116">
        <f t="shared" si="51"/>
        <v>14301.289131596814</v>
      </c>
    </row>
    <row r="381" spans="1:8" ht="15.75" x14ac:dyDescent="0.25">
      <c r="A381" s="19">
        <v>4</v>
      </c>
      <c r="B381" s="105">
        <f t="shared" si="51"/>
        <v>27257.564495204933</v>
      </c>
      <c r="C381" s="106">
        <f t="shared" si="51"/>
        <v>24388.475905646395</v>
      </c>
      <c r="D381" s="106">
        <f t="shared" si="51"/>
        <v>12153.320714887526</v>
      </c>
      <c r="E381" s="106">
        <f t="shared" si="51"/>
        <v>17858.520656495508</v>
      </c>
      <c r="F381" s="106">
        <f t="shared" si="51"/>
        <v>11843.091740489579</v>
      </c>
      <c r="G381" s="115">
        <f t="shared" si="51"/>
        <v>7676.9646257095701</v>
      </c>
      <c r="H381" s="116">
        <f t="shared" si="51"/>
        <v>15540.151792916637</v>
      </c>
    </row>
    <row r="382" spans="1:8" ht="15.75" x14ac:dyDescent="0.25">
      <c r="A382" s="19">
        <v>5</v>
      </c>
      <c r="B382" s="105">
        <f t="shared" si="51"/>
        <v>25207.442608593039</v>
      </c>
      <c r="C382" s="106">
        <f t="shared" si="51"/>
        <v>23431.976836941187</v>
      </c>
      <c r="D382" s="106">
        <f t="shared" si="51"/>
        <v>11432.21265074799</v>
      </c>
      <c r="E382" s="106">
        <f t="shared" si="51"/>
        <v>16834.392728461593</v>
      </c>
      <c r="F382" s="106">
        <f t="shared" si="51"/>
        <v>10269.590491018938</v>
      </c>
      <c r="G382" s="115">
        <f t="shared" si="51"/>
        <v>6611.8758967240437</v>
      </c>
      <c r="H382" s="116">
        <f t="shared" si="51"/>
        <v>14245.278776511866</v>
      </c>
    </row>
    <row r="383" spans="1:8" ht="15.75" x14ac:dyDescent="0.25">
      <c r="A383" s="19">
        <v>6</v>
      </c>
      <c r="B383" s="105">
        <f t="shared" si="51"/>
        <v>32905.302470586634</v>
      </c>
      <c r="C383" s="106">
        <f t="shared" si="51"/>
        <v>21884.104712834927</v>
      </c>
      <c r="D383" s="106">
        <f t="shared" si="51"/>
        <v>9349.0428317713286</v>
      </c>
      <c r="E383" s="106">
        <f t="shared" si="51"/>
        <v>16704.608746970167</v>
      </c>
      <c r="F383" s="106">
        <f t="shared" si="51"/>
        <v>28776.053041951451</v>
      </c>
      <c r="G383" s="115">
        <f t="shared" si="51"/>
        <v>5915.3446611515265</v>
      </c>
      <c r="H383" s="116">
        <f t="shared" si="51"/>
        <v>14852.167935103094</v>
      </c>
    </row>
    <row r="384" spans="1:8" ht="15.75" x14ac:dyDescent="0.25">
      <c r="A384" s="19">
        <v>7</v>
      </c>
      <c r="B384" s="105">
        <f t="shared" si="51"/>
        <v>39890.871350629692</v>
      </c>
      <c r="C384" s="106">
        <f t="shared" si="51"/>
        <v>20098.302026535435</v>
      </c>
      <c r="D384" s="106">
        <f t="shared" si="51"/>
        <v>7694.7682847524511</v>
      </c>
      <c r="E384" s="106">
        <f t="shared" si="51"/>
        <v>16421.143422525784</v>
      </c>
      <c r="F384" s="106">
        <f t="shared" si="51"/>
        <v>37619.992113758548</v>
      </c>
      <c r="G384" s="115">
        <f t="shared" si="51"/>
        <v>4920.7394388603761</v>
      </c>
      <c r="H384" s="116">
        <f t="shared" si="51"/>
        <v>13261.368656914105</v>
      </c>
    </row>
    <row r="385" spans="1:8" ht="15.75" x14ac:dyDescent="0.25">
      <c r="A385" s="19">
        <v>8</v>
      </c>
      <c r="B385" s="105">
        <f t="shared" si="51"/>
        <v>36897.743323141854</v>
      </c>
      <c r="C385" s="106">
        <f t="shared" si="51"/>
        <v>20626.140929656973</v>
      </c>
      <c r="D385" s="106">
        <f t="shared" si="51"/>
        <v>6393.5158484922085</v>
      </c>
      <c r="E385" s="106">
        <f t="shared" si="51"/>
        <v>15743.896148982309</v>
      </c>
      <c r="F385" s="106">
        <f t="shared" si="51"/>
        <v>40523.048120354208</v>
      </c>
      <c r="G385" s="115">
        <f t="shared" si="51"/>
        <v>4725.644990035813</v>
      </c>
      <c r="H385" s="116">
        <f t="shared" si="51"/>
        <v>12265.435454616001</v>
      </c>
    </row>
    <row r="386" spans="1:8" ht="15.75" x14ac:dyDescent="0.25">
      <c r="A386" s="19">
        <v>9</v>
      </c>
      <c r="B386" s="105">
        <f t="shared" si="51"/>
        <v>49000.317836903727</v>
      </c>
      <c r="C386" s="106">
        <f t="shared" si="51"/>
        <v>25586.879227951795</v>
      </c>
      <c r="D386" s="106">
        <f t="shared" si="51"/>
        <v>4743.2341098197403</v>
      </c>
      <c r="E386" s="106">
        <f t="shared" si="51"/>
        <v>14936.597700980597</v>
      </c>
      <c r="F386" s="106">
        <f t="shared" si="51"/>
        <v>39745.893650532846</v>
      </c>
      <c r="G386" s="115">
        <f t="shared" si="51"/>
        <v>3657.5494439194408</v>
      </c>
      <c r="H386" s="116">
        <f t="shared" si="51"/>
        <v>12279.002965682945</v>
      </c>
    </row>
    <row r="387" spans="1:8" ht="15.75" x14ac:dyDescent="0.25">
      <c r="A387" s="19">
        <v>10</v>
      </c>
      <c r="B387" s="105">
        <f t="shared" si="51"/>
        <v>47610.435041670462</v>
      </c>
      <c r="C387" s="106">
        <f t="shared" si="51"/>
        <v>22745.649587044383</v>
      </c>
      <c r="D387" s="106">
        <f>(D267+D247+D207+D187+D166+D146)/D367</f>
        <v>3482.460964205547</v>
      </c>
      <c r="E387" s="106">
        <f t="shared" si="51"/>
        <v>14959.473106669875</v>
      </c>
      <c r="F387" s="106">
        <f t="shared" si="51"/>
        <v>58313.596071851949</v>
      </c>
      <c r="G387" s="115">
        <f t="shared" si="51"/>
        <v>14761.334199331803</v>
      </c>
      <c r="H387" s="116">
        <f t="shared" si="51"/>
        <v>14239.281606632438</v>
      </c>
    </row>
    <row r="388" spans="1:8" ht="15.75" x14ac:dyDescent="0.25">
      <c r="A388" s="19">
        <v>11</v>
      </c>
      <c r="B388" s="105">
        <f t="shared" si="51"/>
        <v>44556.638110206863</v>
      </c>
      <c r="C388" s="106">
        <f t="shared" si="51"/>
        <v>23317.228380307326</v>
      </c>
      <c r="D388" s="106">
        <f t="shared" si="51"/>
        <v>3456.5017024099902</v>
      </c>
      <c r="E388" s="106">
        <f t="shared" si="51"/>
        <v>11315.798576736297</v>
      </c>
      <c r="F388" s="106">
        <f t="shared" si="51"/>
        <v>57280.278163442883</v>
      </c>
      <c r="G388" s="115">
        <f t="shared" si="51"/>
        <v>14193.630616567603</v>
      </c>
      <c r="H388" s="116">
        <f t="shared" si="51"/>
        <v>12519.952287346199</v>
      </c>
    </row>
    <row r="389" spans="1:8" ht="15.75" x14ac:dyDescent="0.25">
      <c r="A389" s="19">
        <v>12</v>
      </c>
      <c r="B389" s="105">
        <f t="shared" si="51"/>
        <v>42756.399573485724</v>
      </c>
      <c r="C389" s="106">
        <f t="shared" si="51"/>
        <v>22686.727658579744</v>
      </c>
      <c r="D389" s="106">
        <f t="shared" si="51"/>
        <v>2571.4401266914397</v>
      </c>
      <c r="E389" s="106">
        <f t="shared" si="51"/>
        <v>11182.11967056243</v>
      </c>
      <c r="F389" s="106">
        <f t="shared" si="51"/>
        <v>56246.960255033759</v>
      </c>
      <c r="G389" s="115">
        <f t="shared" si="51"/>
        <v>13625.927033803304</v>
      </c>
      <c r="H389" s="116">
        <f t="shared" si="51"/>
        <v>11827.427315369699</v>
      </c>
    </row>
    <row r="390" spans="1:8" ht="15.75" x14ac:dyDescent="0.25">
      <c r="A390" s="19">
        <v>13</v>
      </c>
      <c r="B390" s="105">
        <f t="shared" si="51"/>
        <v>42676.042662924192</v>
      </c>
      <c r="C390" s="106">
        <f t="shared" si="51"/>
        <v>22607.865946254511</v>
      </c>
      <c r="D390" s="106">
        <f t="shared" si="51"/>
        <v>2159.7658834528602</v>
      </c>
      <c r="E390" s="106">
        <f t="shared" si="51"/>
        <v>10948.25125446932</v>
      </c>
      <c r="F390" s="106">
        <f t="shared" si="51"/>
        <v>55213.64234662462</v>
      </c>
      <c r="G390" s="115">
        <f t="shared" si="51"/>
        <v>13058.223451039103</v>
      </c>
      <c r="H390" s="116">
        <f t="shared" si="51"/>
        <v>11686.436049447815</v>
      </c>
    </row>
    <row r="391" spans="1:8" ht="15.75" x14ac:dyDescent="0.25">
      <c r="A391" s="19">
        <v>14</v>
      </c>
      <c r="B391" s="105">
        <f t="shared" si="51"/>
        <v>40696.799725873752</v>
      </c>
      <c r="C391" s="106">
        <f t="shared" si="51"/>
        <v>22529.004233929278</v>
      </c>
      <c r="D391" s="106">
        <f t="shared" si="51"/>
        <v>54216.773266559772</v>
      </c>
      <c r="E391" s="106">
        <f t="shared" si="51"/>
        <v>8956.8093996667976</v>
      </c>
      <c r="F391" s="106">
        <f t="shared" si="51"/>
        <v>61675.172670230051</v>
      </c>
      <c r="G391" s="115">
        <f t="shared" si="51"/>
        <v>12490.519868274856</v>
      </c>
      <c r="H391" s="116">
        <f t="shared" si="51"/>
        <v>18961.105619766178</v>
      </c>
    </row>
    <row r="392" spans="1:8" ht="15.75" x14ac:dyDescent="0.25">
      <c r="A392" s="19">
        <v>15</v>
      </c>
      <c r="B392" s="105">
        <f t="shared" si="51"/>
        <v>36197.245421803564</v>
      </c>
      <c r="C392" s="106">
        <f t="shared" si="51"/>
        <v>22450.142521604044</v>
      </c>
      <c r="D392" s="106">
        <f t="shared" si="51"/>
        <v>92178.868857630732</v>
      </c>
      <c r="E392" s="106">
        <f t="shared" si="51"/>
        <v>7645.9326267712204</v>
      </c>
      <c r="F392" s="106">
        <f t="shared" si="51"/>
        <v>52499.839263010224</v>
      </c>
      <c r="G392" s="115">
        <f t="shared" si="51"/>
        <v>11922.816285510604</v>
      </c>
      <c r="H392" s="116">
        <f t="shared" si="51"/>
        <v>17055.372757975092</v>
      </c>
    </row>
    <row r="393" spans="1:8" ht="15.75" x14ac:dyDescent="0.25">
      <c r="A393" s="19">
        <v>20</v>
      </c>
      <c r="B393" s="105">
        <f t="shared" si="51"/>
        <v>46492.377303645306</v>
      </c>
      <c r="C393" s="106">
        <f t="shared" si="51"/>
        <v>37112.967224087231</v>
      </c>
      <c r="D393" s="106">
        <f t="shared" si="51"/>
        <v>94051.810656923059</v>
      </c>
      <c r="E393" s="106">
        <f t="shared" si="51"/>
        <v>6127.8771804771077</v>
      </c>
      <c r="F393" s="106">
        <f t="shared" si="51"/>
        <v>48394.235116292475</v>
      </c>
      <c r="G393" s="115" t="s">
        <v>36</v>
      </c>
      <c r="H393" s="116">
        <f t="shared" si="51"/>
        <v>14246.315146533358</v>
      </c>
    </row>
    <row r="394" spans="1:8" ht="16.5" thickBot="1" x14ac:dyDescent="0.3">
      <c r="A394" s="20">
        <v>25</v>
      </c>
      <c r="B394" s="109">
        <f t="shared" si="51"/>
        <v>54164.739367872178</v>
      </c>
      <c r="C394" s="110">
        <f t="shared" si="51"/>
        <v>36404.147311521949</v>
      </c>
      <c r="D394" s="110">
        <f t="shared" si="51"/>
        <v>91482.788232701467</v>
      </c>
      <c r="E394" s="110">
        <f t="shared" si="51"/>
        <v>99078.800119625361</v>
      </c>
      <c r="F394" s="110">
        <f t="shared" si="51"/>
        <v>37522.964102047044</v>
      </c>
      <c r="G394" s="117" t="s">
        <v>36</v>
      </c>
      <c r="H394" s="118">
        <f t="shared" si="51"/>
        <v>45818.18875531188</v>
      </c>
    </row>
    <row r="396" spans="1:8" ht="18.75" thickBot="1" x14ac:dyDescent="0.3">
      <c r="A396" s="21" t="s">
        <v>71</v>
      </c>
      <c r="B396" s="25"/>
      <c r="C396" s="25"/>
      <c r="D396" s="25"/>
      <c r="E396" s="25"/>
      <c r="F396" s="25"/>
      <c r="G396" s="25"/>
      <c r="H396" s="25"/>
    </row>
    <row r="397" spans="1:8" ht="60.75" thickBot="1" x14ac:dyDescent="0.3">
      <c r="A397" s="17" t="s">
        <v>15</v>
      </c>
      <c r="B397" s="39" t="s">
        <v>52</v>
      </c>
      <c r="C397" s="41" t="s">
        <v>53</v>
      </c>
      <c r="D397" s="41" t="s">
        <v>54</v>
      </c>
      <c r="E397" s="41" t="s">
        <v>55</v>
      </c>
      <c r="F397" s="41" t="s">
        <v>56</v>
      </c>
      <c r="G397" s="42" t="s">
        <v>57</v>
      </c>
      <c r="H397" s="16" t="s">
        <v>10</v>
      </c>
    </row>
    <row r="398" spans="1:8" ht="15.75" x14ac:dyDescent="0.25">
      <c r="A398" s="18">
        <v>1</v>
      </c>
      <c r="B398" s="32">
        <v>4860</v>
      </c>
      <c r="C398" s="33">
        <v>6419</v>
      </c>
      <c r="D398" s="33">
        <v>14441</v>
      </c>
      <c r="E398" s="33">
        <v>22354</v>
      </c>
      <c r="F398" s="33">
        <v>39618</v>
      </c>
      <c r="G398" s="75">
        <v>105090</v>
      </c>
      <c r="H398" s="78">
        <v>192782</v>
      </c>
    </row>
    <row r="399" spans="1:8" ht="15.75" x14ac:dyDescent="0.25">
      <c r="A399" s="19">
        <v>2</v>
      </c>
      <c r="B399" s="52">
        <v>3509</v>
      </c>
      <c r="C399" s="53">
        <v>4564</v>
      </c>
      <c r="D399" s="53">
        <v>10927</v>
      </c>
      <c r="E399" s="53">
        <v>16630</v>
      </c>
      <c r="F399" s="53">
        <v>28899</v>
      </c>
      <c r="G399" s="80">
        <v>56027</v>
      </c>
      <c r="H399" s="81">
        <v>120556</v>
      </c>
    </row>
    <row r="400" spans="1:8" ht="15.75" x14ac:dyDescent="0.25">
      <c r="A400" s="19">
        <v>3</v>
      </c>
      <c r="B400" s="52">
        <v>2771</v>
      </c>
      <c r="C400" s="53">
        <v>3618</v>
      </c>
      <c r="D400" s="53">
        <v>7618</v>
      </c>
      <c r="E400" s="53">
        <v>13867</v>
      </c>
      <c r="F400" s="53">
        <v>22573</v>
      </c>
      <c r="G400" s="80">
        <v>31727</v>
      </c>
      <c r="H400" s="81">
        <v>82174</v>
      </c>
    </row>
    <row r="401" spans="1:8" ht="15.75" x14ac:dyDescent="0.25">
      <c r="A401" s="19">
        <v>4</v>
      </c>
      <c r="B401" s="52">
        <v>2270</v>
      </c>
      <c r="C401" s="53">
        <v>2705</v>
      </c>
      <c r="D401" s="53">
        <v>5907</v>
      </c>
      <c r="E401" s="53">
        <v>10983</v>
      </c>
      <c r="F401" s="53">
        <v>15237</v>
      </c>
      <c r="G401" s="80">
        <v>23381</v>
      </c>
      <c r="H401" s="81">
        <v>60483</v>
      </c>
    </row>
    <row r="402" spans="1:8" ht="15.75" x14ac:dyDescent="0.25">
      <c r="A402" s="19">
        <v>5</v>
      </c>
      <c r="B402" s="52">
        <v>1574</v>
      </c>
      <c r="C402" s="53">
        <v>1940</v>
      </c>
      <c r="D402" s="53">
        <v>4717</v>
      </c>
      <c r="E402" s="53">
        <v>8302</v>
      </c>
      <c r="F402" s="53">
        <v>9016</v>
      </c>
      <c r="G402" s="80">
        <v>18481</v>
      </c>
      <c r="H402" s="81">
        <v>44030</v>
      </c>
    </row>
    <row r="403" spans="1:8" ht="15.75" x14ac:dyDescent="0.25">
      <c r="A403" s="19">
        <v>6</v>
      </c>
      <c r="B403" s="52">
        <v>1159</v>
      </c>
      <c r="C403" s="53">
        <v>1580</v>
      </c>
      <c r="D403" s="53">
        <v>3790</v>
      </c>
      <c r="E403" s="53">
        <v>6471</v>
      </c>
      <c r="F403" s="53">
        <v>7929</v>
      </c>
      <c r="G403" s="80">
        <v>14456</v>
      </c>
      <c r="H403" s="81">
        <v>35385</v>
      </c>
    </row>
    <row r="404" spans="1:8" ht="15.75" x14ac:dyDescent="0.25">
      <c r="A404" s="19">
        <v>7</v>
      </c>
      <c r="B404" s="52">
        <v>854</v>
      </c>
      <c r="C404" s="53">
        <v>1398</v>
      </c>
      <c r="D404" s="53">
        <v>3110</v>
      </c>
      <c r="E404" s="53">
        <v>4367</v>
      </c>
      <c r="F404" s="53">
        <v>5684</v>
      </c>
      <c r="G404" s="80">
        <v>14456</v>
      </c>
      <c r="H404" s="81">
        <v>29869</v>
      </c>
    </row>
    <row r="405" spans="1:8" ht="15.75" x14ac:dyDescent="0.25">
      <c r="A405" s="19">
        <v>8</v>
      </c>
      <c r="B405" s="52">
        <v>779</v>
      </c>
      <c r="C405" s="53">
        <v>985</v>
      </c>
      <c r="D405" s="53">
        <v>2392</v>
      </c>
      <c r="E405" s="53">
        <v>4167</v>
      </c>
      <c r="F405" s="53">
        <v>3857</v>
      </c>
      <c r="G405" s="80">
        <v>9678</v>
      </c>
      <c r="H405" s="81">
        <v>21858</v>
      </c>
    </row>
    <row r="406" spans="1:8" ht="15.75" x14ac:dyDescent="0.25">
      <c r="A406" s="19">
        <v>9</v>
      </c>
      <c r="B406" s="52">
        <v>459</v>
      </c>
      <c r="C406" s="53">
        <v>834</v>
      </c>
      <c r="D406" s="53">
        <v>1665</v>
      </c>
      <c r="E406" s="53">
        <v>4167</v>
      </c>
      <c r="F406" s="53">
        <v>3857</v>
      </c>
      <c r="G406" s="80">
        <v>5978</v>
      </c>
      <c r="H406" s="81">
        <v>16960</v>
      </c>
    </row>
    <row r="407" spans="1:8" ht="15.75" x14ac:dyDescent="0.25">
      <c r="A407" s="19">
        <v>10</v>
      </c>
      <c r="B407" s="52">
        <v>430</v>
      </c>
      <c r="C407" s="53">
        <v>724</v>
      </c>
      <c r="D407" s="53">
        <v>957</v>
      </c>
      <c r="E407" s="53">
        <v>3967</v>
      </c>
      <c r="F407" s="53">
        <v>3077</v>
      </c>
      <c r="G407" s="80">
        <v>1127</v>
      </c>
      <c r="H407" s="81">
        <v>10282</v>
      </c>
    </row>
    <row r="408" spans="1:8" ht="15.75" x14ac:dyDescent="0.25">
      <c r="A408" s="19">
        <v>11</v>
      </c>
      <c r="B408" s="52">
        <v>375</v>
      </c>
      <c r="C408" s="53">
        <v>623</v>
      </c>
      <c r="D408" s="53">
        <v>957</v>
      </c>
      <c r="E408" s="53">
        <v>3967</v>
      </c>
      <c r="F408" s="53">
        <v>3077</v>
      </c>
      <c r="G408" s="80">
        <v>1127</v>
      </c>
      <c r="H408" s="81">
        <v>10126</v>
      </c>
    </row>
    <row r="409" spans="1:8" ht="15.75" x14ac:dyDescent="0.25">
      <c r="A409" s="19">
        <v>12</v>
      </c>
      <c r="B409" s="52">
        <v>335</v>
      </c>
      <c r="C409" s="53">
        <v>528</v>
      </c>
      <c r="D409" s="53">
        <v>695</v>
      </c>
      <c r="E409" s="53">
        <v>3967</v>
      </c>
      <c r="F409" s="53">
        <v>3077</v>
      </c>
      <c r="G409" s="80">
        <v>1127</v>
      </c>
      <c r="H409" s="81">
        <v>9729</v>
      </c>
    </row>
    <row r="410" spans="1:8" ht="15.75" x14ac:dyDescent="0.25">
      <c r="A410" s="19">
        <v>13</v>
      </c>
      <c r="B410" s="52">
        <v>335</v>
      </c>
      <c r="C410" s="53">
        <v>528</v>
      </c>
      <c r="D410" s="53">
        <v>545</v>
      </c>
      <c r="E410" s="53">
        <v>3647</v>
      </c>
      <c r="F410" s="53">
        <v>3077</v>
      </c>
      <c r="G410" s="80">
        <v>1127</v>
      </c>
      <c r="H410" s="81">
        <v>9259</v>
      </c>
    </row>
    <row r="411" spans="1:8" ht="15.75" x14ac:dyDescent="0.25">
      <c r="A411" s="19">
        <v>14</v>
      </c>
      <c r="B411" s="52">
        <v>295</v>
      </c>
      <c r="C411" s="53">
        <v>528</v>
      </c>
      <c r="D411" s="53">
        <v>445</v>
      </c>
      <c r="E411" s="53">
        <v>2862</v>
      </c>
      <c r="F411" s="53">
        <v>1804</v>
      </c>
      <c r="G411" s="80">
        <v>1127</v>
      </c>
      <c r="H411" s="81">
        <v>7061</v>
      </c>
    </row>
    <row r="412" spans="1:8" ht="15.75" x14ac:dyDescent="0.25">
      <c r="A412" s="19">
        <v>15</v>
      </c>
      <c r="B412" s="52">
        <v>230</v>
      </c>
      <c r="C412" s="53">
        <v>528</v>
      </c>
      <c r="D412" s="53">
        <v>249</v>
      </c>
      <c r="E412" s="53">
        <v>2303</v>
      </c>
      <c r="F412" s="53">
        <v>1804</v>
      </c>
      <c r="G412" s="80">
        <v>1127</v>
      </c>
      <c r="H412" s="81">
        <v>6241</v>
      </c>
    </row>
    <row r="413" spans="1:8" ht="15.75" x14ac:dyDescent="0.25">
      <c r="A413" s="19">
        <v>20</v>
      </c>
      <c r="B413" s="52">
        <v>132</v>
      </c>
      <c r="C413" s="53">
        <v>197</v>
      </c>
      <c r="D413" s="53">
        <v>102</v>
      </c>
      <c r="E413" s="53">
        <v>1723</v>
      </c>
      <c r="F413" s="53">
        <v>1344</v>
      </c>
      <c r="G413" s="80">
        <v>0</v>
      </c>
      <c r="H413" s="81">
        <v>3498</v>
      </c>
    </row>
    <row r="414" spans="1:8" ht="16.5" thickBot="1" x14ac:dyDescent="0.3">
      <c r="A414" s="20">
        <v>25</v>
      </c>
      <c r="B414" s="35">
        <v>72</v>
      </c>
      <c r="C414" s="36">
        <v>197</v>
      </c>
      <c r="D414" s="36">
        <v>102</v>
      </c>
      <c r="E414" s="36">
        <v>360</v>
      </c>
      <c r="F414" s="36">
        <v>650</v>
      </c>
      <c r="G414" s="77">
        <v>0</v>
      </c>
      <c r="H414" s="79">
        <v>1381</v>
      </c>
    </row>
    <row r="416" spans="1:8" ht="18.75" thickBot="1" x14ac:dyDescent="0.3">
      <c r="A416" s="21" t="s">
        <v>72</v>
      </c>
      <c r="B416" s="25"/>
      <c r="C416" s="25"/>
      <c r="D416" s="25"/>
      <c r="E416" s="25"/>
      <c r="F416" s="25"/>
      <c r="G416" s="25"/>
      <c r="H416" s="25"/>
    </row>
    <row r="417" spans="1:8" ht="60.75" thickBot="1" x14ac:dyDescent="0.3">
      <c r="A417" s="17" t="s">
        <v>15</v>
      </c>
      <c r="B417" s="39" t="s">
        <v>52</v>
      </c>
      <c r="C417" s="41" t="s">
        <v>53</v>
      </c>
      <c r="D417" s="41" t="s">
        <v>54</v>
      </c>
      <c r="E417" s="41" t="s">
        <v>55</v>
      </c>
      <c r="F417" s="41" t="s">
        <v>56</v>
      </c>
      <c r="G417" s="42" t="s">
        <v>57</v>
      </c>
      <c r="H417" s="16" t="s">
        <v>35</v>
      </c>
    </row>
    <row r="418" spans="1:8" ht="15.75" x14ac:dyDescent="0.25">
      <c r="A418" s="18">
        <v>1</v>
      </c>
      <c r="B418" s="101">
        <f>(B258+B238+B198+B178+B157+B137)/B398</f>
        <v>2751.7125900212536</v>
      </c>
      <c r="C418" s="102">
        <f t="shared" ref="C418:H418" si="52">(C258+C238+C198+C178+C157+C137)/C398</f>
        <v>1406.7024366314381</v>
      </c>
      <c r="D418" s="102">
        <f t="shared" si="52"/>
        <v>783.02969278376736</v>
      </c>
      <c r="E418" s="102">
        <f t="shared" si="52"/>
        <v>437.74459412543723</v>
      </c>
      <c r="F418" s="102">
        <f t="shared" si="52"/>
        <v>186.97956845461806</v>
      </c>
      <c r="G418" s="113">
        <f t="shared" si="52"/>
        <v>69.276641390631951</v>
      </c>
      <c r="H418" s="114">
        <f t="shared" si="52"/>
        <v>301.81271781383879</v>
      </c>
    </row>
    <row r="419" spans="1:8" ht="15.75" x14ac:dyDescent="0.25">
      <c r="A419" s="19">
        <v>2</v>
      </c>
      <c r="B419" s="105">
        <f t="shared" ref="B419:H434" si="53">(B259+B239+B199+B179+B158+B138)/B399</f>
        <v>2735.6851028529613</v>
      </c>
      <c r="C419" s="106">
        <f t="shared" si="53"/>
        <v>1376.3754331921016</v>
      </c>
      <c r="D419" s="106">
        <f t="shared" si="53"/>
        <v>757.57230901137768</v>
      </c>
      <c r="E419" s="106">
        <f t="shared" si="53"/>
        <v>403.7228997243493</v>
      </c>
      <c r="F419" s="106">
        <f t="shared" si="53"/>
        <v>188.02126173552659</v>
      </c>
      <c r="G419" s="115">
        <f t="shared" si="53"/>
        <v>87.496848805843484</v>
      </c>
      <c r="H419" s="116">
        <f t="shared" si="53"/>
        <v>341.82465689739962</v>
      </c>
    </row>
    <row r="420" spans="1:8" ht="15.75" x14ac:dyDescent="0.25">
      <c r="A420" s="19">
        <v>3</v>
      </c>
      <c r="B420" s="105">
        <f t="shared" si="53"/>
        <v>2766.7022854697766</v>
      </c>
      <c r="C420" s="106">
        <f t="shared" si="53"/>
        <v>1398.5100612902186</v>
      </c>
      <c r="D420" s="106">
        <f t="shared" si="53"/>
        <v>753.87192841266869</v>
      </c>
      <c r="E420" s="106">
        <f t="shared" si="53"/>
        <v>402.59086969587679</v>
      </c>
      <c r="F420" s="106">
        <f t="shared" si="53"/>
        <v>178.19291432291644</v>
      </c>
      <c r="G420" s="115">
        <f t="shared" si="53"/>
        <v>98.685625953537723</v>
      </c>
      <c r="H420" s="116">
        <f t="shared" si="53"/>
        <v>379.74800892185181</v>
      </c>
    </row>
    <row r="421" spans="1:8" ht="15.75" x14ac:dyDescent="0.25">
      <c r="A421" s="19">
        <v>4</v>
      </c>
      <c r="B421" s="105">
        <f t="shared" si="53"/>
        <v>2737.764187183579</v>
      </c>
      <c r="C421" s="106">
        <f t="shared" si="53"/>
        <v>1361.4269359529042</v>
      </c>
      <c r="D421" s="106">
        <f t="shared" si="53"/>
        <v>748.90955480261709</v>
      </c>
      <c r="E421" s="106">
        <f t="shared" si="53"/>
        <v>419.5118209392553</v>
      </c>
      <c r="F421" s="106">
        <f t="shared" si="53"/>
        <v>183.43306758256483</v>
      </c>
      <c r="G421" s="115">
        <f t="shared" si="53"/>
        <v>104.4127604027049</v>
      </c>
      <c r="H421" s="116">
        <f t="shared" si="53"/>
        <v>399.53269576551048</v>
      </c>
    </row>
    <row r="422" spans="1:8" ht="15.75" x14ac:dyDescent="0.25">
      <c r="A422" s="19">
        <v>5</v>
      </c>
      <c r="B422" s="105">
        <f t="shared" si="53"/>
        <v>2722.5319208772657</v>
      </c>
      <c r="C422" s="106">
        <f t="shared" si="53"/>
        <v>1437.3222905134025</v>
      </c>
      <c r="D422" s="106">
        <f t="shared" si="53"/>
        <v>710.12048053194007</v>
      </c>
      <c r="E422" s="106">
        <f t="shared" si="53"/>
        <v>419.74455490141531</v>
      </c>
      <c r="F422" s="106">
        <f t="shared" si="53"/>
        <v>195.91499162103563</v>
      </c>
      <c r="G422" s="115">
        <f t="shared" si="53"/>
        <v>93.019194478018036</v>
      </c>
      <c r="H422" s="116">
        <f t="shared" si="53"/>
        <v>395.03714254192573</v>
      </c>
    </row>
    <row r="423" spans="1:8" ht="15.75" x14ac:dyDescent="0.25">
      <c r="A423" s="19">
        <v>6</v>
      </c>
      <c r="B423" s="105">
        <f t="shared" si="53"/>
        <v>2725.5470553721457</v>
      </c>
      <c r="C423" s="106">
        <f t="shared" si="53"/>
        <v>1454.323414460549</v>
      </c>
      <c r="D423" s="106">
        <f t="shared" si="53"/>
        <v>666.02679804175693</v>
      </c>
      <c r="E423" s="106">
        <f t="shared" si="53"/>
        <v>418.19604651663838</v>
      </c>
      <c r="F423" s="106">
        <f t="shared" si="53"/>
        <v>195.97765976357402</v>
      </c>
      <c r="G423" s="115">
        <f t="shared" si="53"/>
        <v>93.296802901393747</v>
      </c>
      <c r="H423" s="116">
        <f t="shared" si="53"/>
        <v>384.05351591406901</v>
      </c>
    </row>
    <row r="424" spans="1:8" ht="15.75" x14ac:dyDescent="0.25">
      <c r="A424" s="19">
        <v>7</v>
      </c>
      <c r="B424" s="105">
        <f t="shared" si="53"/>
        <v>2662.5054648546748</v>
      </c>
      <c r="C424" s="106">
        <f t="shared" si="53"/>
        <v>1351.3879760331408</v>
      </c>
      <c r="D424" s="106">
        <f t="shared" si="53"/>
        <v>650.7151314758504</v>
      </c>
      <c r="E424" s="106">
        <f t="shared" si="53"/>
        <v>477.55557926740892</v>
      </c>
      <c r="F424" s="106">
        <f t="shared" si="53"/>
        <v>218.41304358797186</v>
      </c>
      <c r="G424" s="115">
        <f t="shared" si="53"/>
        <v>77.609891537089496</v>
      </c>
      <c r="H424" s="116">
        <f t="shared" si="53"/>
        <v>356.07545156667823</v>
      </c>
    </row>
    <row r="425" spans="1:8" ht="15.75" x14ac:dyDescent="0.25">
      <c r="A425" s="19">
        <v>8</v>
      </c>
      <c r="B425" s="105">
        <f t="shared" si="53"/>
        <v>2605.1038289766393</v>
      </c>
      <c r="C425" s="106">
        <f t="shared" si="53"/>
        <v>1340.1756543127374</v>
      </c>
      <c r="D425" s="106">
        <f t="shared" si="53"/>
        <v>670.89150416870575</v>
      </c>
      <c r="E425" s="106">
        <f t="shared" si="53"/>
        <v>476.05733495842833</v>
      </c>
      <c r="F425" s="106">
        <f t="shared" si="53"/>
        <v>262.65911408059503</v>
      </c>
      <c r="G425" s="115">
        <f t="shared" si="53"/>
        <v>101.07548180795756</v>
      </c>
      <c r="H425" s="116">
        <f t="shared" si="53"/>
        <v>408.51116346236842</v>
      </c>
    </row>
    <row r="426" spans="1:8" ht="15.75" x14ac:dyDescent="0.25">
      <c r="A426" s="19">
        <v>9</v>
      </c>
      <c r="B426" s="105">
        <f t="shared" si="53"/>
        <v>2668.8626272823381</v>
      </c>
      <c r="C426" s="106">
        <f t="shared" si="53"/>
        <v>1288.5478747889392</v>
      </c>
      <c r="D426" s="106">
        <f t="shared" si="53"/>
        <v>615.33847911175008</v>
      </c>
      <c r="E426" s="106">
        <f t="shared" si="53"/>
        <v>451.64658275103318</v>
      </c>
      <c r="F426" s="106">
        <f t="shared" si="53"/>
        <v>257.6218152095725</v>
      </c>
      <c r="G426" s="115">
        <f t="shared" si="53"/>
        <v>61.795331856116348</v>
      </c>
      <c r="H426" s="116">
        <f t="shared" si="53"/>
        <v>387.33883175945613</v>
      </c>
    </row>
    <row r="427" spans="1:8" ht="15.75" x14ac:dyDescent="0.25">
      <c r="A427" s="19">
        <v>10</v>
      </c>
      <c r="B427" s="105">
        <f t="shared" si="53"/>
        <v>2657.3266069769561</v>
      </c>
      <c r="C427" s="106">
        <f t="shared" si="53"/>
        <v>1256.6657230411263</v>
      </c>
      <c r="D427" s="106">
        <f t="shared" si="53"/>
        <v>640.45259111826158</v>
      </c>
      <c r="E427" s="106">
        <f t="shared" si="53"/>
        <v>448.74648341157427</v>
      </c>
      <c r="F427" s="106">
        <f t="shared" si="53"/>
        <v>284.27167405842681</v>
      </c>
      <c r="G427" s="115">
        <f t="shared" si="53"/>
        <v>130.97900797987401</v>
      </c>
      <c r="H427" s="116">
        <f t="shared" si="53"/>
        <v>531.79188260521846</v>
      </c>
    </row>
    <row r="428" spans="1:8" ht="15.75" x14ac:dyDescent="0.25">
      <c r="A428" s="19">
        <v>11</v>
      </c>
      <c r="B428" s="105">
        <f t="shared" si="53"/>
        <v>2613.9894357988028</v>
      </c>
      <c r="C428" s="106">
        <f t="shared" si="53"/>
        <v>1197.6746519580006</v>
      </c>
      <c r="D428" s="106">
        <f t="shared" si="53"/>
        <v>635.67847400643495</v>
      </c>
      <c r="E428" s="106">
        <f t="shared" si="53"/>
        <v>339.44543247583044</v>
      </c>
      <c r="F428" s="106">
        <f t="shared" si="53"/>
        <v>279.2343751874044</v>
      </c>
      <c r="G428" s="115">
        <f t="shared" si="53"/>
        <v>125.94170910885185</v>
      </c>
      <c r="H428" s="116">
        <f t="shared" si="53"/>
        <v>462.41972698671526</v>
      </c>
    </row>
    <row r="429" spans="1:8" ht="15.75" x14ac:dyDescent="0.25">
      <c r="A429" s="19">
        <v>12</v>
      </c>
      <c r="B429" s="105">
        <f t="shared" si="53"/>
        <v>2680.2519135617913</v>
      </c>
      <c r="C429" s="106">
        <f t="shared" si="53"/>
        <v>1289.0186169647582</v>
      </c>
      <c r="D429" s="106">
        <f t="shared" si="53"/>
        <v>632.68526858163477</v>
      </c>
      <c r="E429" s="106">
        <f t="shared" si="53"/>
        <v>335.43540226794283</v>
      </c>
      <c r="F429" s="106">
        <f t="shared" si="53"/>
        <v>274.19707631638164</v>
      </c>
      <c r="G429" s="115">
        <f t="shared" si="53"/>
        <v>120.90441023782878</v>
      </c>
      <c r="H429" s="116">
        <f t="shared" si="53"/>
        <v>444.94176147860105</v>
      </c>
    </row>
    <row r="430" spans="1:8" ht="15.75" x14ac:dyDescent="0.25">
      <c r="A430" s="19">
        <v>13</v>
      </c>
      <c r="B430" s="105">
        <f t="shared" si="53"/>
        <v>2675.2146146907703</v>
      </c>
      <c r="C430" s="106">
        <f t="shared" si="53"/>
        <v>1284.5378378553698</v>
      </c>
      <c r="D430" s="106">
        <f t="shared" si="53"/>
        <v>649.91120162618176</v>
      </c>
      <c r="E430" s="106">
        <f t="shared" si="53"/>
        <v>336.22268727736878</v>
      </c>
      <c r="F430" s="106">
        <f t="shared" si="53"/>
        <v>269.15977744535888</v>
      </c>
      <c r="G430" s="115">
        <f t="shared" si="53"/>
        <v>115.8671113668066</v>
      </c>
      <c r="H430" s="116">
        <f t="shared" si="53"/>
        <v>444.28399280760669</v>
      </c>
    </row>
    <row r="431" spans="1:8" ht="15.75" x14ac:dyDescent="0.25">
      <c r="A431" s="19">
        <v>14</v>
      </c>
      <c r="B431" s="105">
        <f t="shared" si="53"/>
        <v>2759.1050661609324</v>
      </c>
      <c r="C431" s="106">
        <f t="shared" si="53"/>
        <v>1280.0570587459817</v>
      </c>
      <c r="D431" s="106">
        <f t="shared" si="53"/>
        <v>609.1772277141547</v>
      </c>
      <c r="E431" s="106">
        <f t="shared" si="53"/>
        <v>337.99280753459618</v>
      </c>
      <c r="F431" s="106">
        <f t="shared" si="53"/>
        <v>341.8801145799892</v>
      </c>
      <c r="G431" s="115">
        <f t="shared" si="53"/>
        <v>110.82981249578398</v>
      </c>
      <c r="H431" s="116">
        <f t="shared" si="53"/>
        <v>491.41514352318524</v>
      </c>
    </row>
    <row r="432" spans="1:8" ht="15.75" x14ac:dyDescent="0.25">
      <c r="A432" s="19">
        <v>15</v>
      </c>
      <c r="B432" s="105">
        <f t="shared" si="53"/>
        <v>2832.8279025759311</v>
      </c>
      <c r="C432" s="106">
        <f t="shared" si="53"/>
        <v>1275.5762796365934</v>
      </c>
      <c r="D432" s="106">
        <f t="shared" si="53"/>
        <v>740.39252094482515</v>
      </c>
      <c r="E432" s="106">
        <f t="shared" si="53"/>
        <v>338.63878763815217</v>
      </c>
      <c r="F432" s="106">
        <f t="shared" si="53"/>
        <v>291.01906465083272</v>
      </c>
      <c r="G432" s="115">
        <f t="shared" si="53"/>
        <v>105.79251362476136</v>
      </c>
      <c r="H432" s="116">
        <f t="shared" si="53"/>
        <v>470.04071693185637</v>
      </c>
    </row>
    <row r="433" spans="1:8" ht="15.75" x14ac:dyDescent="0.25">
      <c r="A433" s="19">
        <v>20</v>
      </c>
      <c r="B433" s="105">
        <f t="shared" si="53"/>
        <v>2465.5048570114936</v>
      </c>
      <c r="C433" s="106">
        <f t="shared" si="53"/>
        <v>1318.7348759827951</v>
      </c>
      <c r="D433" s="106">
        <f t="shared" si="53"/>
        <v>922.07657506787314</v>
      </c>
      <c r="E433" s="106">
        <f t="shared" si="53"/>
        <v>323.64296194046244</v>
      </c>
      <c r="F433" s="106">
        <f t="shared" si="53"/>
        <v>288.06092331126473</v>
      </c>
      <c r="G433" s="115" t="s">
        <v>36</v>
      </c>
      <c r="H433" s="116">
        <f t="shared" si="53"/>
        <v>464.28814371206482</v>
      </c>
    </row>
    <row r="434" spans="1:8" ht="16.5" thickBot="1" x14ac:dyDescent="0.3">
      <c r="A434" s="20">
        <v>25</v>
      </c>
      <c r="B434" s="109">
        <f t="shared" si="53"/>
        <v>2256.8641403280071</v>
      </c>
      <c r="C434" s="110">
        <f t="shared" si="53"/>
        <v>1293.5483816276835</v>
      </c>
      <c r="D434" s="110">
        <f t="shared" si="53"/>
        <v>896.89008071275953</v>
      </c>
      <c r="E434" s="110">
        <f t="shared" si="53"/>
        <v>275.21888922118154</v>
      </c>
      <c r="F434" s="110">
        <f t="shared" si="53"/>
        <v>404.09345956050663</v>
      </c>
      <c r="G434" s="117" t="s">
        <v>36</v>
      </c>
      <c r="H434" s="118">
        <f t="shared" si="53"/>
        <v>630.37334275954072</v>
      </c>
    </row>
    <row r="436" spans="1:8" ht="18.75" thickBot="1" x14ac:dyDescent="0.3">
      <c r="A436" s="21" t="s">
        <v>73</v>
      </c>
      <c r="B436" s="25"/>
      <c r="C436" s="25"/>
      <c r="D436" s="25"/>
      <c r="E436" s="25"/>
      <c r="F436" s="25"/>
      <c r="G436" s="25"/>
      <c r="H436" s="25"/>
    </row>
    <row r="437" spans="1:8" ht="60.75" thickBot="1" x14ac:dyDescent="0.3">
      <c r="A437" s="17" t="s">
        <v>15</v>
      </c>
      <c r="B437" s="39" t="s">
        <v>52</v>
      </c>
      <c r="C437" s="41" t="s">
        <v>53</v>
      </c>
      <c r="D437" s="41" t="s">
        <v>54</v>
      </c>
      <c r="E437" s="41" t="s">
        <v>55</v>
      </c>
      <c r="F437" s="41" t="s">
        <v>56</v>
      </c>
      <c r="G437" s="42" t="s">
        <v>57</v>
      </c>
      <c r="H437" s="16" t="s">
        <v>10</v>
      </c>
    </row>
    <row r="438" spans="1:8" ht="15.75" x14ac:dyDescent="0.25">
      <c r="A438" s="18">
        <v>1</v>
      </c>
      <c r="B438" s="32">
        <v>204.22188</v>
      </c>
      <c r="C438" s="33">
        <v>269.84449999999998</v>
      </c>
      <c r="D438" s="33">
        <v>588.48220000000003</v>
      </c>
      <c r="E438" s="33">
        <v>906.91549999999995</v>
      </c>
      <c r="F438" s="33">
        <v>1567.5654999999999</v>
      </c>
      <c r="G438" s="75">
        <v>3672.6592000000001</v>
      </c>
      <c r="H438" s="78">
        <v>7209.6887800000004</v>
      </c>
    </row>
    <row r="439" spans="1:8" ht="15.75" x14ac:dyDescent="0.25">
      <c r="A439" s="19">
        <v>2</v>
      </c>
      <c r="B439" s="52">
        <v>148.61340000000001</v>
      </c>
      <c r="C439" s="53">
        <v>190.6687</v>
      </c>
      <c r="D439" s="53">
        <v>433.36450000000002</v>
      </c>
      <c r="E439" s="53">
        <v>673.99075000000005</v>
      </c>
      <c r="F439" s="53">
        <v>1133.5732</v>
      </c>
      <c r="G439" s="80">
        <v>1701.1628000000001</v>
      </c>
      <c r="H439" s="81">
        <v>4281.3733499999998</v>
      </c>
    </row>
    <row r="440" spans="1:8" ht="15.75" x14ac:dyDescent="0.25">
      <c r="A440" s="19">
        <v>3</v>
      </c>
      <c r="B440" s="52">
        <v>119.8806</v>
      </c>
      <c r="C440" s="53">
        <v>149.05869999999999</v>
      </c>
      <c r="D440" s="53">
        <v>306.25689999999997</v>
      </c>
      <c r="E440" s="53">
        <v>580.36095</v>
      </c>
      <c r="F440" s="53">
        <v>852.8152</v>
      </c>
      <c r="G440" s="80">
        <v>1048.4844000000001</v>
      </c>
      <c r="H440" s="81">
        <v>3056.8567499999999</v>
      </c>
    </row>
    <row r="441" spans="1:8" ht="15.75" x14ac:dyDescent="0.25">
      <c r="A441" s="19">
        <v>4</v>
      </c>
      <c r="B441" s="52">
        <v>97.389300000000006</v>
      </c>
      <c r="C441" s="53">
        <v>109.2226</v>
      </c>
      <c r="D441" s="53">
        <v>239.0677</v>
      </c>
      <c r="E441" s="53">
        <v>463.404</v>
      </c>
      <c r="F441" s="53">
        <v>579.3134</v>
      </c>
      <c r="G441" s="80">
        <v>782.42859999999996</v>
      </c>
      <c r="H441" s="81">
        <v>2270.8256000000001</v>
      </c>
    </row>
    <row r="442" spans="1:8" ht="15.75" x14ac:dyDescent="0.25">
      <c r="A442" s="19">
        <v>5</v>
      </c>
      <c r="B442" s="52">
        <v>66.904499999999999</v>
      </c>
      <c r="C442" s="53">
        <v>81.102999999999994</v>
      </c>
      <c r="D442" s="53">
        <v>184.01840000000001</v>
      </c>
      <c r="E442" s="53">
        <v>345.1148</v>
      </c>
      <c r="F442" s="53">
        <v>359.24759999999998</v>
      </c>
      <c r="G442" s="80">
        <v>585.51110000000006</v>
      </c>
      <c r="H442" s="81">
        <v>1621.8994</v>
      </c>
    </row>
    <row r="443" spans="1:8" ht="15.75" x14ac:dyDescent="0.25">
      <c r="A443" s="19">
        <v>6</v>
      </c>
      <c r="B443" s="52">
        <v>50.041499999999999</v>
      </c>
      <c r="C443" s="53">
        <v>66.649000000000001</v>
      </c>
      <c r="D443" s="53">
        <v>144.31370000000001</v>
      </c>
      <c r="E443" s="53">
        <v>271.76440000000002</v>
      </c>
      <c r="F443" s="53">
        <v>326.70420000000001</v>
      </c>
      <c r="G443" s="80">
        <v>431.66359999999997</v>
      </c>
      <c r="H443" s="81">
        <v>1291.1364000000001</v>
      </c>
    </row>
    <row r="444" spans="1:8" ht="15.75" x14ac:dyDescent="0.25">
      <c r="A444" s="19">
        <v>7</v>
      </c>
      <c r="B444" s="52">
        <v>36.857700000000001</v>
      </c>
      <c r="C444" s="53">
        <v>56.852400000000003</v>
      </c>
      <c r="D444" s="53">
        <v>119.67619999999999</v>
      </c>
      <c r="E444" s="53">
        <v>185.65360000000001</v>
      </c>
      <c r="F444" s="53">
        <v>248.95920000000001</v>
      </c>
      <c r="G444" s="80">
        <v>388.94400000000002</v>
      </c>
      <c r="H444" s="81">
        <v>1036.9431</v>
      </c>
    </row>
    <row r="445" spans="1:8" ht="15.75" x14ac:dyDescent="0.25">
      <c r="A445" s="19">
        <v>8</v>
      </c>
      <c r="B445" s="52">
        <v>32.6967</v>
      </c>
      <c r="C445" s="53">
        <v>39.128</v>
      </c>
      <c r="D445" s="53">
        <v>95.235799999999998</v>
      </c>
      <c r="E445" s="53">
        <v>182.7336</v>
      </c>
      <c r="F445" s="53">
        <v>168.9366</v>
      </c>
      <c r="G445" s="80">
        <v>343.21679999999998</v>
      </c>
      <c r="H445" s="81">
        <v>861.94749999999999</v>
      </c>
    </row>
    <row r="446" spans="1:8" ht="15.75" x14ac:dyDescent="0.25">
      <c r="A446" s="19">
        <v>9</v>
      </c>
      <c r="B446" s="52">
        <v>20.104199999999999</v>
      </c>
      <c r="C446" s="53">
        <v>32.514200000000002</v>
      </c>
      <c r="D446" s="53">
        <v>59.538800000000002</v>
      </c>
      <c r="E446" s="53">
        <v>178.57259999999999</v>
      </c>
      <c r="F446" s="53">
        <v>168.9366</v>
      </c>
      <c r="G446" s="80">
        <v>155.03739999999999</v>
      </c>
      <c r="H446" s="81">
        <v>614.7038</v>
      </c>
    </row>
    <row r="447" spans="1:8" ht="15.75" x14ac:dyDescent="0.25">
      <c r="A447" s="19">
        <v>10</v>
      </c>
      <c r="B447" s="52">
        <v>18.834</v>
      </c>
      <c r="C447" s="53">
        <v>27.696200000000001</v>
      </c>
      <c r="D447" s="53">
        <v>39.726599999999998</v>
      </c>
      <c r="E447" s="53">
        <v>174.1926</v>
      </c>
      <c r="F447" s="53">
        <v>134.77260000000001</v>
      </c>
      <c r="G447" s="80">
        <v>49.3626</v>
      </c>
      <c r="H447" s="81">
        <v>444.58460000000002</v>
      </c>
    </row>
    <row r="448" spans="1:8" ht="15.75" x14ac:dyDescent="0.25">
      <c r="A448" s="19">
        <v>11</v>
      </c>
      <c r="B448" s="52">
        <v>16.425000000000001</v>
      </c>
      <c r="C448" s="53">
        <v>24.732399999999998</v>
      </c>
      <c r="D448" s="53">
        <v>39.726599999999998</v>
      </c>
      <c r="E448" s="53">
        <v>138.32040000000001</v>
      </c>
      <c r="F448" s="53">
        <v>134.77260000000001</v>
      </c>
      <c r="G448" s="80">
        <v>49.3626</v>
      </c>
      <c r="H448" s="81">
        <v>403.33960000000002</v>
      </c>
    </row>
    <row r="449" spans="1:8" ht="15.75" x14ac:dyDescent="0.25">
      <c r="A449" s="19">
        <v>12</v>
      </c>
      <c r="B449" s="52">
        <v>14.673</v>
      </c>
      <c r="C449" s="53">
        <v>20.571400000000001</v>
      </c>
      <c r="D449" s="53">
        <v>28.251000000000001</v>
      </c>
      <c r="E449" s="53">
        <v>138.32040000000001</v>
      </c>
      <c r="F449" s="53">
        <v>134.77260000000001</v>
      </c>
      <c r="G449" s="80">
        <v>49.3626</v>
      </c>
      <c r="H449" s="81">
        <v>385.95100000000002</v>
      </c>
    </row>
    <row r="450" spans="1:8" ht="15.75" x14ac:dyDescent="0.25">
      <c r="A450" s="19">
        <v>13</v>
      </c>
      <c r="B450" s="52">
        <v>14.673</v>
      </c>
      <c r="C450" s="53">
        <v>20.571400000000001</v>
      </c>
      <c r="D450" s="53">
        <v>21.681000000000001</v>
      </c>
      <c r="E450" s="53">
        <v>124.3044</v>
      </c>
      <c r="F450" s="53">
        <v>134.77260000000001</v>
      </c>
      <c r="G450" s="80">
        <v>49.3626</v>
      </c>
      <c r="H450" s="81">
        <v>365.36500000000001</v>
      </c>
    </row>
    <row r="451" spans="1:8" ht="15.75" x14ac:dyDescent="0.25">
      <c r="A451" s="19">
        <v>14</v>
      </c>
      <c r="B451" s="52">
        <v>12.920999999999999</v>
      </c>
      <c r="C451" s="53">
        <v>20.571400000000001</v>
      </c>
      <c r="D451" s="53">
        <v>19.491</v>
      </c>
      <c r="E451" s="53">
        <v>111.38339999999999</v>
      </c>
      <c r="F451" s="53">
        <v>79.015199999999993</v>
      </c>
      <c r="G451" s="80">
        <v>49.3626</v>
      </c>
      <c r="H451" s="81">
        <v>292.74459999999999</v>
      </c>
    </row>
    <row r="452" spans="1:8" ht="15.75" x14ac:dyDescent="0.25">
      <c r="A452" s="19">
        <v>15</v>
      </c>
      <c r="B452" s="52">
        <v>10.074</v>
      </c>
      <c r="C452" s="53">
        <v>20.571400000000001</v>
      </c>
      <c r="D452" s="53">
        <v>10.9062</v>
      </c>
      <c r="E452" s="53">
        <v>86.899199999999993</v>
      </c>
      <c r="F452" s="53">
        <v>71.8977</v>
      </c>
      <c r="G452" s="80">
        <v>49.3626</v>
      </c>
      <c r="H452" s="81">
        <v>249.71109999999999</v>
      </c>
    </row>
    <row r="453" spans="1:8" ht="15.75" x14ac:dyDescent="0.25">
      <c r="A453" s="19">
        <v>20</v>
      </c>
      <c r="B453" s="52">
        <v>5.2340999999999998</v>
      </c>
      <c r="C453" s="53">
        <v>8.6286000000000005</v>
      </c>
      <c r="D453" s="53">
        <v>4.4676</v>
      </c>
      <c r="E453" s="53">
        <v>61.495199999999997</v>
      </c>
      <c r="F453" s="53">
        <v>51.749699999999997</v>
      </c>
      <c r="G453" s="80">
        <v>0</v>
      </c>
      <c r="H453" s="81">
        <v>131.5752</v>
      </c>
    </row>
    <row r="454" spans="1:8" ht="16.5" thickBot="1" x14ac:dyDescent="0.3">
      <c r="A454" s="20">
        <v>25</v>
      </c>
      <c r="B454" s="35">
        <v>3.1536</v>
      </c>
      <c r="C454" s="36">
        <v>8.6286000000000005</v>
      </c>
      <c r="D454" s="36">
        <v>4.4676</v>
      </c>
      <c r="E454" s="36">
        <v>15.768000000000001</v>
      </c>
      <c r="F454" s="36">
        <v>21.352499999999999</v>
      </c>
      <c r="G454" s="77">
        <v>0</v>
      </c>
      <c r="H454" s="79">
        <v>53.3703</v>
      </c>
    </row>
    <row r="456" spans="1:8" ht="18.75" thickBot="1" x14ac:dyDescent="0.3">
      <c r="A456" s="21" t="s">
        <v>74</v>
      </c>
      <c r="B456" s="25"/>
      <c r="C456" s="25"/>
      <c r="D456" s="25"/>
      <c r="E456" s="25"/>
      <c r="F456" s="25"/>
      <c r="G456" s="25"/>
      <c r="H456" s="25"/>
    </row>
    <row r="457" spans="1:8" ht="60.75" thickBot="1" x14ac:dyDescent="0.3">
      <c r="A457" s="17" t="s">
        <v>15</v>
      </c>
      <c r="B457" s="39" t="s">
        <v>52</v>
      </c>
      <c r="C457" s="41" t="s">
        <v>53</v>
      </c>
      <c r="D457" s="41" t="s">
        <v>54</v>
      </c>
      <c r="E457" s="41" t="s">
        <v>55</v>
      </c>
      <c r="F457" s="41" t="s">
        <v>56</v>
      </c>
      <c r="G457" s="42" t="s">
        <v>57</v>
      </c>
      <c r="H457" s="16" t="s">
        <v>35</v>
      </c>
    </row>
    <row r="458" spans="1:8" ht="15.75" x14ac:dyDescent="0.25">
      <c r="A458" s="18">
        <v>1</v>
      </c>
      <c r="B458" s="101">
        <f>(B258+B238+B198+B178+B157+B137)/B438</f>
        <v>65484.282034340751</v>
      </c>
      <c r="C458" s="102">
        <f t="shared" ref="C458:G458" si="54">(C258+C238+C198+C178+C157+C137)/C438</f>
        <v>33462.319746139729</v>
      </c>
      <c r="D458" s="102">
        <f t="shared" si="54"/>
        <v>19215.078711795162</v>
      </c>
      <c r="E458" s="102">
        <f t="shared" si="54"/>
        <v>10789.696126133058</v>
      </c>
      <c r="F458" s="102">
        <f t="shared" si="54"/>
        <v>4725.644027656298</v>
      </c>
      <c r="G458" s="102">
        <f t="shared" si="54"/>
        <v>1982.2918074569814</v>
      </c>
      <c r="H458" s="103">
        <f>(H258+H238+H198+H178+H157+H137)/H438</f>
        <v>8070.2594995490863</v>
      </c>
    </row>
    <row r="459" spans="1:8" ht="15.75" x14ac:dyDescent="0.25">
      <c r="A459" s="19">
        <v>2</v>
      </c>
      <c r="B459" s="105">
        <f t="shared" ref="B459:H474" si="55">(B259+B239+B199+B179+B158+B138)/B439</f>
        <v>64593.899513173375</v>
      </c>
      <c r="C459" s="106">
        <f t="shared" si="55"/>
        <v>32946.034021780979</v>
      </c>
      <c r="D459" s="106">
        <f t="shared" si="55"/>
        <v>19101.686041582372</v>
      </c>
      <c r="E459" s="106">
        <f t="shared" si="55"/>
        <v>9961.4302160911393</v>
      </c>
      <c r="F459" s="106">
        <f t="shared" si="55"/>
        <v>4793.3617722216641</v>
      </c>
      <c r="G459" s="106">
        <f t="shared" si="55"/>
        <v>2881.6677322387914</v>
      </c>
      <c r="H459" s="107">
        <f t="shared" si="55"/>
        <v>9625.1856514505816</v>
      </c>
    </row>
    <row r="460" spans="1:8" ht="15.75" x14ac:dyDescent="0.25">
      <c r="A460" s="19">
        <v>3</v>
      </c>
      <c r="B460" s="105">
        <f t="shared" si="55"/>
        <v>63951.398583563569</v>
      </c>
      <c r="C460" s="106">
        <f t="shared" si="55"/>
        <v>33945.079366370504</v>
      </c>
      <c r="D460" s="106">
        <f t="shared" si="55"/>
        <v>18752.218646005073</v>
      </c>
      <c r="E460" s="106">
        <f t="shared" si="55"/>
        <v>9619.4059749759581</v>
      </c>
      <c r="F460" s="106">
        <f t="shared" si="55"/>
        <v>4716.5536625182021</v>
      </c>
      <c r="G460" s="106">
        <f t="shared" si="55"/>
        <v>2986.2140577655628</v>
      </c>
      <c r="H460" s="107">
        <f t="shared" si="55"/>
        <v>10208.333408212291</v>
      </c>
    </row>
    <row r="461" spans="1:8" ht="15.75" x14ac:dyDescent="0.25">
      <c r="A461" s="19">
        <v>4</v>
      </c>
      <c r="B461" s="105">
        <f t="shared" si="55"/>
        <v>63813.218750999586</v>
      </c>
      <c r="C461" s="106">
        <f t="shared" si="55"/>
        <v>33717.013344789499</v>
      </c>
      <c r="D461" s="106">
        <f t="shared" si="55"/>
        <v>18504.418372783355</v>
      </c>
      <c r="E461" s="106">
        <f t="shared" si="55"/>
        <v>9942.724554332377</v>
      </c>
      <c r="F461" s="106">
        <f t="shared" si="55"/>
        <v>4824.6245482247441</v>
      </c>
      <c r="G461" s="106">
        <f t="shared" si="55"/>
        <v>3120.1246362615625</v>
      </c>
      <c r="H461" s="107">
        <f t="shared" si="55"/>
        <v>10641.475962744726</v>
      </c>
    </row>
    <row r="462" spans="1:8" ht="15.75" x14ac:dyDescent="0.25">
      <c r="A462" s="19">
        <v>5</v>
      </c>
      <c r="B462" s="105">
        <f t="shared" si="55"/>
        <v>64050.478569615145</v>
      </c>
      <c r="C462" s="106">
        <f t="shared" si="55"/>
        <v>34381.036997349067</v>
      </c>
      <c r="D462" s="106">
        <f t="shared" si="55"/>
        <v>18202.735740932218</v>
      </c>
      <c r="E462" s="106">
        <f t="shared" si="55"/>
        <v>10097.275731992802</v>
      </c>
      <c r="F462" s="106">
        <f t="shared" si="55"/>
        <v>4916.8583574539043</v>
      </c>
      <c r="G462" s="106">
        <f t="shared" si="55"/>
        <v>2936.0463587253107</v>
      </c>
      <c r="H462" s="107">
        <f t="shared" si="55"/>
        <v>10724.145644372882</v>
      </c>
    </row>
    <row r="463" spans="1:8" ht="15.75" x14ac:dyDescent="0.25">
      <c r="A463" s="19">
        <v>6</v>
      </c>
      <c r="B463" s="105">
        <f t="shared" si="55"/>
        <v>63125.786340863429</v>
      </c>
      <c r="C463" s="106">
        <f t="shared" si="55"/>
        <v>34476.601222038851</v>
      </c>
      <c r="D463" s="106">
        <f t="shared" si="55"/>
        <v>17491.350887533608</v>
      </c>
      <c r="E463" s="106">
        <f t="shared" si="55"/>
        <v>9957.6935647537612</v>
      </c>
      <c r="F463" s="106">
        <f t="shared" si="55"/>
        <v>4756.3112572944528</v>
      </c>
      <c r="G463" s="106">
        <f t="shared" si="55"/>
        <v>3124.4204578346385</v>
      </c>
      <c r="H463" s="107">
        <f t="shared" si="55"/>
        <v>10525.405108723859</v>
      </c>
    </row>
    <row r="464" spans="1:8" ht="15.75" x14ac:dyDescent="0.25">
      <c r="A464" s="19">
        <v>7</v>
      </c>
      <c r="B464" s="105">
        <f t="shared" si="55"/>
        <v>61690.763856287616</v>
      </c>
      <c r="C464" s="106">
        <f t="shared" si="55"/>
        <v>33230.618065276591</v>
      </c>
      <c r="D464" s="106">
        <f t="shared" si="55"/>
        <v>16909.995963189798</v>
      </c>
      <c r="E464" s="106">
        <f t="shared" si="55"/>
        <v>11233.206437476971</v>
      </c>
      <c r="F464" s="106">
        <f t="shared" si="55"/>
        <v>4986.5991686751568</v>
      </c>
      <c r="G464" s="106">
        <f t="shared" si="55"/>
        <v>2884.550454718843</v>
      </c>
      <c r="H464" s="107">
        <f t="shared" si="55"/>
        <v>10256.703249045308</v>
      </c>
    </row>
    <row r="465" spans="1:8" ht="15.75" x14ac:dyDescent="0.25">
      <c r="A465" s="19">
        <v>8</v>
      </c>
      <c r="B465" s="105">
        <f t="shared" si="55"/>
        <v>62066.688160358754</v>
      </c>
      <c r="C465" s="106">
        <f t="shared" si="55"/>
        <v>33737.298596862762</v>
      </c>
      <c r="D465" s="106">
        <f t="shared" si="55"/>
        <v>16850.517116163715</v>
      </c>
      <c r="E465" s="106">
        <f t="shared" si="55"/>
        <v>10855.862932551927</v>
      </c>
      <c r="F465" s="106">
        <f t="shared" si="55"/>
        <v>5996.7834264976036</v>
      </c>
      <c r="G465" s="106">
        <f t="shared" si="55"/>
        <v>2850.1183885445389</v>
      </c>
      <c r="H465" s="107">
        <f t="shared" si="55"/>
        <v>10359.374568590834</v>
      </c>
    </row>
    <row r="466" spans="1:8" ht="15.75" x14ac:dyDescent="0.25">
      <c r="A466" s="19">
        <v>9</v>
      </c>
      <c r="B466" s="105">
        <f t="shared" si="55"/>
        <v>60932.93669594379</v>
      </c>
      <c r="C466" s="106">
        <f t="shared" si="55"/>
        <v>33051.679806791348</v>
      </c>
      <c r="D466" s="106">
        <f t="shared" si="55"/>
        <v>17207.914296577423</v>
      </c>
      <c r="E466" s="106">
        <f t="shared" si="55"/>
        <v>10539.194200697953</v>
      </c>
      <c r="F466" s="106">
        <f t="shared" si="55"/>
        <v>5881.7766029582763</v>
      </c>
      <c r="G466" s="106">
        <f t="shared" si="55"/>
        <v>2382.7314817964152</v>
      </c>
      <c r="H466" s="107">
        <f t="shared" si="55"/>
        <v>10686.881367319311</v>
      </c>
    </row>
    <row r="467" spans="1:8" ht="15.75" x14ac:dyDescent="0.25">
      <c r="A467" s="19">
        <v>10</v>
      </c>
      <c r="B467" s="105">
        <f t="shared" si="55"/>
        <v>60669.557236916808</v>
      </c>
      <c r="C467" s="106">
        <f t="shared" si="55"/>
        <v>32850.20990178347</v>
      </c>
      <c r="D467" s="106">
        <f t="shared" si="55"/>
        <v>15428.280539995276</v>
      </c>
      <c r="E467" s="106">
        <f t="shared" si="55"/>
        <v>10219.591990094385</v>
      </c>
      <c r="F467" s="106">
        <f t="shared" si="55"/>
        <v>6490.2208689138533</v>
      </c>
      <c r="G467" s="106">
        <f t="shared" si="55"/>
        <v>2990.3883100427861</v>
      </c>
      <c r="H467" s="107">
        <f t="shared" si="55"/>
        <v>12298.860862357482</v>
      </c>
    </row>
    <row r="468" spans="1:8" ht="15.75" x14ac:dyDescent="0.25">
      <c r="A468" s="19">
        <v>11</v>
      </c>
      <c r="B468" s="105">
        <f t="shared" si="55"/>
        <v>59680.124104995492</v>
      </c>
      <c r="C468" s="106">
        <f t="shared" si="55"/>
        <v>30168.981100493056</v>
      </c>
      <c r="D468" s="106">
        <f t="shared" si="55"/>
        <v>15313.273716455935</v>
      </c>
      <c r="E468" s="106">
        <f t="shared" si="55"/>
        <v>9735.2236592116515</v>
      </c>
      <c r="F468" s="106">
        <f t="shared" si="55"/>
        <v>6375.2140453745287</v>
      </c>
      <c r="G468" s="106">
        <f t="shared" si="55"/>
        <v>2875.3814865034669</v>
      </c>
      <c r="H468" s="107">
        <f t="shared" si="55"/>
        <v>11609.229927999826</v>
      </c>
    </row>
    <row r="469" spans="1:8" ht="15.75" x14ac:dyDescent="0.25">
      <c r="A469" s="19">
        <v>12</v>
      </c>
      <c r="B469" s="105">
        <f t="shared" si="55"/>
        <v>61192.966063054599</v>
      </c>
      <c r="C469" s="106">
        <f t="shared" si="55"/>
        <v>33084.857119952569</v>
      </c>
      <c r="D469" s="106">
        <f t="shared" si="55"/>
        <v>15564.62644381566</v>
      </c>
      <c r="E469" s="106">
        <f t="shared" si="55"/>
        <v>9620.2168356723178</v>
      </c>
      <c r="F469" s="106">
        <f t="shared" si="55"/>
        <v>6260.2072218351968</v>
      </c>
      <c r="G469" s="106">
        <f t="shared" si="55"/>
        <v>2760.3746629641273</v>
      </c>
      <c r="H469" s="107">
        <f t="shared" si="55"/>
        <v>11216.031043902749</v>
      </c>
    </row>
    <row r="470" spans="1:8" ht="15.75" x14ac:dyDescent="0.25">
      <c r="A470" s="19">
        <v>13</v>
      </c>
      <c r="B470" s="105">
        <f t="shared" si="55"/>
        <v>61077.959239515309</v>
      </c>
      <c r="C470" s="106">
        <f t="shared" si="55"/>
        <v>32969.850296413242</v>
      </c>
      <c r="D470" s="106">
        <f t="shared" si="55"/>
        <v>16336.958852740605</v>
      </c>
      <c r="E470" s="106">
        <f t="shared" si="55"/>
        <v>9864.5272452187037</v>
      </c>
      <c r="F470" s="106">
        <f t="shared" si="55"/>
        <v>6145.200398295864</v>
      </c>
      <c r="G470" s="106">
        <f t="shared" si="55"/>
        <v>2645.3678394248082</v>
      </c>
      <c r="H470" s="107">
        <f t="shared" si="55"/>
        <v>11258.947872416982</v>
      </c>
    </row>
    <row r="471" spans="1:8" ht="15.75" x14ac:dyDescent="0.25">
      <c r="A471" s="19">
        <v>14</v>
      </c>
      <c r="B471" s="105">
        <f t="shared" si="55"/>
        <v>62993.266350706217</v>
      </c>
      <c r="C471" s="106">
        <f t="shared" si="55"/>
        <v>32854.843472873908</v>
      </c>
      <c r="D471" s="106">
        <f t="shared" si="55"/>
        <v>13908.15588388481</v>
      </c>
      <c r="E471" s="106">
        <f t="shared" si="55"/>
        <v>8684.735922624146</v>
      </c>
      <c r="F471" s="106">
        <f t="shared" si="55"/>
        <v>7805.4820680362836</v>
      </c>
      <c r="G471" s="106">
        <f t="shared" si="55"/>
        <v>2530.361015885479</v>
      </c>
      <c r="H471" s="107">
        <f t="shared" si="55"/>
        <v>11852.933678083937</v>
      </c>
    </row>
    <row r="472" spans="1:8" ht="15.75" x14ac:dyDescent="0.25">
      <c r="A472" s="19">
        <v>15</v>
      </c>
      <c r="B472" s="105">
        <f t="shared" si="55"/>
        <v>64676.436131870571</v>
      </c>
      <c r="C472" s="106">
        <f t="shared" si="55"/>
        <v>32739.836649334578</v>
      </c>
      <c r="D472" s="106">
        <f t="shared" si="55"/>
        <v>16903.938834356737</v>
      </c>
      <c r="E472" s="106">
        <f t="shared" si="55"/>
        <v>8974.5950242426225</v>
      </c>
      <c r="F472" s="106">
        <f t="shared" si="55"/>
        <v>7302.0192944990204</v>
      </c>
      <c r="G472" s="106">
        <f t="shared" si="55"/>
        <v>2415.3541923461494</v>
      </c>
      <c r="H472" s="107">
        <f t="shared" si="55"/>
        <v>11747.672067327867</v>
      </c>
    </row>
    <row r="473" spans="1:8" ht="15.75" x14ac:dyDescent="0.25">
      <c r="A473" s="19">
        <v>20</v>
      </c>
      <c r="B473" s="105">
        <f t="shared" si="55"/>
        <v>62178.147365452925</v>
      </c>
      <c r="C473" s="106">
        <f t="shared" si="55"/>
        <v>30108.102191388014</v>
      </c>
      <c r="D473" s="106">
        <f t="shared" si="55"/>
        <v>21051.97659972313</v>
      </c>
      <c r="E473" s="106">
        <f t="shared" si="55"/>
        <v>9067.9731657660577</v>
      </c>
      <c r="F473" s="106">
        <f t="shared" si="55"/>
        <v>7481.2777838391303</v>
      </c>
      <c r="G473" s="106" t="s">
        <v>36</v>
      </c>
      <c r="H473" s="107">
        <f t="shared" si="55"/>
        <v>12343.358981820304</v>
      </c>
    </row>
    <row r="474" spans="1:8" ht="16.5" thickBot="1" x14ac:dyDescent="0.3">
      <c r="A474" s="20">
        <v>25</v>
      </c>
      <c r="B474" s="109">
        <f t="shared" si="55"/>
        <v>51526.578546301535</v>
      </c>
      <c r="C474" s="110">
        <f t="shared" si="55"/>
        <v>29533.068073691404</v>
      </c>
      <c r="D474" s="110">
        <f t="shared" si="55"/>
        <v>20476.942482026472</v>
      </c>
      <c r="E474" s="110">
        <f t="shared" si="55"/>
        <v>6283.5362835886199</v>
      </c>
      <c r="F474" s="110">
        <f t="shared" si="55"/>
        <v>12301.170762876915</v>
      </c>
      <c r="G474" s="110" t="s">
        <v>36</v>
      </c>
      <c r="H474" s="111">
        <f t="shared" si="55"/>
        <v>16311.423888397212</v>
      </c>
    </row>
    <row r="476" spans="1:8" ht="18.75" thickBot="1" x14ac:dyDescent="0.3">
      <c r="A476" s="21" t="s">
        <v>75</v>
      </c>
      <c r="B476" s="25"/>
      <c r="C476" s="25"/>
      <c r="D476" s="25"/>
      <c r="E476" s="25"/>
      <c r="F476" s="25"/>
      <c r="G476" s="25"/>
      <c r="H476" s="25"/>
    </row>
    <row r="477" spans="1:8" ht="60.75" thickBot="1" x14ac:dyDescent="0.3">
      <c r="A477" s="17" t="s">
        <v>15</v>
      </c>
      <c r="B477" s="39" t="s">
        <v>52</v>
      </c>
      <c r="C477" s="41" t="s">
        <v>53</v>
      </c>
      <c r="D477" s="41" t="s">
        <v>54</v>
      </c>
      <c r="E477" s="41" t="s">
        <v>55</v>
      </c>
      <c r="F477" s="41" t="s">
        <v>56</v>
      </c>
      <c r="G477" s="42" t="s">
        <v>57</v>
      </c>
      <c r="H477" s="16" t="s">
        <v>10</v>
      </c>
    </row>
    <row r="478" spans="1:8" ht="15.75" thickBot="1" x14ac:dyDescent="0.3">
      <c r="A478" s="17" t="s">
        <v>45</v>
      </c>
      <c r="B478" s="83">
        <v>1.47</v>
      </c>
      <c r="C478" s="84">
        <v>2.13</v>
      </c>
      <c r="D478" s="85">
        <v>4.29</v>
      </c>
      <c r="E478" s="85">
        <v>8.06</v>
      </c>
      <c r="F478" s="85">
        <v>10.99</v>
      </c>
      <c r="G478" s="86">
        <v>16.14</v>
      </c>
      <c r="H478" s="87">
        <f>SUM(B478:G478)</f>
        <v>43.08</v>
      </c>
    </row>
    <row r="479" spans="1:8" ht="15.75" x14ac:dyDescent="0.25">
      <c r="A479" s="18">
        <v>1</v>
      </c>
      <c r="B479" s="88">
        <v>0.94</v>
      </c>
      <c r="C479" s="90">
        <v>1.33</v>
      </c>
      <c r="D479" s="90">
        <v>2.59</v>
      </c>
      <c r="E479" s="90">
        <v>5.31</v>
      </c>
      <c r="F479" s="90">
        <v>6.68</v>
      </c>
      <c r="G479" s="91">
        <v>7.61</v>
      </c>
      <c r="H479" s="97">
        <f>SUM(B479:G479)</f>
        <v>24.459999999999997</v>
      </c>
    </row>
    <row r="480" spans="1:8" ht="15.75" x14ac:dyDescent="0.25">
      <c r="A480" s="19">
        <v>2</v>
      </c>
      <c r="B480" s="92">
        <v>0.74</v>
      </c>
      <c r="C480" s="89">
        <v>1.07</v>
      </c>
      <c r="D480" s="89">
        <v>2</v>
      </c>
      <c r="E480" s="89">
        <v>4.4000000000000004</v>
      </c>
      <c r="F480" s="89">
        <v>5.15</v>
      </c>
      <c r="G480" s="93">
        <v>4.9400000000000004</v>
      </c>
      <c r="H480" s="98">
        <f>SUM(B480:G480)</f>
        <v>18.3</v>
      </c>
    </row>
    <row r="481" spans="1:9" ht="15.75" x14ac:dyDescent="0.25">
      <c r="A481" s="19">
        <v>3</v>
      </c>
      <c r="B481" s="92">
        <v>0.59</v>
      </c>
      <c r="C481" s="89">
        <v>0.87</v>
      </c>
      <c r="D481" s="89">
        <v>1.57</v>
      </c>
      <c r="E481" s="89">
        <v>3.7</v>
      </c>
      <c r="F481" s="89">
        <v>4.0199999999999996</v>
      </c>
      <c r="G481" s="93">
        <v>3.47</v>
      </c>
      <c r="H481" s="98">
        <f t="shared" ref="H481:H495" si="56">SUM(B481:G481)</f>
        <v>14.22</v>
      </c>
    </row>
    <row r="482" spans="1:9" ht="15.75" x14ac:dyDescent="0.25">
      <c r="A482" s="19">
        <v>4</v>
      </c>
      <c r="B482" s="92">
        <v>0.46</v>
      </c>
      <c r="C482" s="89">
        <v>0.73</v>
      </c>
      <c r="D482" s="89">
        <v>1.25</v>
      </c>
      <c r="E482" s="89">
        <v>3.1</v>
      </c>
      <c r="F482" s="89">
        <v>3.21</v>
      </c>
      <c r="G482" s="93">
        <v>2.57</v>
      </c>
      <c r="H482" s="98">
        <f t="shared" si="56"/>
        <v>11.32</v>
      </c>
    </row>
    <row r="483" spans="1:9" ht="15.75" x14ac:dyDescent="0.25">
      <c r="A483" s="19">
        <v>5</v>
      </c>
      <c r="B483" s="92">
        <v>0.36</v>
      </c>
      <c r="C483" s="89">
        <v>0.62</v>
      </c>
      <c r="D483" s="89">
        <v>1</v>
      </c>
      <c r="E483" s="89">
        <v>2.65</v>
      </c>
      <c r="F483" s="89">
        <v>2.64</v>
      </c>
      <c r="G483" s="93">
        <v>1.93</v>
      </c>
      <c r="H483" s="98">
        <f t="shared" si="56"/>
        <v>9.1999999999999993</v>
      </c>
    </row>
    <row r="484" spans="1:9" ht="15.75" x14ac:dyDescent="0.25">
      <c r="A484" s="19">
        <v>6</v>
      </c>
      <c r="B484" s="92">
        <v>0.3</v>
      </c>
      <c r="C484" s="89">
        <v>0.53</v>
      </c>
      <c r="D484" s="89">
        <v>0.81</v>
      </c>
      <c r="E484" s="89">
        <v>2.2999999999999998</v>
      </c>
      <c r="F484" s="89">
        <v>2.25</v>
      </c>
      <c r="G484" s="93">
        <v>1.39</v>
      </c>
      <c r="H484" s="98">
        <f t="shared" si="56"/>
        <v>7.5799999999999992</v>
      </c>
    </row>
    <row r="485" spans="1:9" ht="15.75" x14ac:dyDescent="0.25">
      <c r="A485" s="19">
        <v>7</v>
      </c>
      <c r="B485" s="92">
        <v>0.25</v>
      </c>
      <c r="C485" s="89">
        <v>0.46</v>
      </c>
      <c r="D485" s="89">
        <v>0.65</v>
      </c>
      <c r="E485" s="89">
        <v>2.0499999999999998</v>
      </c>
      <c r="F485" s="89">
        <v>1.91</v>
      </c>
      <c r="G485" s="93">
        <v>0.98</v>
      </c>
      <c r="H485" s="98">
        <f t="shared" si="56"/>
        <v>6.2999999999999989</v>
      </c>
    </row>
    <row r="486" spans="1:9" ht="15.75" x14ac:dyDescent="0.25">
      <c r="A486" s="19">
        <v>8</v>
      </c>
      <c r="B486" s="92">
        <v>0.21</v>
      </c>
      <c r="C486" s="89">
        <v>0.4</v>
      </c>
      <c r="D486" s="89">
        <v>0.52</v>
      </c>
      <c r="E486" s="89">
        <v>1.84</v>
      </c>
      <c r="F486" s="89">
        <v>1.66</v>
      </c>
      <c r="G486" s="93">
        <v>0.63</v>
      </c>
      <c r="H486" s="98">
        <f t="shared" si="56"/>
        <v>5.26</v>
      </c>
    </row>
    <row r="487" spans="1:9" ht="15.75" x14ac:dyDescent="0.25">
      <c r="A487" s="19">
        <v>9</v>
      </c>
      <c r="B487" s="92">
        <v>0.18</v>
      </c>
      <c r="C487" s="89">
        <v>0.36</v>
      </c>
      <c r="D487" s="89">
        <v>0.42</v>
      </c>
      <c r="E487" s="89">
        <v>1.63</v>
      </c>
      <c r="F487" s="89">
        <v>1.46</v>
      </c>
      <c r="G487" s="93">
        <v>0.37</v>
      </c>
      <c r="H487" s="98">
        <f t="shared" si="56"/>
        <v>4.42</v>
      </c>
    </row>
    <row r="488" spans="1:9" ht="15.75" x14ac:dyDescent="0.25">
      <c r="A488" s="19">
        <v>10</v>
      </c>
      <c r="B488" s="92">
        <v>0.16</v>
      </c>
      <c r="C488" s="89">
        <v>0.33</v>
      </c>
      <c r="D488" s="89">
        <v>0.36</v>
      </c>
      <c r="E488" s="89">
        <v>1.43</v>
      </c>
      <c r="F488" s="89">
        <v>1.28</v>
      </c>
      <c r="G488" s="93">
        <v>0.31</v>
      </c>
      <c r="H488" s="98">
        <f t="shared" si="56"/>
        <v>3.8699999999999997</v>
      </c>
      <c r="I488" s="188"/>
    </row>
    <row r="489" spans="1:9" ht="15.75" x14ac:dyDescent="0.25">
      <c r="A489" s="19">
        <v>11</v>
      </c>
      <c r="B489" s="92">
        <v>0.14000000000000001</v>
      </c>
      <c r="C489" s="89">
        <v>0.3</v>
      </c>
      <c r="D489" s="89">
        <v>0.3</v>
      </c>
      <c r="E489" s="89">
        <v>1.25</v>
      </c>
      <c r="F489" s="89">
        <v>1.1299999999999999</v>
      </c>
      <c r="G489" s="93">
        <v>0.25</v>
      </c>
      <c r="H489" s="98">
        <f t="shared" si="56"/>
        <v>3.37</v>
      </c>
    </row>
    <row r="490" spans="1:9" ht="15.75" x14ac:dyDescent="0.25">
      <c r="A490" s="19">
        <v>12</v>
      </c>
      <c r="B490" s="92">
        <v>0.12</v>
      </c>
      <c r="C490" s="89">
        <v>0.27</v>
      </c>
      <c r="D490" s="89">
        <v>0.25</v>
      </c>
      <c r="E490" s="89">
        <v>1.0900000000000001</v>
      </c>
      <c r="F490" s="89">
        <v>0.98</v>
      </c>
      <c r="G490" s="93">
        <v>0.2</v>
      </c>
      <c r="H490" s="98">
        <f>SUM(B490:G490)</f>
        <v>2.91</v>
      </c>
    </row>
    <row r="491" spans="1:9" ht="15.75" x14ac:dyDescent="0.25">
      <c r="A491" s="19">
        <v>13</v>
      </c>
      <c r="B491" s="92">
        <v>0.1</v>
      </c>
      <c r="C491" s="89">
        <v>0.25</v>
      </c>
      <c r="D491" s="89">
        <v>0.22</v>
      </c>
      <c r="E491" s="89">
        <v>0.93</v>
      </c>
      <c r="F491" s="89">
        <v>0.82</v>
      </c>
      <c r="G491" s="93">
        <v>0.14000000000000001</v>
      </c>
      <c r="H491" s="98">
        <f t="shared" si="56"/>
        <v>2.46</v>
      </c>
    </row>
    <row r="492" spans="1:9" ht="15.75" x14ac:dyDescent="0.25">
      <c r="A492" s="19">
        <v>14</v>
      </c>
      <c r="B492" s="92">
        <v>0.08</v>
      </c>
      <c r="C492" s="89">
        <v>0.22</v>
      </c>
      <c r="D492" s="89">
        <v>0.19</v>
      </c>
      <c r="E492" s="89">
        <v>0.8</v>
      </c>
      <c r="F492" s="89">
        <v>0.7</v>
      </c>
      <c r="G492" s="93">
        <v>0.08</v>
      </c>
      <c r="H492" s="98">
        <f t="shared" si="56"/>
        <v>2.0699999999999998</v>
      </c>
    </row>
    <row r="493" spans="1:9" ht="15.75" x14ac:dyDescent="0.25">
      <c r="A493" s="19">
        <v>15</v>
      </c>
      <c r="B493" s="92">
        <v>7.0000000000000007E-2</v>
      </c>
      <c r="C493" s="89">
        <v>0.2</v>
      </c>
      <c r="D493" s="89">
        <v>0.16</v>
      </c>
      <c r="E493" s="89">
        <v>0.68</v>
      </c>
      <c r="F493" s="89">
        <v>0.61</v>
      </c>
      <c r="G493" s="93">
        <v>0.03</v>
      </c>
      <c r="H493" s="98">
        <f t="shared" si="56"/>
        <v>1.7500000000000002</v>
      </c>
    </row>
    <row r="494" spans="1:9" ht="15.75" x14ac:dyDescent="0.25">
      <c r="A494" s="19">
        <v>20</v>
      </c>
      <c r="B494" s="92">
        <v>0.03</v>
      </c>
      <c r="C494" s="89">
        <v>0.12</v>
      </c>
      <c r="D494" s="89">
        <v>0.09</v>
      </c>
      <c r="E494" s="89">
        <v>0.25</v>
      </c>
      <c r="F494" s="89">
        <v>0.21</v>
      </c>
      <c r="G494" s="93">
        <v>0</v>
      </c>
      <c r="H494" s="98">
        <f t="shared" si="56"/>
        <v>0.7</v>
      </c>
    </row>
    <row r="495" spans="1:9" ht="16.5" thickBot="1" x14ac:dyDescent="0.3">
      <c r="A495" s="20">
        <v>25</v>
      </c>
      <c r="B495" s="94">
        <v>4.0000000000000001E-3</v>
      </c>
      <c r="C495" s="95">
        <v>7.0000000000000007E-2</v>
      </c>
      <c r="D495" s="95">
        <v>0.06</v>
      </c>
      <c r="E495" s="95">
        <v>0.03</v>
      </c>
      <c r="F495" s="95">
        <v>0.05</v>
      </c>
      <c r="G495" s="96">
        <v>0</v>
      </c>
      <c r="H495" s="99">
        <f t="shared" si="56"/>
        <v>0.21400000000000002</v>
      </c>
    </row>
    <row r="497" spans="1:8" ht="18.75" thickBot="1" x14ac:dyDescent="0.3">
      <c r="A497" s="21" t="s">
        <v>76</v>
      </c>
      <c r="B497" s="25"/>
      <c r="C497" s="25"/>
      <c r="D497" s="25"/>
      <c r="E497" s="25"/>
      <c r="F497" s="25"/>
      <c r="G497" s="25"/>
      <c r="H497" s="25"/>
    </row>
    <row r="498" spans="1:8" ht="60.75" thickBot="1" x14ac:dyDescent="0.3">
      <c r="A498" s="17" t="s">
        <v>15</v>
      </c>
      <c r="B498" s="39" t="s">
        <v>52</v>
      </c>
      <c r="C498" s="41" t="s">
        <v>53</v>
      </c>
      <c r="D498" s="41" t="s">
        <v>54</v>
      </c>
      <c r="E498" s="41" t="s">
        <v>55</v>
      </c>
      <c r="F498" s="41" t="s">
        <v>56</v>
      </c>
      <c r="G498" s="42" t="s">
        <v>57</v>
      </c>
      <c r="H498" s="16" t="s">
        <v>10</v>
      </c>
    </row>
    <row r="499" spans="1:8" ht="15.75" x14ac:dyDescent="0.25">
      <c r="A499" s="18">
        <v>1</v>
      </c>
      <c r="B499" s="101">
        <v>42468.677593319597</v>
      </c>
      <c r="C499" s="102">
        <v>60271.767569088399</v>
      </c>
      <c r="D499" s="102">
        <v>112783.154592145</v>
      </c>
      <c r="E499" s="102">
        <v>238311.07776807799</v>
      </c>
      <c r="F499" s="102">
        <v>304170.76832088002</v>
      </c>
      <c r="G499" s="113">
        <v>405377.39913001802</v>
      </c>
      <c r="H499" s="114">
        <v>1163382.8449735299</v>
      </c>
    </row>
    <row r="500" spans="1:8" ht="15.75" x14ac:dyDescent="0.25">
      <c r="A500" s="19">
        <v>2</v>
      </c>
      <c r="B500" s="105">
        <v>34701.019727362604</v>
      </c>
      <c r="C500" s="106">
        <v>49838.842234655502</v>
      </c>
      <c r="D500" s="106">
        <v>90234.776217921797</v>
      </c>
      <c r="E500" s="106">
        <v>203608.265283032</v>
      </c>
      <c r="F500" s="106">
        <v>245022.493268049</v>
      </c>
      <c r="G500" s="115">
        <v>278023.43215959799</v>
      </c>
      <c r="H500" s="116">
        <v>901428.82889062003</v>
      </c>
    </row>
    <row r="501" spans="1:8" ht="15.75" x14ac:dyDescent="0.25">
      <c r="A501" s="19">
        <v>3</v>
      </c>
      <c r="B501" s="105">
        <v>28707.700318318301</v>
      </c>
      <c r="C501" s="106">
        <v>42138.134623859303</v>
      </c>
      <c r="D501" s="106">
        <v>72628.977196833905</v>
      </c>
      <c r="E501" s="106">
        <v>176995.90507901</v>
      </c>
      <c r="F501" s="106">
        <v>199075.47800496599</v>
      </c>
      <c r="G501" s="115">
        <v>202950.92160554</v>
      </c>
      <c r="H501" s="116">
        <v>722497.11682852998</v>
      </c>
    </row>
    <row r="502" spans="1:8" ht="15.75" x14ac:dyDescent="0.25">
      <c r="A502" s="19">
        <v>4</v>
      </c>
      <c r="B502" s="105">
        <v>23534.9862171692</v>
      </c>
      <c r="C502" s="106">
        <v>35821.843091834598</v>
      </c>
      <c r="D502" s="106">
        <v>59813.2949468476</v>
      </c>
      <c r="E502" s="106">
        <v>152496.185764125</v>
      </c>
      <c r="F502" s="106">
        <v>161441.064150272</v>
      </c>
      <c r="G502" s="115">
        <v>156868.28218546201</v>
      </c>
      <c r="H502" s="116">
        <v>589975.65635571198</v>
      </c>
    </row>
    <row r="503" spans="1:8" ht="15.75" x14ac:dyDescent="0.25">
      <c r="A503" s="19">
        <v>5</v>
      </c>
      <c r="B503" s="105">
        <v>18811.654000607599</v>
      </c>
      <c r="C503" s="106">
        <v>30730.475387821301</v>
      </c>
      <c r="D503" s="106">
        <v>48667.386085804101</v>
      </c>
      <c r="E503" s="106">
        <v>131585.217697977</v>
      </c>
      <c r="F503" s="106">
        <v>131646.98786729999</v>
      </c>
      <c r="G503" s="115">
        <v>121567.259840888</v>
      </c>
      <c r="H503" s="116">
        <v>483008.980880399</v>
      </c>
    </row>
    <row r="504" spans="1:8" ht="15.75" x14ac:dyDescent="0.25">
      <c r="A504" s="19">
        <v>6</v>
      </c>
      <c r="B504" s="105">
        <v>15737.6085040044</v>
      </c>
      <c r="C504" s="106">
        <v>26962.5873592961</v>
      </c>
      <c r="D504" s="106">
        <v>40249.769336020297</v>
      </c>
      <c r="E504" s="106">
        <v>115527.656835685</v>
      </c>
      <c r="F504" s="106">
        <v>116590.11826907301</v>
      </c>
      <c r="G504" s="115">
        <v>91510.391979228705</v>
      </c>
      <c r="H504" s="116">
        <v>406578.13228330802</v>
      </c>
    </row>
    <row r="505" spans="1:8" ht="15.75" x14ac:dyDescent="0.25">
      <c r="A505" s="19">
        <v>7</v>
      </c>
      <c r="B505" s="105">
        <v>13273.65828428</v>
      </c>
      <c r="C505" s="106">
        <v>23822.644646984299</v>
      </c>
      <c r="D505" s="106">
        <v>33543.551309068702</v>
      </c>
      <c r="E505" s="106">
        <v>101256.87098233101</v>
      </c>
      <c r="F505" s="106">
        <v>99838.433904241901</v>
      </c>
      <c r="G505" s="115">
        <v>72794.168259072598</v>
      </c>
      <c r="H505" s="116">
        <v>344529.32738597802</v>
      </c>
    </row>
    <row r="506" spans="1:8" ht="15.75" x14ac:dyDescent="0.25">
      <c r="A506" s="19">
        <v>8</v>
      </c>
      <c r="B506" s="105">
        <v>11589.3474961559</v>
      </c>
      <c r="C506" s="106">
        <v>20543.811194062098</v>
      </c>
      <c r="D506" s="106">
        <v>27540.763293124</v>
      </c>
      <c r="E506" s="106">
        <v>93783.917073671997</v>
      </c>
      <c r="F506" s="106">
        <v>84981.968400258702</v>
      </c>
      <c r="G506" s="115">
        <v>55635.076498422102</v>
      </c>
      <c r="H506" s="116">
        <v>294074.88395569503</v>
      </c>
    </row>
    <row r="507" spans="1:8" ht="15.75" x14ac:dyDescent="0.25">
      <c r="A507" s="19">
        <v>9</v>
      </c>
      <c r="B507" s="105">
        <v>9471.2006319689208</v>
      </c>
      <c r="C507" s="106">
        <v>18592.110034659399</v>
      </c>
      <c r="D507" s="106">
        <v>21203.015437751601</v>
      </c>
      <c r="E507" s="106">
        <v>86364.995976129503</v>
      </c>
      <c r="F507" s="106">
        <v>78313.022721013607</v>
      </c>
      <c r="G507" s="115">
        <v>29787.9001479336</v>
      </c>
      <c r="H507" s="116">
        <v>243732.24494945601</v>
      </c>
    </row>
    <row r="508" spans="1:8" ht="15.75" x14ac:dyDescent="0.25">
      <c r="A508" s="19">
        <v>10</v>
      </c>
      <c r="B508" s="105">
        <v>8600.4726873884501</v>
      </c>
      <c r="C508" s="106">
        <v>16890.519038941999</v>
      </c>
      <c r="D508" s="106">
        <v>17361.014976302598</v>
      </c>
      <c r="E508" s="106">
        <v>78914.272709758501</v>
      </c>
      <c r="F508" s="106">
        <v>68778.176740148207</v>
      </c>
      <c r="G508" s="115">
        <v>18238.0459494307</v>
      </c>
      <c r="H508" s="116">
        <v>208782.50210196999</v>
      </c>
    </row>
    <row r="509" spans="1:8" ht="15.75" x14ac:dyDescent="0.25">
      <c r="A509" s="19">
        <v>11</v>
      </c>
      <c r="B509" s="105">
        <v>7647.6941180338399</v>
      </c>
      <c r="C509" s="106">
        <v>15520.4553612985</v>
      </c>
      <c r="D509" s="106">
        <v>15792.7666664567</v>
      </c>
      <c r="E509" s="106">
        <v>68845.438467565604</v>
      </c>
      <c r="F509" s="106">
        <v>63457.8900263713</v>
      </c>
      <c r="G509" s="115">
        <v>16289.406649324599</v>
      </c>
      <c r="H509" s="116">
        <v>187553.65128905</v>
      </c>
    </row>
    <row r="510" spans="1:8" ht="15.75" x14ac:dyDescent="0.25">
      <c r="A510" s="19">
        <v>12</v>
      </c>
      <c r="B510" s="105">
        <v>6791.8143899481902</v>
      </c>
      <c r="C510" s="106">
        <v>14077.0048341948</v>
      </c>
      <c r="D510" s="106">
        <v>13011.3736814228</v>
      </c>
      <c r="E510" s="106">
        <v>63385.098707374702</v>
      </c>
      <c r="F510" s="106">
        <v>58137.603312594503</v>
      </c>
      <c r="G510" s="115">
        <v>14340.7673492185</v>
      </c>
      <c r="H510" s="116">
        <v>169743.66227475301</v>
      </c>
    </row>
    <row r="511" spans="1:8" ht="15.75" x14ac:dyDescent="0.25">
      <c r="A511" s="19">
        <v>13</v>
      </c>
      <c r="B511" s="105">
        <v>6212.5826547791103</v>
      </c>
      <c r="C511" s="106">
        <v>13264.9277049876</v>
      </c>
      <c r="D511" s="106">
        <v>11236.936164356401</v>
      </c>
      <c r="E511" s="106">
        <v>56184.181991750404</v>
      </c>
      <c r="F511" s="106">
        <v>52817.316598817597</v>
      </c>
      <c r="G511" s="115">
        <v>12392.1280491123</v>
      </c>
      <c r="H511" s="116">
        <v>152108.073163803</v>
      </c>
    </row>
    <row r="512" spans="1:8" ht="15.75" x14ac:dyDescent="0.25">
      <c r="A512" s="19">
        <v>14</v>
      </c>
      <c r="B512" s="105">
        <v>5391.2839258080203</v>
      </c>
      <c r="C512" s="106">
        <v>12452.8505757804</v>
      </c>
      <c r="D512" s="106">
        <v>10136.3195859194</v>
      </c>
      <c r="E512" s="106">
        <v>49831.400301285001</v>
      </c>
      <c r="F512" s="106">
        <v>41081.894330546798</v>
      </c>
      <c r="G512" s="115">
        <v>10443.488749006199</v>
      </c>
      <c r="H512" s="116">
        <v>129337.23746834599</v>
      </c>
    </row>
    <row r="513" spans="1:8" ht="15.75" x14ac:dyDescent="0.25">
      <c r="A513" s="19">
        <v>15</v>
      </c>
      <c r="B513" s="105">
        <v>4459.7582621592501</v>
      </c>
      <c r="C513" s="106">
        <v>11640.773446573199</v>
      </c>
      <c r="D513" s="106">
        <v>8200.0194150428597</v>
      </c>
      <c r="E513" s="106">
        <v>42265.483759779003</v>
      </c>
      <c r="F513" s="106">
        <v>37197.043276891403</v>
      </c>
      <c r="G513" s="115">
        <v>8494.8494489001405</v>
      </c>
      <c r="H513" s="116">
        <v>112257.927609345</v>
      </c>
    </row>
    <row r="514" spans="1:8" ht="15.75" x14ac:dyDescent="0.25">
      <c r="A514" s="19">
        <v>20</v>
      </c>
      <c r="B514" s="105">
        <v>2110.4425107050802</v>
      </c>
      <c r="C514" s="106">
        <v>6814.9886487201202</v>
      </c>
      <c r="D514" s="106">
        <v>4776.5005027002398</v>
      </c>
      <c r="E514" s="106">
        <v>22894.937105751502</v>
      </c>
      <c r="F514" s="106">
        <v>19294.1718602849</v>
      </c>
      <c r="G514" s="115">
        <v>0</v>
      </c>
      <c r="H514" s="116">
        <v>55891.0406281619</v>
      </c>
    </row>
    <row r="515" spans="1:8" ht="16.5" thickBot="1" x14ac:dyDescent="0.3">
      <c r="A515" s="20">
        <v>25</v>
      </c>
      <c r="B515" s="109">
        <v>958.46297770091201</v>
      </c>
      <c r="C515" s="110">
        <v>5111.8744423274502</v>
      </c>
      <c r="D515" s="110">
        <v>3894.6850252786498</v>
      </c>
      <c r="E515" s="110">
        <v>5135.2783685139202</v>
      </c>
      <c r="F515" s="110">
        <v>7329.8666041245997</v>
      </c>
      <c r="G515" s="117">
        <v>0</v>
      </c>
      <c r="H515" s="118">
        <v>22430.1674179455</v>
      </c>
    </row>
    <row r="517" spans="1:8" ht="18.75" thickBot="1" x14ac:dyDescent="0.3">
      <c r="A517" s="21" t="s">
        <v>101</v>
      </c>
      <c r="B517" s="25"/>
      <c r="C517" s="25"/>
      <c r="D517" s="25"/>
      <c r="E517" s="25"/>
      <c r="F517" s="25"/>
      <c r="G517" s="25"/>
      <c r="H517" s="25"/>
    </row>
    <row r="518" spans="1:8" ht="60.75" thickBot="1" x14ac:dyDescent="0.3">
      <c r="A518" s="17" t="s">
        <v>15</v>
      </c>
      <c r="B518" s="39" t="s">
        <v>52</v>
      </c>
      <c r="C518" s="41" t="s">
        <v>53</v>
      </c>
      <c r="D518" s="41" t="s">
        <v>54</v>
      </c>
      <c r="E518" s="41" t="s">
        <v>55</v>
      </c>
      <c r="F518" s="41" t="s">
        <v>56</v>
      </c>
      <c r="G518" s="42" t="s">
        <v>57</v>
      </c>
      <c r="H518" s="16" t="s">
        <v>10</v>
      </c>
    </row>
    <row r="519" spans="1:8" ht="15.75" x14ac:dyDescent="0.25">
      <c r="A519" s="18">
        <v>1</v>
      </c>
      <c r="B519" s="101">
        <v>81256.736461884793</v>
      </c>
      <c r="C519" s="102">
        <v>115319.981948856</v>
      </c>
      <c r="D519" s="102">
        <v>215791.769119637</v>
      </c>
      <c r="E519" s="102">
        <v>455968.52879625699</v>
      </c>
      <c r="F519" s="102">
        <v>581980.070053951</v>
      </c>
      <c r="G519" s="103">
        <v>775622.090335435</v>
      </c>
      <c r="H519" s="114">
        <v>2225939.1767160199</v>
      </c>
    </row>
    <row r="520" spans="1:8" ht="15.75" x14ac:dyDescent="0.25">
      <c r="A520" s="19">
        <v>2</v>
      </c>
      <c r="B520" s="105">
        <v>66394.617745020398</v>
      </c>
      <c r="C520" s="106">
        <v>95358.3181423075</v>
      </c>
      <c r="D520" s="106">
        <v>172649.205163623</v>
      </c>
      <c r="E520" s="106">
        <v>389570.48090820102</v>
      </c>
      <c r="F520" s="106">
        <v>468809.70378620102</v>
      </c>
      <c r="G520" s="107">
        <v>531951.50019869895</v>
      </c>
      <c r="H520" s="116">
        <v>1724733.82594405</v>
      </c>
    </row>
    <row r="521" spans="1:8" ht="15.75" x14ac:dyDescent="0.25">
      <c r="A521" s="19">
        <v>3</v>
      </c>
      <c r="B521" s="105">
        <v>54927.399942382399</v>
      </c>
      <c r="C521" s="106">
        <v>80624.297580317405</v>
      </c>
      <c r="D521" s="106">
        <v>138963.44303660799</v>
      </c>
      <c r="E521" s="106">
        <v>338652.165051174</v>
      </c>
      <c r="F521" s="106">
        <v>380897.74791616999</v>
      </c>
      <c r="G521" s="107">
        <v>388312.76333860098</v>
      </c>
      <c r="H521" s="116">
        <v>1382377.81686525</v>
      </c>
    </row>
    <row r="522" spans="1:8" ht="15.75" x14ac:dyDescent="0.25">
      <c r="A522" s="19">
        <v>4</v>
      </c>
      <c r="B522" s="105">
        <v>45030.273628850402</v>
      </c>
      <c r="C522" s="106">
        <v>68539.126449043499</v>
      </c>
      <c r="D522" s="106">
        <v>114442.770998301</v>
      </c>
      <c r="E522" s="106">
        <v>291776.03542869299</v>
      </c>
      <c r="F522" s="106">
        <v>308890.56940752099</v>
      </c>
      <c r="G522" s="107">
        <v>300141.31324818399</v>
      </c>
      <c r="H522" s="116">
        <v>1128820.08916059</v>
      </c>
    </row>
    <row r="523" spans="1:8" ht="15.75" x14ac:dyDescent="0.25">
      <c r="A523" s="19">
        <v>5</v>
      </c>
      <c r="B523" s="105">
        <v>35992.964654495903</v>
      </c>
      <c r="C523" s="106">
        <v>58797.642908698203</v>
      </c>
      <c r="D523" s="106">
        <v>93116.932044172005</v>
      </c>
      <c r="E523" s="106">
        <v>251766.38319546299</v>
      </c>
      <c r="F523" s="106">
        <v>251884.570119435</v>
      </c>
      <c r="G523" s="107">
        <v>232598.690495566</v>
      </c>
      <c r="H523" s="116">
        <v>924157.18341783097</v>
      </c>
    </row>
    <row r="524" spans="1:8" ht="15.75" x14ac:dyDescent="0.25">
      <c r="A524" s="19">
        <v>6</v>
      </c>
      <c r="B524" s="105">
        <v>30111.290937661801</v>
      </c>
      <c r="C524" s="106">
        <v>51588.417147453198</v>
      </c>
      <c r="D524" s="106">
        <v>77011.225329585403</v>
      </c>
      <c r="E524" s="106">
        <v>221042.91674561001</v>
      </c>
      <c r="F524" s="106">
        <v>223075.75962149401</v>
      </c>
      <c r="G524" s="107">
        <v>175089.88332025701</v>
      </c>
      <c r="H524" s="116">
        <v>777919.49310206296</v>
      </c>
    </row>
    <row r="525" spans="1:8" ht="15.75" x14ac:dyDescent="0.25">
      <c r="A525" s="19">
        <v>7</v>
      </c>
      <c r="B525" s="105">
        <v>25396.932850589201</v>
      </c>
      <c r="C525" s="106">
        <v>45580.660091229998</v>
      </c>
      <c r="D525" s="106">
        <v>64179.994838018101</v>
      </c>
      <c r="E525" s="106">
        <v>193738.14647952601</v>
      </c>
      <c r="F525" s="106">
        <v>191024.20353678201</v>
      </c>
      <c r="G525" s="107">
        <v>139279.50860235901</v>
      </c>
      <c r="H525" s="116">
        <v>659199.44639850606</v>
      </c>
    </row>
    <row r="526" spans="1:8" ht="15.75" x14ac:dyDescent="0.25">
      <c r="A526" s="19">
        <v>8</v>
      </c>
      <c r="B526" s="105">
        <v>22174.284875978399</v>
      </c>
      <c r="C526" s="106">
        <v>39307.158751305498</v>
      </c>
      <c r="D526" s="106">
        <v>52694.660434177298</v>
      </c>
      <c r="E526" s="106">
        <v>179439.89466762499</v>
      </c>
      <c r="F526" s="106">
        <v>162598.832872495</v>
      </c>
      <c r="G526" s="107">
        <v>106448.44636698</v>
      </c>
      <c r="H526" s="116">
        <v>562663.27796856302</v>
      </c>
    </row>
    <row r="527" spans="1:8" ht="15.75" x14ac:dyDescent="0.25">
      <c r="A527" s="19">
        <v>9</v>
      </c>
      <c r="B527" s="105">
        <v>18121.563875833799</v>
      </c>
      <c r="C527" s="106">
        <v>35572.903866314999</v>
      </c>
      <c r="D527" s="106">
        <v>40568.436204231497</v>
      </c>
      <c r="E527" s="106">
        <v>165245.025634327</v>
      </c>
      <c r="F527" s="106">
        <v>149838.91680620599</v>
      </c>
      <c r="G527" s="107">
        <v>56994.182283046401</v>
      </c>
      <c r="H527" s="116">
        <v>466341.02866995998</v>
      </c>
    </row>
    <row r="528" spans="1:8" ht="15.75" x14ac:dyDescent="0.25">
      <c r="A528" s="19">
        <v>10</v>
      </c>
      <c r="B528" s="105">
        <v>16455.571075203199</v>
      </c>
      <c r="C528" s="106">
        <v>32317.193094509101</v>
      </c>
      <c r="D528" s="106">
        <v>33217.408654658997</v>
      </c>
      <c r="E528" s="106">
        <v>150989.308451338</v>
      </c>
      <c r="F528" s="106">
        <v>131595.57816281699</v>
      </c>
      <c r="G528" s="107">
        <v>34895.461249910797</v>
      </c>
      <c r="H528" s="116">
        <v>399470.52068843698</v>
      </c>
    </row>
    <row r="529" spans="1:9" ht="15.75" x14ac:dyDescent="0.25">
      <c r="A529" s="19">
        <v>11</v>
      </c>
      <c r="B529" s="105">
        <v>14632.588079171401</v>
      </c>
      <c r="C529" s="106">
        <v>29695.804591284599</v>
      </c>
      <c r="D529" s="106">
        <v>30216.8268884873</v>
      </c>
      <c r="E529" s="106">
        <v>131724.272267942</v>
      </c>
      <c r="F529" s="106">
        <v>121416.09625045701</v>
      </c>
      <c r="G529" s="107">
        <v>31167.064722374402</v>
      </c>
      <c r="H529" s="116">
        <v>358852.65279971698</v>
      </c>
    </row>
    <row r="530" spans="1:9" ht="15.75" x14ac:dyDescent="0.25">
      <c r="A530" s="19">
        <v>12</v>
      </c>
      <c r="B530" s="105">
        <v>12995.0048661008</v>
      </c>
      <c r="C530" s="106">
        <v>26934.002582759502</v>
      </c>
      <c r="D530" s="106">
        <v>24895.0949771224</v>
      </c>
      <c r="E530" s="106">
        <v>121276.822193443</v>
      </c>
      <c r="F530" s="106">
        <v>111236.614338097</v>
      </c>
      <c r="G530" s="107">
        <v>27438.668194837999</v>
      </c>
      <c r="H530" s="116">
        <v>324776.20715236198</v>
      </c>
    </row>
    <row r="531" spans="1:9" ht="15.75" x14ac:dyDescent="0.25">
      <c r="A531" s="19">
        <v>13</v>
      </c>
      <c r="B531" s="105">
        <v>11886.741479477299</v>
      </c>
      <c r="C531" s="106">
        <v>25380.228342209699</v>
      </c>
      <c r="D531" s="106">
        <v>21500.004527801899</v>
      </c>
      <c r="E531" s="106">
        <v>107499.068210882</v>
      </c>
      <c r="F531" s="106">
        <v>101057.132425737</v>
      </c>
      <c r="G531" s="107">
        <v>23710.271667301698</v>
      </c>
      <c r="H531" s="116">
        <v>291033.44665340998</v>
      </c>
    </row>
    <row r="532" spans="1:9" ht="15.75" x14ac:dyDescent="0.25">
      <c r="A532" s="19">
        <v>14</v>
      </c>
      <c r="B532" s="105">
        <v>10315.323244712599</v>
      </c>
      <c r="C532" s="106">
        <v>23826.4541016599</v>
      </c>
      <c r="D532" s="106">
        <v>19394.158141059201</v>
      </c>
      <c r="E532" s="106">
        <v>95344.079243125307</v>
      </c>
      <c r="F532" s="106">
        <v>78603.357819112993</v>
      </c>
      <c r="G532" s="107">
        <v>19981.8751397653</v>
      </c>
      <c r="H532" s="116">
        <v>247465.247689435</v>
      </c>
    </row>
    <row r="533" spans="1:9" ht="15.75" x14ac:dyDescent="0.25">
      <c r="A533" s="19">
        <v>15</v>
      </c>
      <c r="B533" s="105">
        <v>8533.0041415980304</v>
      </c>
      <c r="C533" s="106">
        <v>22272.679861110199</v>
      </c>
      <c r="D533" s="106">
        <v>15689.370480782</v>
      </c>
      <c r="E533" s="106">
        <v>80867.958927043801</v>
      </c>
      <c r="F533" s="106">
        <v>71170.342803118896</v>
      </c>
      <c r="G533" s="107">
        <v>16253.478612228901</v>
      </c>
      <c r="H533" s="116">
        <v>214786.834825881</v>
      </c>
    </row>
    <row r="534" spans="1:9" ht="15.75" x14ac:dyDescent="0.25">
      <c r="A534" s="19">
        <v>20</v>
      </c>
      <c r="B534" s="105">
        <v>4037.98000381573</v>
      </c>
      <c r="C534" s="106">
        <v>13039.3449478845</v>
      </c>
      <c r="D534" s="106">
        <v>9139.0376284997892</v>
      </c>
      <c r="E534" s="106">
        <v>43805.646329004703</v>
      </c>
      <c r="F534" s="106">
        <v>36916.182159345102</v>
      </c>
      <c r="G534" s="107">
        <v>0</v>
      </c>
      <c r="H534" s="116">
        <v>106938.191068549</v>
      </c>
    </row>
    <row r="535" spans="1:9" ht="16.5" thickBot="1" x14ac:dyDescent="0.3">
      <c r="A535" s="20">
        <v>25</v>
      </c>
      <c r="B535" s="109">
        <v>1833.85916400108</v>
      </c>
      <c r="C535" s="110">
        <v>9780.7197663198604</v>
      </c>
      <c r="D535" s="110">
        <v>7451.8306816998302</v>
      </c>
      <c r="E535" s="110">
        <v>9825.4992784233</v>
      </c>
      <c r="F535" s="110">
        <v>14024.4781025584</v>
      </c>
      <c r="G535" s="111">
        <v>0</v>
      </c>
      <c r="H535" s="118">
        <v>42916.386993002503</v>
      </c>
    </row>
    <row r="537" spans="1:9" ht="18.75" thickBot="1" x14ac:dyDescent="0.3">
      <c r="A537" s="21" t="s">
        <v>110</v>
      </c>
      <c r="I537" s="225"/>
    </row>
    <row r="538" spans="1:9" ht="60.75" thickBot="1" x14ac:dyDescent="0.3">
      <c r="A538" s="17" t="s">
        <v>15</v>
      </c>
      <c r="B538" s="39" t="s">
        <v>4</v>
      </c>
      <c r="C538" s="40" t="s">
        <v>16</v>
      </c>
      <c r="D538" s="41" t="s">
        <v>6</v>
      </c>
      <c r="E538" s="41" t="s">
        <v>7</v>
      </c>
      <c r="F538" s="41" t="s">
        <v>8</v>
      </c>
      <c r="G538" s="42" t="s">
        <v>9</v>
      </c>
      <c r="H538" s="16" t="s">
        <v>35</v>
      </c>
    </row>
    <row r="539" spans="1:9" ht="15.75" x14ac:dyDescent="0.25">
      <c r="A539" s="18">
        <v>1</v>
      </c>
      <c r="B539" s="101">
        <v>1062518.8</v>
      </c>
      <c r="C539" s="102">
        <v>658076.16000000003</v>
      </c>
      <c r="D539" s="102">
        <v>754045.6</v>
      </c>
      <c r="E539" s="102">
        <v>562106.72</v>
      </c>
      <c r="F539" s="102">
        <v>438717.44</v>
      </c>
      <c r="G539" s="113">
        <v>219358.72</v>
      </c>
      <c r="H539" s="114">
        <v>3694823.44</v>
      </c>
    </row>
    <row r="540" spans="1:9" ht="15.75" x14ac:dyDescent="0.25">
      <c r="A540" s="19">
        <v>2</v>
      </c>
      <c r="B540" s="105">
        <v>781465.44000000006</v>
      </c>
      <c r="C540" s="106">
        <v>472992.24</v>
      </c>
      <c r="D540" s="106">
        <v>555251.76</v>
      </c>
      <c r="E540" s="106">
        <v>404442.64</v>
      </c>
      <c r="F540" s="106">
        <v>308473.2</v>
      </c>
      <c r="G540" s="115">
        <v>150809.12</v>
      </c>
      <c r="H540" s="116">
        <v>2673434.4</v>
      </c>
    </row>
    <row r="541" spans="1:9" ht="15.75" x14ac:dyDescent="0.25">
      <c r="A541" s="19">
        <v>3</v>
      </c>
      <c r="B541" s="105">
        <v>616946.4</v>
      </c>
      <c r="C541" s="106">
        <v>377022.8</v>
      </c>
      <c r="D541" s="106">
        <v>383877.76</v>
      </c>
      <c r="E541" s="106">
        <v>335893.04</v>
      </c>
      <c r="F541" s="106">
        <v>233068.64</v>
      </c>
      <c r="G541" s="115">
        <v>109679.36</v>
      </c>
      <c r="H541" s="116">
        <v>2056488</v>
      </c>
    </row>
    <row r="542" spans="1:9" ht="15.75" x14ac:dyDescent="0.25">
      <c r="A542" s="19">
        <v>4</v>
      </c>
      <c r="B542" s="105">
        <v>500412.08</v>
      </c>
      <c r="C542" s="106">
        <v>281053.36</v>
      </c>
      <c r="D542" s="106">
        <v>294763.28000000003</v>
      </c>
      <c r="E542" s="106">
        <v>274198.40000000002</v>
      </c>
      <c r="F542" s="106">
        <v>157664.07999999999</v>
      </c>
      <c r="G542" s="115">
        <v>95969.44</v>
      </c>
      <c r="H542" s="116">
        <v>1604060.64</v>
      </c>
    </row>
    <row r="543" spans="1:9" ht="15.75" x14ac:dyDescent="0.25">
      <c r="A543" s="19">
        <v>5</v>
      </c>
      <c r="B543" s="105">
        <v>349602.96</v>
      </c>
      <c r="C543" s="106">
        <v>212503.76</v>
      </c>
      <c r="D543" s="106">
        <v>233068.64</v>
      </c>
      <c r="E543" s="106">
        <v>205648.8</v>
      </c>
      <c r="F543" s="106">
        <v>89114.48</v>
      </c>
      <c r="G543" s="115">
        <v>68549.600000000006</v>
      </c>
      <c r="H543" s="116">
        <v>1158488.24</v>
      </c>
    </row>
    <row r="544" spans="1:9" ht="15.75" x14ac:dyDescent="0.25">
      <c r="A544" s="19">
        <v>6</v>
      </c>
      <c r="B544" s="105">
        <v>253633.52</v>
      </c>
      <c r="C544" s="106">
        <v>171374</v>
      </c>
      <c r="D544" s="106">
        <v>185083.92</v>
      </c>
      <c r="E544" s="106">
        <v>157664.07999999999</v>
      </c>
      <c r="F544" s="106">
        <v>75404.56</v>
      </c>
      <c r="G544" s="115">
        <v>47984.72</v>
      </c>
      <c r="H544" s="116">
        <v>891144.8</v>
      </c>
    </row>
    <row r="545" spans="1:9" ht="15.75" x14ac:dyDescent="0.25">
      <c r="A545" s="19">
        <v>7</v>
      </c>
      <c r="B545" s="105">
        <v>178228.96</v>
      </c>
      <c r="C545" s="106">
        <v>150809.12</v>
      </c>
      <c r="D545" s="106">
        <v>150809.12</v>
      </c>
      <c r="E545" s="106">
        <v>109679.36</v>
      </c>
      <c r="F545" s="106">
        <v>54839.68</v>
      </c>
      <c r="G545" s="115">
        <v>47984.72</v>
      </c>
      <c r="H545" s="116">
        <v>692350.96</v>
      </c>
    </row>
    <row r="546" spans="1:9" ht="15.75" x14ac:dyDescent="0.25">
      <c r="A546" s="19">
        <v>8</v>
      </c>
      <c r="B546" s="105">
        <v>164519.04000000001</v>
      </c>
      <c r="C546" s="106">
        <v>109679.36</v>
      </c>
      <c r="D546" s="106">
        <v>116534.32</v>
      </c>
      <c r="E546" s="106">
        <v>102824.4</v>
      </c>
      <c r="F546" s="106">
        <v>41129.760000000002</v>
      </c>
      <c r="G546" s="115">
        <v>41129.760000000002</v>
      </c>
      <c r="H546" s="116">
        <v>575816.64</v>
      </c>
    </row>
    <row r="547" spans="1:9" ht="15.75" x14ac:dyDescent="0.25">
      <c r="A547" s="19">
        <v>9</v>
      </c>
      <c r="B547" s="105">
        <v>95969.44</v>
      </c>
      <c r="C547" s="106">
        <v>89114.48</v>
      </c>
      <c r="D547" s="106">
        <v>82259.520000000004</v>
      </c>
      <c r="E547" s="106">
        <v>102824.4</v>
      </c>
      <c r="F547" s="106">
        <v>41129.760000000002</v>
      </c>
      <c r="G547" s="115">
        <v>20564.88</v>
      </c>
      <c r="H547" s="116">
        <v>431862.48</v>
      </c>
    </row>
    <row r="548" spans="1:9" ht="15.75" x14ac:dyDescent="0.25">
      <c r="A548" s="19">
        <v>10</v>
      </c>
      <c r="B548" s="105">
        <v>89114.48</v>
      </c>
      <c r="C548" s="106">
        <v>75404.56</v>
      </c>
      <c r="D548" s="106">
        <v>47984.72</v>
      </c>
      <c r="E548" s="106">
        <v>95969.44</v>
      </c>
      <c r="F548" s="106">
        <v>34274.800000000003</v>
      </c>
      <c r="G548" s="115">
        <v>6854.96</v>
      </c>
      <c r="H548" s="116">
        <v>349602.96</v>
      </c>
    </row>
    <row r="549" spans="1:9" ht="15.75" x14ac:dyDescent="0.25">
      <c r="A549" s="19">
        <v>11</v>
      </c>
      <c r="B549" s="105">
        <v>75404.56</v>
      </c>
      <c r="C549" s="106">
        <v>61694.64</v>
      </c>
      <c r="D549" s="106">
        <v>47984.72</v>
      </c>
      <c r="E549" s="106">
        <v>95969.44</v>
      </c>
      <c r="F549" s="106">
        <v>34274.800000000003</v>
      </c>
      <c r="G549" s="115">
        <v>6854.96</v>
      </c>
      <c r="H549" s="116">
        <v>322183.12</v>
      </c>
    </row>
    <row r="550" spans="1:9" ht="15.75" x14ac:dyDescent="0.25">
      <c r="A550" s="19">
        <v>12</v>
      </c>
      <c r="B550" s="105">
        <v>68549.600000000006</v>
      </c>
      <c r="C550" s="106">
        <v>54839.68</v>
      </c>
      <c r="D550" s="106">
        <v>34274.800000000003</v>
      </c>
      <c r="E550" s="106">
        <v>95969.44</v>
      </c>
      <c r="F550" s="106">
        <v>34274.800000000003</v>
      </c>
      <c r="G550" s="115">
        <v>6854.96</v>
      </c>
      <c r="H550" s="116">
        <v>294763.28000000003</v>
      </c>
      <c r="I550" s="169"/>
    </row>
    <row r="551" spans="1:9" ht="15.75" x14ac:dyDescent="0.25">
      <c r="A551" s="19">
        <v>13</v>
      </c>
      <c r="B551" s="105">
        <v>68549.600000000006</v>
      </c>
      <c r="C551" s="106">
        <v>54839.68</v>
      </c>
      <c r="D551" s="106">
        <v>27419.84</v>
      </c>
      <c r="E551" s="106">
        <v>89114.48</v>
      </c>
      <c r="F551" s="106">
        <v>34274.800000000003</v>
      </c>
      <c r="G551" s="115">
        <v>6854.96</v>
      </c>
      <c r="H551" s="116">
        <v>281053.36</v>
      </c>
    </row>
    <row r="552" spans="1:9" ht="15.75" x14ac:dyDescent="0.25">
      <c r="A552" s="19">
        <v>14</v>
      </c>
      <c r="B552" s="105">
        <v>61694.64</v>
      </c>
      <c r="C552" s="106">
        <v>54839.68</v>
      </c>
      <c r="D552" s="106">
        <v>20564.88</v>
      </c>
      <c r="E552" s="106">
        <v>68549.600000000006</v>
      </c>
      <c r="F552" s="106">
        <v>20564.88</v>
      </c>
      <c r="G552" s="115">
        <v>6854.96</v>
      </c>
      <c r="H552" s="116">
        <v>233068.64</v>
      </c>
    </row>
    <row r="553" spans="1:9" ht="15.75" x14ac:dyDescent="0.25">
      <c r="A553" s="19">
        <v>15</v>
      </c>
      <c r="B553" s="105">
        <v>47984.72</v>
      </c>
      <c r="C553" s="106">
        <v>54839.68</v>
      </c>
      <c r="D553" s="106">
        <v>13709.92</v>
      </c>
      <c r="E553" s="106">
        <v>54839.68</v>
      </c>
      <c r="F553" s="106">
        <v>20564.88</v>
      </c>
      <c r="G553" s="115">
        <v>6854.96</v>
      </c>
      <c r="H553" s="116">
        <v>198793.84</v>
      </c>
    </row>
    <row r="554" spans="1:9" ht="15.75" x14ac:dyDescent="0.25">
      <c r="A554" s="19">
        <v>20</v>
      </c>
      <c r="B554" s="105">
        <v>27419.84</v>
      </c>
      <c r="C554" s="106">
        <v>20564.88</v>
      </c>
      <c r="D554" s="106">
        <v>6854.96</v>
      </c>
      <c r="E554" s="106">
        <v>41129.760000000002</v>
      </c>
      <c r="F554" s="106">
        <v>13709.92</v>
      </c>
      <c r="G554" s="115">
        <v>0</v>
      </c>
      <c r="H554" s="116">
        <v>109679.36</v>
      </c>
    </row>
    <row r="555" spans="1:9" ht="16.5" thickBot="1" x14ac:dyDescent="0.3">
      <c r="A555" s="20">
        <v>25</v>
      </c>
      <c r="B555" s="109">
        <v>13709.92</v>
      </c>
      <c r="C555" s="110">
        <v>20564.88</v>
      </c>
      <c r="D555" s="110">
        <v>6854.96</v>
      </c>
      <c r="E555" s="110">
        <v>6854.96</v>
      </c>
      <c r="F555" s="110">
        <v>6854.96</v>
      </c>
      <c r="G555" s="117">
        <v>0</v>
      </c>
      <c r="H555" s="118">
        <v>54839.68</v>
      </c>
    </row>
    <row r="557" spans="1:9" ht="18.75" thickBot="1" x14ac:dyDescent="0.3">
      <c r="A557" s="21" t="s">
        <v>111</v>
      </c>
      <c r="I557" s="225"/>
    </row>
    <row r="558" spans="1:9" ht="60.75" thickBot="1" x14ac:dyDescent="0.3">
      <c r="A558" s="17" t="s">
        <v>15</v>
      </c>
      <c r="B558" s="39" t="s">
        <v>4</v>
      </c>
      <c r="C558" s="40" t="s">
        <v>16</v>
      </c>
      <c r="D558" s="41" t="s">
        <v>6</v>
      </c>
      <c r="E558" s="41" t="s">
        <v>7</v>
      </c>
      <c r="F558" s="41" t="s">
        <v>8</v>
      </c>
      <c r="G558" s="42" t="s">
        <v>9</v>
      </c>
      <c r="H558" s="16" t="s">
        <v>35</v>
      </c>
    </row>
    <row r="559" spans="1:9" ht="15.75" x14ac:dyDescent="0.25">
      <c r="A559" s="18">
        <v>1</v>
      </c>
      <c r="B559" s="101">
        <v>1180980.6499999999</v>
      </c>
      <c r="C559" s="102">
        <v>731446.08</v>
      </c>
      <c r="D559" s="102">
        <v>838115.29999999993</v>
      </c>
      <c r="E559" s="102">
        <v>624776.86</v>
      </c>
      <c r="F559" s="102">
        <v>487630.72</v>
      </c>
      <c r="G559" s="113">
        <v>243815.36</v>
      </c>
      <c r="H559" s="114">
        <v>4106764.9699999997</v>
      </c>
    </row>
    <row r="560" spans="1:9" ht="15.75" x14ac:dyDescent="0.25">
      <c r="A560" s="19">
        <v>2</v>
      </c>
      <c r="B560" s="105">
        <v>868592.22</v>
      </c>
      <c r="C560" s="106">
        <v>525726.87</v>
      </c>
      <c r="D560" s="106">
        <v>617157.63</v>
      </c>
      <c r="E560" s="106">
        <v>449534.56999999995</v>
      </c>
      <c r="F560" s="106">
        <v>342865.35</v>
      </c>
      <c r="G560" s="115">
        <v>167623.06</v>
      </c>
      <c r="H560" s="116">
        <v>2971499.6999999997</v>
      </c>
    </row>
    <row r="561" spans="1:9" ht="15.75" x14ac:dyDescent="0.25">
      <c r="A561" s="19">
        <v>3</v>
      </c>
      <c r="B561" s="105">
        <v>685730.7</v>
      </c>
      <c r="C561" s="106">
        <v>419057.64999999997</v>
      </c>
      <c r="D561" s="106">
        <v>426676.88</v>
      </c>
      <c r="E561" s="106">
        <v>373342.26999999996</v>
      </c>
      <c r="F561" s="106">
        <v>259053.81999999998</v>
      </c>
      <c r="G561" s="115">
        <v>121907.68</v>
      </c>
      <c r="H561" s="116">
        <v>2285769</v>
      </c>
    </row>
    <row r="562" spans="1:9" ht="15.75" x14ac:dyDescent="0.25">
      <c r="A562" s="19">
        <v>4</v>
      </c>
      <c r="B562" s="105">
        <v>556203.78999999992</v>
      </c>
      <c r="C562" s="106">
        <v>312388.43</v>
      </c>
      <c r="D562" s="106">
        <v>327626.88999999996</v>
      </c>
      <c r="E562" s="106">
        <v>304769.19999999995</v>
      </c>
      <c r="F562" s="106">
        <v>175242.28999999998</v>
      </c>
      <c r="G562" s="115">
        <v>106669.22</v>
      </c>
      <c r="H562" s="116">
        <v>1782899.8199999998</v>
      </c>
    </row>
    <row r="563" spans="1:9" ht="15.75" x14ac:dyDescent="0.25">
      <c r="A563" s="19">
        <v>5</v>
      </c>
      <c r="B563" s="105">
        <v>388580.73</v>
      </c>
      <c r="C563" s="106">
        <v>236196.12999999998</v>
      </c>
      <c r="D563" s="106">
        <v>259053.81999999998</v>
      </c>
      <c r="E563" s="106">
        <v>228576.9</v>
      </c>
      <c r="F563" s="106">
        <v>99049.989999999991</v>
      </c>
      <c r="G563" s="115">
        <v>76192.299999999988</v>
      </c>
      <c r="H563" s="116">
        <v>1287649.8699999999</v>
      </c>
    </row>
    <row r="564" spans="1:9" ht="15.75" x14ac:dyDescent="0.25">
      <c r="A564" s="19">
        <v>6</v>
      </c>
      <c r="B564" s="105">
        <v>281911.51</v>
      </c>
      <c r="C564" s="106">
        <v>190480.75</v>
      </c>
      <c r="D564" s="106">
        <v>205719.21</v>
      </c>
      <c r="E564" s="106">
        <v>175242.28999999998</v>
      </c>
      <c r="F564" s="106">
        <v>83811.53</v>
      </c>
      <c r="G564" s="115">
        <v>53334.61</v>
      </c>
      <c r="H564" s="116">
        <v>990499.89999999991</v>
      </c>
    </row>
    <row r="565" spans="1:9" ht="15.75" x14ac:dyDescent="0.25">
      <c r="A565" s="19">
        <v>7</v>
      </c>
      <c r="B565" s="105">
        <v>198099.97999999998</v>
      </c>
      <c r="C565" s="106">
        <v>167623.06</v>
      </c>
      <c r="D565" s="106">
        <v>167623.06</v>
      </c>
      <c r="E565" s="106">
        <v>121907.68</v>
      </c>
      <c r="F565" s="106">
        <v>60953.84</v>
      </c>
      <c r="G565" s="115">
        <v>53334.61</v>
      </c>
      <c r="H565" s="116">
        <v>769542.23</v>
      </c>
    </row>
    <row r="566" spans="1:9" ht="15.75" x14ac:dyDescent="0.25">
      <c r="A566" s="19">
        <v>8</v>
      </c>
      <c r="B566" s="105">
        <v>182861.52</v>
      </c>
      <c r="C566" s="106">
        <v>121907.68</v>
      </c>
      <c r="D566" s="106">
        <v>129526.90999999999</v>
      </c>
      <c r="E566" s="106">
        <v>114288.45</v>
      </c>
      <c r="F566" s="106">
        <v>45715.38</v>
      </c>
      <c r="G566" s="115">
        <v>45715.38</v>
      </c>
      <c r="H566" s="116">
        <v>640015.31999999995</v>
      </c>
    </row>
    <row r="567" spans="1:9" ht="15.75" x14ac:dyDescent="0.25">
      <c r="A567" s="19">
        <v>9</v>
      </c>
      <c r="B567" s="105">
        <v>106669.22</v>
      </c>
      <c r="C567" s="106">
        <v>99049.989999999991</v>
      </c>
      <c r="D567" s="106">
        <v>91430.76</v>
      </c>
      <c r="E567" s="106">
        <v>114288.45</v>
      </c>
      <c r="F567" s="106">
        <v>45715.38</v>
      </c>
      <c r="G567" s="115">
        <v>22857.69</v>
      </c>
      <c r="H567" s="116">
        <v>480011.49</v>
      </c>
    </row>
    <row r="568" spans="1:9" ht="15.75" x14ac:dyDescent="0.25">
      <c r="A568" s="19">
        <v>10</v>
      </c>
      <c r="B568" s="105">
        <v>99049.989999999991</v>
      </c>
      <c r="C568" s="106">
        <v>83811.53</v>
      </c>
      <c r="D568" s="106">
        <v>53334.61</v>
      </c>
      <c r="E568" s="106">
        <v>106669.22</v>
      </c>
      <c r="F568" s="106">
        <v>38096.149999999994</v>
      </c>
      <c r="G568" s="115">
        <v>7619.23</v>
      </c>
      <c r="H568" s="116">
        <v>388580.73</v>
      </c>
    </row>
    <row r="569" spans="1:9" ht="15.75" x14ac:dyDescent="0.25">
      <c r="A569" s="19">
        <v>11</v>
      </c>
      <c r="B569" s="105">
        <v>83811.53</v>
      </c>
      <c r="C569" s="106">
        <v>68573.069999999992</v>
      </c>
      <c r="D569" s="106">
        <v>53334.61</v>
      </c>
      <c r="E569" s="106">
        <v>106669.22</v>
      </c>
      <c r="F569" s="106">
        <v>38096.149999999994</v>
      </c>
      <c r="G569" s="115">
        <v>7619.23</v>
      </c>
      <c r="H569" s="116">
        <v>358103.81</v>
      </c>
    </row>
    <row r="570" spans="1:9" ht="15.75" x14ac:dyDescent="0.25">
      <c r="A570" s="19">
        <v>12</v>
      </c>
      <c r="B570" s="105">
        <v>76192.299999999988</v>
      </c>
      <c r="C570" s="106">
        <v>60953.84</v>
      </c>
      <c r="D570" s="106">
        <v>38096.149999999994</v>
      </c>
      <c r="E570" s="106">
        <v>106669.22</v>
      </c>
      <c r="F570" s="106">
        <v>38096.149999999994</v>
      </c>
      <c r="G570" s="115">
        <v>7619.23</v>
      </c>
      <c r="H570" s="116">
        <v>327626.88999999996</v>
      </c>
      <c r="I570" s="169"/>
    </row>
    <row r="571" spans="1:9" ht="15.75" x14ac:dyDescent="0.25">
      <c r="A571" s="19">
        <v>13</v>
      </c>
      <c r="B571" s="105">
        <v>76192.299999999988</v>
      </c>
      <c r="C571" s="106">
        <v>60953.84</v>
      </c>
      <c r="D571" s="106">
        <v>30476.92</v>
      </c>
      <c r="E571" s="106">
        <v>99049.989999999991</v>
      </c>
      <c r="F571" s="106">
        <v>38096.149999999994</v>
      </c>
      <c r="G571" s="115">
        <v>7619.23</v>
      </c>
      <c r="H571" s="116">
        <v>312388.43</v>
      </c>
    </row>
    <row r="572" spans="1:9" ht="15.75" x14ac:dyDescent="0.25">
      <c r="A572" s="19">
        <v>14</v>
      </c>
      <c r="B572" s="105">
        <v>68573.069999999992</v>
      </c>
      <c r="C572" s="106">
        <v>60953.84</v>
      </c>
      <c r="D572" s="106">
        <v>22857.69</v>
      </c>
      <c r="E572" s="106">
        <v>76192.299999999988</v>
      </c>
      <c r="F572" s="106">
        <v>22857.69</v>
      </c>
      <c r="G572" s="115">
        <v>7619.23</v>
      </c>
      <c r="H572" s="116">
        <v>259053.81999999998</v>
      </c>
    </row>
    <row r="573" spans="1:9" ht="15.75" x14ac:dyDescent="0.25">
      <c r="A573" s="19">
        <v>15</v>
      </c>
      <c r="B573" s="105">
        <v>53334.61</v>
      </c>
      <c r="C573" s="106">
        <v>60953.84</v>
      </c>
      <c r="D573" s="106">
        <v>15238.46</v>
      </c>
      <c r="E573" s="106">
        <v>60953.84</v>
      </c>
      <c r="F573" s="106">
        <v>22857.69</v>
      </c>
      <c r="G573" s="115">
        <v>7619.23</v>
      </c>
      <c r="H573" s="116">
        <v>220957.66999999998</v>
      </c>
    </row>
    <row r="574" spans="1:9" ht="15.75" x14ac:dyDescent="0.25">
      <c r="A574" s="19">
        <v>20</v>
      </c>
      <c r="B574" s="105">
        <v>30476.92</v>
      </c>
      <c r="C574" s="106">
        <v>22857.69</v>
      </c>
      <c r="D574" s="106">
        <v>7619.23</v>
      </c>
      <c r="E574" s="106">
        <v>45715.38</v>
      </c>
      <c r="F574" s="106">
        <v>15238.46</v>
      </c>
      <c r="G574" s="115">
        <v>0</v>
      </c>
      <c r="H574" s="116">
        <v>121907.68</v>
      </c>
    </row>
    <row r="575" spans="1:9" ht="16.5" thickBot="1" x14ac:dyDescent="0.3">
      <c r="A575" s="20">
        <v>25</v>
      </c>
      <c r="B575" s="109">
        <v>15238.46</v>
      </c>
      <c r="C575" s="110">
        <v>22857.69</v>
      </c>
      <c r="D575" s="110">
        <v>7619.23</v>
      </c>
      <c r="E575" s="110">
        <v>7619.23</v>
      </c>
      <c r="F575" s="110">
        <v>7619.23</v>
      </c>
      <c r="G575" s="117">
        <v>0</v>
      </c>
      <c r="H575" s="118">
        <v>60953.84</v>
      </c>
    </row>
  </sheetData>
  <pageMargins left="1" right="1" top="1" bottom="1" header="0.5" footer="0.5"/>
  <pageSetup scale="86" orientation="landscape" horizontalDpi="1200" verticalDpi="1200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D99A2-ECF6-49A6-971B-C2272DDFE5BF}">
  <dimension ref="A1:R21"/>
  <sheetViews>
    <sheetView zoomScale="90" zoomScaleNormal="90" workbookViewId="0">
      <selection activeCell="A2" sqref="A2"/>
    </sheetView>
  </sheetViews>
  <sheetFormatPr defaultColWidth="8.85546875" defaultRowHeight="15" x14ac:dyDescent="0.25"/>
  <cols>
    <col min="1" max="1" width="7" customWidth="1"/>
    <col min="2" max="2" width="11.7109375" customWidth="1"/>
    <col min="3" max="3" width="11.85546875" customWidth="1"/>
    <col min="4" max="4" width="12.28515625" customWidth="1"/>
    <col min="5" max="5" width="13.7109375" customWidth="1"/>
    <col min="6" max="6" width="14.7109375" customWidth="1"/>
    <col min="7" max="7" width="13.28515625" customWidth="1"/>
    <col min="8" max="10" width="17.85546875" customWidth="1"/>
    <col min="11" max="11" width="16.140625" customWidth="1"/>
    <col min="12" max="12" width="14.5703125" customWidth="1"/>
    <col min="13" max="13" width="16.7109375" customWidth="1"/>
    <col min="14" max="14" width="14.42578125" customWidth="1"/>
    <col min="15" max="15" width="14.85546875" customWidth="1"/>
    <col min="16" max="16" width="15.7109375" customWidth="1"/>
  </cols>
  <sheetData>
    <row r="1" spans="1:18" ht="20.25" x14ac:dyDescent="0.3">
      <c r="A1" s="8" t="s">
        <v>136</v>
      </c>
      <c r="B1" s="8"/>
      <c r="C1" s="8"/>
      <c r="D1" s="8"/>
      <c r="E1" s="8"/>
      <c r="F1" s="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18" ht="18.75" thickBot="1" x14ac:dyDescent="0.3">
      <c r="A3" s="21" t="s">
        <v>108</v>
      </c>
      <c r="B3" s="21"/>
      <c r="C3" s="21"/>
      <c r="D3" s="21"/>
      <c r="E3" s="21"/>
      <c r="F3" s="21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8" ht="75.75" thickBot="1" x14ac:dyDescent="0.3">
      <c r="A4" s="100" t="s">
        <v>15</v>
      </c>
      <c r="B4" s="128" t="s">
        <v>77</v>
      </c>
      <c r="C4" s="132" t="s">
        <v>78</v>
      </c>
      <c r="D4" s="128" t="s">
        <v>79</v>
      </c>
      <c r="E4" s="133" t="s">
        <v>80</v>
      </c>
      <c r="F4" s="129" t="s">
        <v>81</v>
      </c>
      <c r="G4" s="40" t="s">
        <v>82</v>
      </c>
      <c r="H4" s="126" t="s">
        <v>83</v>
      </c>
      <c r="I4" s="195" t="s">
        <v>98</v>
      </c>
      <c r="J4" s="195" t="s">
        <v>99</v>
      </c>
      <c r="K4" s="39" t="s">
        <v>84</v>
      </c>
      <c r="L4" s="40" t="s">
        <v>85</v>
      </c>
      <c r="M4" s="126" t="s">
        <v>102</v>
      </c>
      <c r="N4" s="40" t="s">
        <v>87</v>
      </c>
      <c r="O4" s="82" t="s">
        <v>88</v>
      </c>
      <c r="P4" s="122" t="s">
        <v>89</v>
      </c>
    </row>
    <row r="5" spans="1:18" ht="15.75" x14ac:dyDescent="0.25">
      <c r="A5" s="18">
        <v>1</v>
      </c>
      <c r="B5" s="120">
        <v>65</v>
      </c>
      <c r="C5" s="130">
        <v>66</v>
      </c>
      <c r="D5" s="199">
        <v>32376</v>
      </c>
      <c r="E5" s="127">
        <v>873</v>
      </c>
      <c r="F5" s="134">
        <v>1386.3064999999999</v>
      </c>
      <c r="G5" s="32">
        <f>18*78.63</f>
        <v>1415.34</v>
      </c>
      <c r="H5" s="197">
        <f t="shared" ref="H5:H21" si="0">16*78.63*C5</f>
        <v>83033.279999999999</v>
      </c>
      <c r="I5" s="32">
        <f>7619.23*B5</f>
        <v>495249.94999999995</v>
      </c>
      <c r="J5" s="34">
        <f>6854.96*B5</f>
        <v>445572.4</v>
      </c>
      <c r="K5" s="123">
        <v>5117452.6748496303</v>
      </c>
      <c r="L5" s="33">
        <v>349358.01966581098</v>
      </c>
      <c r="M5" s="34">
        <v>668438.34429391799</v>
      </c>
      <c r="N5" s="123">
        <v>17164166.5822317</v>
      </c>
      <c r="O5" s="34">
        <f>N5*0.0944</f>
        <v>1620297.3253626726</v>
      </c>
      <c r="P5" s="78">
        <f>G5+K5+O5+H5</f>
        <v>6822198.6202123025</v>
      </c>
    </row>
    <row r="6" spans="1:18" ht="15.75" x14ac:dyDescent="0.25">
      <c r="A6" s="19">
        <v>2</v>
      </c>
      <c r="B6" s="27">
        <v>41</v>
      </c>
      <c r="C6" s="29">
        <v>41</v>
      </c>
      <c r="D6" s="200">
        <v>28934</v>
      </c>
      <c r="E6" s="30">
        <v>583</v>
      </c>
      <c r="F6" s="135">
        <v>1230.2544</v>
      </c>
      <c r="G6" s="52">
        <f t="shared" ref="G6:G12" si="1">19*78.63</f>
        <v>1493.9699999999998</v>
      </c>
      <c r="H6" s="135">
        <f t="shared" si="0"/>
        <v>51581.279999999999</v>
      </c>
      <c r="I6" s="52">
        <f t="shared" ref="I6:I21" si="2">7619.23*B6</f>
        <v>312388.43</v>
      </c>
      <c r="J6" s="54">
        <f t="shared" ref="J6:J21" si="3">6854.96*B6</f>
        <v>281053.36</v>
      </c>
      <c r="K6" s="124">
        <v>3456278.6733649201</v>
      </c>
      <c r="L6" s="53">
        <v>296978.10826322</v>
      </c>
      <c r="M6" s="54">
        <v>568218.11381029501</v>
      </c>
      <c r="N6" s="124">
        <v>11981397.366123701</v>
      </c>
      <c r="O6" s="54">
        <f t="shared" ref="O6:O21" si="4">N6*0.0944</f>
        <v>1131043.9113620773</v>
      </c>
      <c r="P6" s="81">
        <f>G6+K6+O6+H6</f>
        <v>4640397.8347269977</v>
      </c>
    </row>
    <row r="7" spans="1:18" ht="15.75" x14ac:dyDescent="0.25">
      <c r="A7" s="19">
        <v>3</v>
      </c>
      <c r="B7" s="27">
        <v>30</v>
      </c>
      <c r="C7" s="29">
        <v>30</v>
      </c>
      <c r="D7" s="200">
        <v>26170</v>
      </c>
      <c r="E7" s="30">
        <v>552</v>
      </c>
      <c r="F7" s="135">
        <v>1111.3812</v>
      </c>
      <c r="G7" s="52">
        <f t="shared" si="1"/>
        <v>1493.9699999999998</v>
      </c>
      <c r="H7" s="135">
        <f t="shared" si="0"/>
        <v>37742.399999999994</v>
      </c>
      <c r="I7" s="52">
        <f t="shared" si="2"/>
        <v>228576.9</v>
      </c>
      <c r="J7" s="54">
        <f t="shared" si="3"/>
        <v>205648.8</v>
      </c>
      <c r="K7" s="124">
        <v>2642637.8375666901</v>
      </c>
      <c r="L7" s="53">
        <v>247350.700302654</v>
      </c>
      <c r="M7" s="54">
        <v>473264.339912411</v>
      </c>
      <c r="N7" s="124">
        <v>9643834.1451911498</v>
      </c>
      <c r="O7" s="54">
        <f t="shared" si="4"/>
        <v>910377.94330604456</v>
      </c>
      <c r="P7" s="81">
        <f t="shared" ref="P7:P21" si="5">G7+K7+O7+H7</f>
        <v>3592252.1508727348</v>
      </c>
    </row>
    <row r="8" spans="1:18" ht="15.75" x14ac:dyDescent="0.25">
      <c r="A8" s="19">
        <v>4</v>
      </c>
      <c r="B8" s="27">
        <v>27</v>
      </c>
      <c r="C8" s="29">
        <v>27</v>
      </c>
      <c r="D8" s="200">
        <v>25793</v>
      </c>
      <c r="E8" s="30">
        <v>495</v>
      </c>
      <c r="F8" s="135">
        <v>1101.4386</v>
      </c>
      <c r="G8" s="52">
        <f t="shared" si="1"/>
        <v>1493.9699999999998</v>
      </c>
      <c r="H8" s="135">
        <f t="shared" si="0"/>
        <v>33968.159999999996</v>
      </c>
      <c r="I8" s="52">
        <f t="shared" si="2"/>
        <v>205719.21</v>
      </c>
      <c r="J8" s="54">
        <f t="shared" si="3"/>
        <v>185083.92</v>
      </c>
      <c r="K8" s="124">
        <v>2334496.7526454302</v>
      </c>
      <c r="L8" s="53">
        <v>203369.28884127401</v>
      </c>
      <c r="M8" s="54">
        <v>389113.23931630497</v>
      </c>
      <c r="N8" s="124">
        <v>9047586.7142191008</v>
      </c>
      <c r="O8" s="54">
        <f t="shared" si="4"/>
        <v>854092.18582228315</v>
      </c>
      <c r="P8" s="81">
        <f t="shared" si="5"/>
        <v>3224051.0684677139</v>
      </c>
    </row>
    <row r="9" spans="1:18" ht="15.75" x14ac:dyDescent="0.25">
      <c r="A9" s="19">
        <v>5</v>
      </c>
      <c r="B9" s="27">
        <v>21</v>
      </c>
      <c r="C9" s="29">
        <v>21</v>
      </c>
      <c r="D9" s="200">
        <v>18458</v>
      </c>
      <c r="E9" s="30">
        <v>475</v>
      </c>
      <c r="F9" s="135">
        <v>794.40060000000005</v>
      </c>
      <c r="G9" s="52">
        <f t="shared" si="1"/>
        <v>1493.9699999999998</v>
      </c>
      <c r="H9" s="135">
        <f t="shared" si="0"/>
        <v>26419.68</v>
      </c>
      <c r="I9" s="52">
        <f t="shared" si="2"/>
        <v>160003.82999999999</v>
      </c>
      <c r="J9" s="54">
        <f t="shared" si="3"/>
        <v>143954.16</v>
      </c>
      <c r="K9" s="124">
        <v>1774715.6005927001</v>
      </c>
      <c r="L9" s="53">
        <v>147375.57297652599</v>
      </c>
      <c r="M9" s="54">
        <v>281978.59629508702</v>
      </c>
      <c r="N9" s="124">
        <v>6475756.3203436602</v>
      </c>
      <c r="O9" s="54">
        <f t="shared" si="4"/>
        <v>611311.3966404415</v>
      </c>
      <c r="P9" s="81">
        <f t="shared" si="5"/>
        <v>2413940.6472331416</v>
      </c>
    </row>
    <row r="10" spans="1:18" ht="15.75" x14ac:dyDescent="0.25">
      <c r="A10" s="19">
        <v>6</v>
      </c>
      <c r="B10" s="27">
        <v>19</v>
      </c>
      <c r="C10" s="29">
        <v>19</v>
      </c>
      <c r="D10" s="200">
        <v>17808</v>
      </c>
      <c r="E10" s="30">
        <v>434</v>
      </c>
      <c r="F10" s="135">
        <v>768.12059999999997</v>
      </c>
      <c r="G10" s="52">
        <f t="shared" si="1"/>
        <v>1493.9699999999998</v>
      </c>
      <c r="H10" s="135">
        <f t="shared" si="0"/>
        <v>23903.519999999997</v>
      </c>
      <c r="I10" s="52">
        <f t="shared" si="2"/>
        <v>144765.37</v>
      </c>
      <c r="J10" s="54">
        <f t="shared" si="3"/>
        <v>130244.24</v>
      </c>
      <c r="K10" s="124">
        <v>1557552.9945256501</v>
      </c>
      <c r="L10" s="53">
        <v>114794.65239824299</v>
      </c>
      <c r="M10" s="54">
        <v>219640.43492197301</v>
      </c>
      <c r="N10" s="124">
        <v>6028175.9965931103</v>
      </c>
      <c r="O10" s="54">
        <f t="shared" si="4"/>
        <v>569059.81407838955</v>
      </c>
      <c r="P10" s="81">
        <f t="shared" si="5"/>
        <v>2152010.2986040395</v>
      </c>
    </row>
    <row r="11" spans="1:18" ht="15.75" x14ac:dyDescent="0.25">
      <c r="A11" s="19">
        <v>7</v>
      </c>
      <c r="B11" s="27">
        <v>16</v>
      </c>
      <c r="C11" s="29">
        <v>16</v>
      </c>
      <c r="D11" s="200">
        <v>17363</v>
      </c>
      <c r="E11" s="30">
        <v>429</v>
      </c>
      <c r="F11" s="135">
        <v>748.62959999999998</v>
      </c>
      <c r="G11" s="52">
        <f t="shared" si="1"/>
        <v>1493.9699999999998</v>
      </c>
      <c r="H11" s="135">
        <f t="shared" si="0"/>
        <v>20129.28</v>
      </c>
      <c r="I11" s="52">
        <f t="shared" si="2"/>
        <v>121907.68</v>
      </c>
      <c r="J11" s="54">
        <f t="shared" si="3"/>
        <v>109679.36</v>
      </c>
      <c r="K11" s="124">
        <v>1286375.7956038599</v>
      </c>
      <c r="L11" s="53">
        <v>83873.619777460495</v>
      </c>
      <c r="M11" s="54">
        <v>160478.19250754101</v>
      </c>
      <c r="N11" s="124">
        <v>5407917.6956381602</v>
      </c>
      <c r="O11" s="54">
        <f t="shared" si="4"/>
        <v>510507.43046824232</v>
      </c>
      <c r="P11" s="81">
        <f t="shared" si="5"/>
        <v>1818506.4760721023</v>
      </c>
    </row>
    <row r="12" spans="1:18" ht="15.75" x14ac:dyDescent="0.25">
      <c r="A12" s="19">
        <v>8</v>
      </c>
      <c r="B12" s="27">
        <v>12</v>
      </c>
      <c r="C12" s="29">
        <v>12</v>
      </c>
      <c r="D12" s="200">
        <v>2181</v>
      </c>
      <c r="E12" s="30">
        <v>385</v>
      </c>
      <c r="F12" s="135">
        <v>83.658000000000001</v>
      </c>
      <c r="G12" s="52">
        <f t="shared" si="1"/>
        <v>1493.9699999999998</v>
      </c>
      <c r="H12" s="135">
        <f t="shared" si="0"/>
        <v>15096.96</v>
      </c>
      <c r="I12" s="52">
        <f t="shared" si="2"/>
        <v>91430.76</v>
      </c>
      <c r="J12" s="54">
        <f t="shared" si="3"/>
        <v>82259.520000000004</v>
      </c>
      <c r="K12" s="124">
        <v>815747.08164484205</v>
      </c>
      <c r="L12" s="53">
        <v>31162.451220851901</v>
      </c>
      <c r="M12" s="54">
        <v>59624.156669230098</v>
      </c>
      <c r="N12" s="124">
        <v>2485078.7640200499</v>
      </c>
      <c r="O12" s="54">
        <f t="shared" si="4"/>
        <v>234591.43532349271</v>
      </c>
      <c r="P12" s="81">
        <f t="shared" si="5"/>
        <v>1066929.4469683347</v>
      </c>
    </row>
    <row r="13" spans="1:18" ht="15.75" x14ac:dyDescent="0.25">
      <c r="A13" s="19">
        <v>9</v>
      </c>
      <c r="B13" s="27">
        <v>7</v>
      </c>
      <c r="C13" s="29">
        <v>7</v>
      </c>
      <c r="D13" s="200">
        <v>1108</v>
      </c>
      <c r="E13" s="30">
        <v>365</v>
      </c>
      <c r="F13" s="135">
        <v>48.5304</v>
      </c>
      <c r="G13" s="52">
        <f t="shared" ref="G13:G21" si="6">20*78.63</f>
        <v>1572.6</v>
      </c>
      <c r="H13" s="135">
        <f t="shared" si="0"/>
        <v>8806.56</v>
      </c>
      <c r="I13" s="52">
        <f t="shared" si="2"/>
        <v>53334.61</v>
      </c>
      <c r="J13" s="54">
        <f t="shared" si="3"/>
        <v>47984.72</v>
      </c>
      <c r="K13" s="124">
        <v>497532.56612779002</v>
      </c>
      <c r="L13" s="53">
        <v>25640.514055988198</v>
      </c>
      <c r="M13" s="54">
        <v>49058.850227124203</v>
      </c>
      <c r="N13" s="124">
        <v>1444063.4742945</v>
      </c>
      <c r="O13" s="54">
        <f t="shared" si="4"/>
        <v>136319.59197340079</v>
      </c>
      <c r="P13" s="81">
        <f t="shared" si="5"/>
        <v>644231.31810119085</v>
      </c>
      <c r="Q13" s="38"/>
    </row>
    <row r="14" spans="1:18" ht="15.75" x14ac:dyDescent="0.25">
      <c r="A14" s="19">
        <v>10</v>
      </c>
      <c r="B14" s="27">
        <v>6</v>
      </c>
      <c r="C14" s="29">
        <v>6</v>
      </c>
      <c r="D14" s="200">
        <v>893</v>
      </c>
      <c r="E14" s="30">
        <v>287</v>
      </c>
      <c r="F14" s="135">
        <v>39.113399999999999</v>
      </c>
      <c r="G14" s="52">
        <f t="shared" si="6"/>
        <v>1572.6</v>
      </c>
      <c r="H14" s="135">
        <f>16*78.63*C14</f>
        <v>7548.48</v>
      </c>
      <c r="I14" s="52">
        <f t="shared" si="2"/>
        <v>45715.38</v>
      </c>
      <c r="J14" s="54">
        <f t="shared" si="3"/>
        <v>41129.760000000002</v>
      </c>
      <c r="K14" s="124">
        <v>429267.08932837402</v>
      </c>
      <c r="L14" s="53">
        <v>23027.703441637801</v>
      </c>
      <c r="M14" s="54">
        <v>44059.672585000502</v>
      </c>
      <c r="N14" s="124">
        <v>1237051.96308525</v>
      </c>
      <c r="O14" s="54">
        <f t="shared" si="4"/>
        <v>116777.7053152476</v>
      </c>
      <c r="P14" s="81">
        <f t="shared" si="5"/>
        <v>555165.87464362162</v>
      </c>
      <c r="Q14" s="38"/>
    </row>
    <row r="15" spans="1:18" ht="15.75" x14ac:dyDescent="0.25">
      <c r="A15" s="19">
        <v>11</v>
      </c>
      <c r="B15" s="27">
        <v>4</v>
      </c>
      <c r="C15" s="29">
        <v>4</v>
      </c>
      <c r="D15" s="200">
        <v>798</v>
      </c>
      <c r="E15" s="30">
        <v>285</v>
      </c>
      <c r="F15" s="135">
        <v>34.952399999999997</v>
      </c>
      <c r="G15" s="52">
        <f t="shared" si="6"/>
        <v>1572.6</v>
      </c>
      <c r="H15" s="135">
        <f t="shared" si="0"/>
        <v>5032.32</v>
      </c>
      <c r="I15" s="52">
        <f t="shared" si="2"/>
        <v>30476.92</v>
      </c>
      <c r="J15" s="54">
        <f t="shared" si="3"/>
        <v>27419.84</v>
      </c>
      <c r="K15" s="124">
        <v>304051.99317340401</v>
      </c>
      <c r="L15" s="53">
        <v>21156.2229958061</v>
      </c>
      <c r="M15" s="54">
        <v>40478.906665309099</v>
      </c>
      <c r="N15" s="124">
        <v>839573.19387882506</v>
      </c>
      <c r="O15" s="54">
        <f t="shared" si="4"/>
        <v>79255.709502161088</v>
      </c>
      <c r="P15" s="81">
        <f t="shared" si="5"/>
        <v>389912.62267556507</v>
      </c>
    </row>
    <row r="16" spans="1:18" ht="15.75" x14ac:dyDescent="0.25">
      <c r="A16" s="19">
        <v>12</v>
      </c>
      <c r="B16" s="27">
        <v>3</v>
      </c>
      <c r="C16" s="29">
        <v>3</v>
      </c>
      <c r="D16" s="200">
        <v>771</v>
      </c>
      <c r="E16" s="30">
        <v>283</v>
      </c>
      <c r="F16" s="135">
        <v>33.769799999999996</v>
      </c>
      <c r="G16" s="52">
        <f t="shared" si="6"/>
        <v>1572.6</v>
      </c>
      <c r="H16" s="135">
        <f t="shared" si="0"/>
        <v>3774.24</v>
      </c>
      <c r="I16" s="52">
        <f t="shared" si="2"/>
        <v>22857.69</v>
      </c>
      <c r="J16" s="54">
        <f t="shared" si="3"/>
        <v>20564.88</v>
      </c>
      <c r="K16" s="124">
        <v>239963.348520011</v>
      </c>
      <c r="L16" s="53">
        <v>19681.775646058501</v>
      </c>
      <c r="M16" s="54">
        <v>37657.797402792101</v>
      </c>
      <c r="N16" s="124">
        <v>640833.809275612</v>
      </c>
      <c r="O16" s="54">
        <f t="shared" si="4"/>
        <v>60494.711595617773</v>
      </c>
      <c r="P16" s="81">
        <f t="shared" si="5"/>
        <v>305804.90011562878</v>
      </c>
    </row>
    <row r="17" spans="1:16" ht="15.75" x14ac:dyDescent="0.25">
      <c r="A17" s="19">
        <v>13</v>
      </c>
      <c r="B17" s="27">
        <v>3</v>
      </c>
      <c r="C17" s="29">
        <v>3</v>
      </c>
      <c r="D17" s="200">
        <v>771</v>
      </c>
      <c r="E17" s="30">
        <v>283</v>
      </c>
      <c r="F17" s="135">
        <v>33.769799999999996</v>
      </c>
      <c r="G17" s="52">
        <f t="shared" si="6"/>
        <v>1572.6</v>
      </c>
      <c r="H17" s="135">
        <f t="shared" si="0"/>
        <v>3774.24</v>
      </c>
      <c r="I17" s="52">
        <f t="shared" si="2"/>
        <v>22857.69</v>
      </c>
      <c r="J17" s="54">
        <f t="shared" si="3"/>
        <v>20564.88</v>
      </c>
      <c r="K17" s="124">
        <v>236079.59109045201</v>
      </c>
      <c r="L17" s="53">
        <v>18348.678130191802</v>
      </c>
      <c r="M17" s="54">
        <v>35107.137489100402</v>
      </c>
      <c r="N17" s="124">
        <v>640833.809275612</v>
      </c>
      <c r="O17" s="54">
        <f t="shared" si="4"/>
        <v>60494.711595617773</v>
      </c>
      <c r="P17" s="81">
        <f t="shared" si="5"/>
        <v>301921.14268606977</v>
      </c>
    </row>
    <row r="18" spans="1:16" ht="15.75" x14ac:dyDescent="0.25">
      <c r="A18" s="19">
        <v>14</v>
      </c>
      <c r="B18" s="27">
        <v>2</v>
      </c>
      <c r="C18" s="29">
        <v>2</v>
      </c>
      <c r="D18" s="200">
        <v>661</v>
      </c>
      <c r="E18" s="30">
        <v>48</v>
      </c>
      <c r="F18" s="135">
        <v>28.951799999999999</v>
      </c>
      <c r="G18" s="52">
        <f t="shared" si="6"/>
        <v>1572.6</v>
      </c>
      <c r="H18" s="135">
        <f t="shared" si="0"/>
        <v>2516.16</v>
      </c>
      <c r="I18" s="52">
        <f t="shared" si="2"/>
        <v>15238.46</v>
      </c>
      <c r="J18" s="54">
        <f t="shared" si="3"/>
        <v>13709.92</v>
      </c>
      <c r="K18" s="124">
        <v>170278.809977222</v>
      </c>
      <c r="L18" s="53">
        <v>16409.3324735977</v>
      </c>
      <c r="M18" s="54">
        <v>31396.522799483701</v>
      </c>
      <c r="N18" s="124">
        <v>442081.89042307797</v>
      </c>
      <c r="O18" s="54">
        <f t="shared" si="4"/>
        <v>41732.530455938562</v>
      </c>
      <c r="P18" s="81">
        <f t="shared" si="5"/>
        <v>216100.10043316058</v>
      </c>
    </row>
    <row r="19" spans="1:16" ht="15.75" x14ac:dyDescent="0.25">
      <c r="A19" s="19">
        <v>15</v>
      </c>
      <c r="B19" s="27">
        <v>2</v>
      </c>
      <c r="C19" s="29">
        <v>2</v>
      </c>
      <c r="D19" s="200">
        <v>661</v>
      </c>
      <c r="E19" s="30">
        <v>48</v>
      </c>
      <c r="F19" s="135">
        <v>28.951799999999999</v>
      </c>
      <c r="G19" s="52">
        <f t="shared" si="6"/>
        <v>1572.6</v>
      </c>
      <c r="H19" s="135">
        <f t="shared" si="0"/>
        <v>2516.16</v>
      </c>
      <c r="I19" s="52">
        <f t="shared" si="2"/>
        <v>15238.46</v>
      </c>
      <c r="J19" s="54">
        <f t="shared" si="3"/>
        <v>13709.92</v>
      </c>
      <c r="K19" s="124">
        <v>166949.15542347601</v>
      </c>
      <c r="L19" s="53">
        <v>15266.430452861099</v>
      </c>
      <c r="M19" s="54">
        <v>29209.770266474301</v>
      </c>
      <c r="N19" s="124">
        <v>442081.89042307797</v>
      </c>
      <c r="O19" s="54">
        <f t="shared" si="4"/>
        <v>41732.530455938562</v>
      </c>
      <c r="P19" s="81">
        <f t="shared" si="5"/>
        <v>212770.44587941459</v>
      </c>
    </row>
    <row r="20" spans="1:16" ht="15.75" x14ac:dyDescent="0.25">
      <c r="A20" s="19">
        <v>20</v>
      </c>
      <c r="B20" s="27">
        <v>1</v>
      </c>
      <c r="C20" s="29">
        <v>1</v>
      </c>
      <c r="D20" s="200">
        <v>500</v>
      </c>
      <c r="E20" s="30">
        <v>3</v>
      </c>
      <c r="F20" s="135">
        <v>21.9</v>
      </c>
      <c r="G20" s="52">
        <f t="shared" si="6"/>
        <v>1572.6</v>
      </c>
      <c r="H20" s="135">
        <f t="shared" si="0"/>
        <v>1258.08</v>
      </c>
      <c r="I20" s="52">
        <f t="shared" si="2"/>
        <v>7619.23</v>
      </c>
      <c r="J20" s="54">
        <f t="shared" si="3"/>
        <v>6854.96</v>
      </c>
      <c r="K20" s="124">
        <v>90436.235295110193</v>
      </c>
      <c r="L20" s="53">
        <v>9725.9060009733403</v>
      </c>
      <c r="M20" s="54">
        <v>18608.900148528999</v>
      </c>
      <c r="N20" s="124">
        <v>243175.35339462399</v>
      </c>
      <c r="O20" s="54">
        <f t="shared" si="4"/>
        <v>22955.753360452505</v>
      </c>
      <c r="P20" s="81">
        <f>G20+K20+O20+H20</f>
        <v>116222.66865556271</v>
      </c>
    </row>
    <row r="21" spans="1:16" ht="16.5" thickBot="1" x14ac:dyDescent="0.3">
      <c r="A21" s="20">
        <v>25</v>
      </c>
      <c r="B21" s="46">
        <v>0</v>
      </c>
      <c r="C21" s="47">
        <v>0</v>
      </c>
      <c r="D21" s="201">
        <v>0</v>
      </c>
      <c r="E21" s="73">
        <v>0</v>
      </c>
      <c r="F21" s="131">
        <v>0</v>
      </c>
      <c r="G21" s="35">
        <f t="shared" si="6"/>
        <v>1572.6</v>
      </c>
      <c r="H21" s="198">
        <f t="shared" si="0"/>
        <v>0</v>
      </c>
      <c r="I21" s="35">
        <f t="shared" si="2"/>
        <v>0</v>
      </c>
      <c r="J21" s="37">
        <f t="shared" si="3"/>
        <v>0</v>
      </c>
      <c r="K21" s="125">
        <v>0</v>
      </c>
      <c r="L21" s="36">
        <v>0</v>
      </c>
      <c r="M21" s="37">
        <v>0</v>
      </c>
      <c r="N21" s="125">
        <v>0</v>
      </c>
      <c r="O21" s="37">
        <f t="shared" si="4"/>
        <v>0</v>
      </c>
      <c r="P21" s="79">
        <f t="shared" si="5"/>
        <v>1572.6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0E1CC-5319-40E5-89CF-99BC3FB1CC58}">
  <dimension ref="A1:T24"/>
  <sheetViews>
    <sheetView zoomScale="90" zoomScaleNormal="90" zoomScaleSheetLayoutView="90" workbookViewId="0">
      <selection activeCell="A2" sqref="A2"/>
    </sheetView>
  </sheetViews>
  <sheetFormatPr defaultColWidth="8.85546875" defaultRowHeight="15" x14ac:dyDescent="0.25"/>
  <cols>
    <col min="1" max="1" width="7" customWidth="1"/>
    <col min="2" max="2" width="11.7109375" customWidth="1"/>
    <col min="3" max="3" width="14.28515625" customWidth="1"/>
    <col min="4" max="4" width="13.42578125" customWidth="1"/>
    <col min="5" max="5" width="13.5703125" customWidth="1"/>
    <col min="6" max="6" width="16.140625" customWidth="1"/>
    <col min="7" max="7" width="18.140625" customWidth="1"/>
    <col min="8" max="8" width="17.85546875" customWidth="1"/>
    <col min="9" max="11" width="20.28515625" customWidth="1"/>
    <col min="12" max="12" width="17.28515625" customWidth="1"/>
    <col min="13" max="13" width="16.7109375" customWidth="1"/>
    <col min="14" max="14" width="20.28515625" customWidth="1"/>
    <col min="15" max="15" width="15.85546875" customWidth="1"/>
    <col min="16" max="16" width="15.7109375" customWidth="1"/>
    <col min="17" max="17" width="17" customWidth="1"/>
    <col min="18" max="18" width="10.140625" bestFit="1" customWidth="1"/>
    <col min="19" max="19" width="12.85546875" bestFit="1" customWidth="1"/>
  </cols>
  <sheetData>
    <row r="1" spans="1:20" ht="20.25" x14ac:dyDescent="0.3">
      <c r="A1" s="8" t="s">
        <v>97</v>
      </c>
      <c r="B1" s="8"/>
      <c r="C1" s="8"/>
      <c r="D1" s="8"/>
      <c r="E1" s="8"/>
      <c r="F1" s="8"/>
      <c r="G1" s="8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0" ht="18.75" thickBot="1" x14ac:dyDescent="0.3">
      <c r="A3" s="21" t="s">
        <v>109</v>
      </c>
      <c r="B3" s="21"/>
      <c r="C3" s="21"/>
      <c r="D3" s="21"/>
      <c r="E3" s="21"/>
      <c r="F3" s="21"/>
      <c r="G3" s="21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20" ht="66" customHeight="1" thickBot="1" x14ac:dyDescent="0.3">
      <c r="A4" s="100" t="s">
        <v>15</v>
      </c>
      <c r="B4" s="128" t="s">
        <v>77</v>
      </c>
      <c r="C4" s="138" t="s">
        <v>90</v>
      </c>
      <c r="D4" s="132" t="s">
        <v>91</v>
      </c>
      <c r="E4" s="128" t="s">
        <v>79</v>
      </c>
      <c r="F4" s="132" t="s">
        <v>81</v>
      </c>
      <c r="G4" s="142" t="s">
        <v>92</v>
      </c>
      <c r="H4" s="39" t="s">
        <v>82</v>
      </c>
      <c r="I4" s="126" t="s">
        <v>83</v>
      </c>
      <c r="J4" s="196" t="s">
        <v>98</v>
      </c>
      <c r="K4" s="126" t="s">
        <v>99</v>
      </c>
      <c r="L4" s="40" t="s">
        <v>84</v>
      </c>
      <c r="M4" s="40" t="s">
        <v>85</v>
      </c>
      <c r="N4" s="126" t="s">
        <v>86</v>
      </c>
      <c r="O4" s="40" t="s">
        <v>87</v>
      </c>
      <c r="P4" s="82" t="s">
        <v>88</v>
      </c>
      <c r="Q4" s="122" t="s">
        <v>89</v>
      </c>
      <c r="S4" s="119"/>
      <c r="T4" s="119"/>
    </row>
    <row r="5" spans="1:20" ht="15.75" x14ac:dyDescent="0.25">
      <c r="A5" s="18">
        <v>1</v>
      </c>
      <c r="B5" s="120">
        <v>33</v>
      </c>
      <c r="C5" s="139">
        <v>253</v>
      </c>
      <c r="D5" s="136">
        <v>12</v>
      </c>
      <c r="E5" s="32">
        <v>1478674</v>
      </c>
      <c r="F5" s="75">
        <v>141271.904233554</v>
      </c>
      <c r="G5" s="143">
        <v>139.795596454384</v>
      </c>
      <c r="H5" s="32">
        <f>(462-C5)*1/3*78.63+(107-D5)*1*78.63</f>
        <v>12947.74</v>
      </c>
      <c r="I5" s="75">
        <f t="shared" ref="I5:I21" si="0">(C5+D5)*16*78.63</f>
        <v>333391.19999999995</v>
      </c>
      <c r="J5" s="32">
        <f>7619.23*B5</f>
        <v>251434.59</v>
      </c>
      <c r="K5" s="34">
        <f>6854.96*B5</f>
        <v>226213.68</v>
      </c>
      <c r="L5" s="123">
        <v>121474444.243118</v>
      </c>
      <c r="M5" s="33">
        <v>30804083.557603899</v>
      </c>
      <c r="N5" s="34">
        <v>59196964.665848501</v>
      </c>
      <c r="O5" s="32">
        <v>339657171.24960798</v>
      </c>
      <c r="P5" s="34">
        <f>O5*0.0944</f>
        <v>32063636.965962991</v>
      </c>
      <c r="Q5" s="78">
        <f>H5+L5+P5+I5</f>
        <v>153884420.14908099</v>
      </c>
      <c r="S5" s="5"/>
      <c r="T5" s="119"/>
    </row>
    <row r="6" spans="1:20" ht="15.75" x14ac:dyDescent="0.25">
      <c r="A6" s="19">
        <v>2</v>
      </c>
      <c r="B6" s="27">
        <v>17</v>
      </c>
      <c r="C6" s="140">
        <v>170</v>
      </c>
      <c r="D6" s="76">
        <v>3</v>
      </c>
      <c r="E6" s="52">
        <v>1016696</v>
      </c>
      <c r="F6" s="80">
        <v>71016.189043828199</v>
      </c>
      <c r="G6" s="144">
        <v>104.24707044723699</v>
      </c>
      <c r="H6" s="52">
        <f t="shared" ref="H6:H21" si="1">(462-C6)*1/3*78.63+(107-D6)*1*78.63</f>
        <v>15830.839999999998</v>
      </c>
      <c r="I6" s="80">
        <f t="shared" si="0"/>
        <v>217647.84</v>
      </c>
      <c r="J6" s="52">
        <f t="shared" ref="J6:J21" si="2">7619.23*B6</f>
        <v>129526.90999999999</v>
      </c>
      <c r="K6" s="54">
        <f t="shared" ref="K6:K21" si="3">6854.96*B6</f>
        <v>116534.32</v>
      </c>
      <c r="L6" s="124">
        <v>95136129.183489203</v>
      </c>
      <c r="M6" s="53">
        <v>26325923.953864601</v>
      </c>
      <c r="N6" s="54">
        <v>50519598.4654814</v>
      </c>
      <c r="O6" s="52">
        <v>188651466.71600601</v>
      </c>
      <c r="P6" s="54">
        <f>O6*0.0944</f>
        <v>17808698.457990967</v>
      </c>
      <c r="Q6" s="81">
        <f>H6+L6+P6+I6</f>
        <v>113178306.32148018</v>
      </c>
      <c r="S6" s="5"/>
      <c r="T6" s="119"/>
    </row>
    <row r="7" spans="1:20" ht="15.75" x14ac:dyDescent="0.25">
      <c r="A7" s="19">
        <v>3</v>
      </c>
      <c r="B7" s="27">
        <v>11</v>
      </c>
      <c r="C7" s="140">
        <v>121</v>
      </c>
      <c r="D7" s="76">
        <v>2</v>
      </c>
      <c r="E7" s="52">
        <v>709293</v>
      </c>
      <c r="F7" s="80">
        <v>47257.654031177299</v>
      </c>
      <c r="G7" s="144">
        <v>74.398901844909901</v>
      </c>
      <c r="H7" s="52">
        <f t="shared" si="1"/>
        <v>17193.760000000002</v>
      </c>
      <c r="I7" s="80">
        <f t="shared" si="0"/>
        <v>154743.84</v>
      </c>
      <c r="J7" s="52">
        <f t="shared" si="2"/>
        <v>83811.53</v>
      </c>
      <c r="K7" s="54">
        <f t="shared" si="3"/>
        <v>75404.56</v>
      </c>
      <c r="L7" s="124">
        <v>80511843.286136702</v>
      </c>
      <c r="M7" s="53">
        <v>23303261.924317401</v>
      </c>
      <c r="N7" s="54">
        <v>44681056.302276999</v>
      </c>
      <c r="O7" s="52">
        <v>115407932.79152</v>
      </c>
      <c r="P7" s="54">
        <f t="shared" ref="P7:P21" si="4">O7*0.0944</f>
        <v>10894508.855519488</v>
      </c>
      <c r="Q7" s="81">
        <f t="shared" ref="Q7:Q21" si="5">H7+L7+P7+I7</f>
        <v>91578289.741656199</v>
      </c>
      <c r="S7" s="5"/>
      <c r="T7" s="119"/>
    </row>
    <row r="8" spans="1:20" ht="15.75" x14ac:dyDescent="0.25">
      <c r="A8" s="19">
        <v>4</v>
      </c>
      <c r="B8" s="27">
        <v>9</v>
      </c>
      <c r="C8" s="140">
        <v>86</v>
      </c>
      <c r="D8" s="76">
        <v>1</v>
      </c>
      <c r="E8" s="52">
        <v>709292</v>
      </c>
      <c r="F8" s="80">
        <v>39831.857420787695</v>
      </c>
      <c r="G8" s="144">
        <v>51.7006975486484</v>
      </c>
      <c r="H8" s="52">
        <f t="shared" si="1"/>
        <v>18189.739999999998</v>
      </c>
      <c r="I8" s="80">
        <f t="shared" si="0"/>
        <v>109452.95999999999</v>
      </c>
      <c r="J8" s="52">
        <f t="shared" si="2"/>
        <v>68573.069999999992</v>
      </c>
      <c r="K8" s="54">
        <f t="shared" si="3"/>
        <v>61694.64</v>
      </c>
      <c r="L8" s="124">
        <v>71703285.100098893</v>
      </c>
      <c r="M8" s="53">
        <v>21393637.5426265</v>
      </c>
      <c r="N8" s="54">
        <v>40933159.831558801</v>
      </c>
      <c r="O8" s="52">
        <v>88703723.001609996</v>
      </c>
      <c r="P8" s="54">
        <f t="shared" si="4"/>
        <v>8373631.4513519835</v>
      </c>
      <c r="Q8" s="81">
        <f t="shared" si="5"/>
        <v>80204559.251450866</v>
      </c>
      <c r="S8" s="5"/>
      <c r="T8" s="119"/>
    </row>
    <row r="9" spans="1:20" ht="15.75" x14ac:dyDescent="0.25">
      <c r="A9" s="19">
        <v>5</v>
      </c>
      <c r="B9" s="27">
        <v>9</v>
      </c>
      <c r="C9" s="140">
        <v>66</v>
      </c>
      <c r="D9" s="76">
        <v>1</v>
      </c>
      <c r="E9" s="52">
        <v>709292</v>
      </c>
      <c r="F9" s="80">
        <v>33495.3185626708</v>
      </c>
      <c r="G9" s="144">
        <v>33.9807729037217</v>
      </c>
      <c r="H9" s="52">
        <f t="shared" si="1"/>
        <v>18713.939999999999</v>
      </c>
      <c r="I9" s="80">
        <f t="shared" si="0"/>
        <v>84291.36</v>
      </c>
      <c r="J9" s="52">
        <f t="shared" si="2"/>
        <v>68573.069999999992</v>
      </c>
      <c r="K9" s="54">
        <f t="shared" si="3"/>
        <v>61694.64</v>
      </c>
      <c r="L9" s="124">
        <v>64701336.206195101</v>
      </c>
      <c r="M9" s="53">
        <v>19669592.224555701</v>
      </c>
      <c r="N9" s="54">
        <v>37634486.456316702</v>
      </c>
      <c r="O9" s="52">
        <v>65671403.6666186</v>
      </c>
      <c r="P9" s="54">
        <f t="shared" si="4"/>
        <v>6199380.5061287954</v>
      </c>
      <c r="Q9" s="81">
        <f t="shared" si="5"/>
        <v>71003722.012323901</v>
      </c>
      <c r="S9" s="5"/>
      <c r="T9" s="119"/>
    </row>
    <row r="10" spans="1:20" ht="15.75" x14ac:dyDescent="0.25">
      <c r="A10" s="19">
        <v>6</v>
      </c>
      <c r="B10" s="27">
        <v>5</v>
      </c>
      <c r="C10" s="140">
        <v>48</v>
      </c>
      <c r="D10" s="76">
        <v>1</v>
      </c>
      <c r="E10" s="52">
        <v>708060</v>
      </c>
      <c r="F10" s="80">
        <v>25836.657192771701</v>
      </c>
      <c r="G10" s="144">
        <v>19.855005445198501</v>
      </c>
      <c r="H10" s="52">
        <f t="shared" si="1"/>
        <v>19185.719999999998</v>
      </c>
      <c r="I10" s="80">
        <f t="shared" si="0"/>
        <v>61645.919999999998</v>
      </c>
      <c r="J10" s="52">
        <f t="shared" si="2"/>
        <v>38096.149999999994</v>
      </c>
      <c r="K10" s="54">
        <f t="shared" si="3"/>
        <v>34274.800000000003</v>
      </c>
      <c r="L10" s="124">
        <v>58529195.528219901</v>
      </c>
      <c r="M10" s="53">
        <v>18194669.208410099</v>
      </c>
      <c r="N10" s="54">
        <v>34812467.085424602</v>
      </c>
      <c r="O10" s="52">
        <v>44785299.472422697</v>
      </c>
      <c r="P10" s="54">
        <f t="shared" si="4"/>
        <v>4227732.2701967023</v>
      </c>
      <c r="Q10" s="81">
        <f t="shared" si="5"/>
        <v>62837759.4384166</v>
      </c>
      <c r="S10" s="5"/>
      <c r="T10" s="119"/>
    </row>
    <row r="11" spans="1:20" ht="15.75" x14ac:dyDescent="0.25">
      <c r="A11" s="19">
        <v>7</v>
      </c>
      <c r="B11" s="27">
        <v>4</v>
      </c>
      <c r="C11" s="140">
        <v>32</v>
      </c>
      <c r="D11" s="76">
        <v>0</v>
      </c>
      <c r="E11" s="52">
        <v>695956</v>
      </c>
      <c r="F11" s="80">
        <v>24554.8837297846</v>
      </c>
      <c r="G11" s="144">
        <v>8.9292707518790895</v>
      </c>
      <c r="H11" s="52">
        <f t="shared" si="1"/>
        <v>19683.71</v>
      </c>
      <c r="I11" s="80">
        <f t="shared" si="0"/>
        <v>40258.559999999998</v>
      </c>
      <c r="J11" s="52">
        <f t="shared" si="2"/>
        <v>30476.92</v>
      </c>
      <c r="K11" s="54">
        <f t="shared" si="3"/>
        <v>27419.84</v>
      </c>
      <c r="L11" s="124">
        <v>54276287.445952997</v>
      </c>
      <c r="M11" s="53">
        <v>17112445.6566968</v>
      </c>
      <c r="N11" s="54">
        <v>32741812.689813301</v>
      </c>
      <c r="O11" s="52">
        <v>39121113.082914203</v>
      </c>
      <c r="P11" s="54">
        <f t="shared" si="4"/>
        <v>3693033.0750271007</v>
      </c>
      <c r="Q11" s="81">
        <f t="shared" si="5"/>
        <v>58029262.790980101</v>
      </c>
      <c r="S11" s="5"/>
      <c r="T11" s="119"/>
    </row>
    <row r="12" spans="1:20" ht="15.75" x14ac:dyDescent="0.25">
      <c r="A12" s="19">
        <v>8</v>
      </c>
      <c r="B12" s="27">
        <v>4</v>
      </c>
      <c r="C12" s="140">
        <v>20</v>
      </c>
      <c r="D12" s="76">
        <v>0</v>
      </c>
      <c r="E12" s="52">
        <v>695956</v>
      </c>
      <c r="F12" s="80">
        <v>23778.698166148301</v>
      </c>
      <c r="G12" s="144">
        <v>4.34136860760717</v>
      </c>
      <c r="H12" s="52">
        <f t="shared" si="1"/>
        <v>19998.23</v>
      </c>
      <c r="I12" s="80">
        <f t="shared" si="0"/>
        <v>25161.599999999999</v>
      </c>
      <c r="J12" s="52">
        <f t="shared" si="2"/>
        <v>30476.92</v>
      </c>
      <c r="K12" s="54">
        <f t="shared" si="3"/>
        <v>27419.84</v>
      </c>
      <c r="L12" s="124">
        <v>50570627.3190265</v>
      </c>
      <c r="M12" s="53">
        <v>16102160.902191199</v>
      </c>
      <c r="N12" s="54">
        <v>30808801.192859098</v>
      </c>
      <c r="O12" s="52">
        <v>35365751.154923901</v>
      </c>
      <c r="P12" s="54">
        <f t="shared" si="4"/>
        <v>3338526.909024816</v>
      </c>
      <c r="Q12" s="81">
        <f t="shared" si="5"/>
        <v>53954314.05805131</v>
      </c>
      <c r="S12" s="5"/>
      <c r="T12" s="119"/>
    </row>
    <row r="13" spans="1:20" ht="15.75" x14ac:dyDescent="0.25">
      <c r="A13" s="19">
        <v>9</v>
      </c>
      <c r="B13" s="27">
        <v>4</v>
      </c>
      <c r="C13" s="140">
        <v>16</v>
      </c>
      <c r="D13" s="76">
        <v>0</v>
      </c>
      <c r="E13" s="52">
        <v>695956</v>
      </c>
      <c r="F13" s="80">
        <v>23464.376591148299</v>
      </c>
      <c r="G13" s="144">
        <v>2.3763097406248699</v>
      </c>
      <c r="H13" s="52">
        <f t="shared" si="1"/>
        <v>20103.07</v>
      </c>
      <c r="I13" s="80">
        <f t="shared" si="0"/>
        <v>20129.28</v>
      </c>
      <c r="J13" s="52">
        <f t="shared" si="2"/>
        <v>30476.92</v>
      </c>
      <c r="K13" s="54">
        <f t="shared" si="3"/>
        <v>27419.84</v>
      </c>
      <c r="L13" s="124">
        <v>47519311.446014799</v>
      </c>
      <c r="M13" s="53">
        <v>15144093.456278799</v>
      </c>
      <c r="N13" s="54">
        <v>28975698.813013501</v>
      </c>
      <c r="O13" s="52">
        <v>34022597.891410299</v>
      </c>
      <c r="P13" s="54">
        <f t="shared" si="4"/>
        <v>3211733.240949132</v>
      </c>
      <c r="Q13" s="81">
        <f t="shared" si="5"/>
        <v>50771277.036963932</v>
      </c>
      <c r="R13" s="146"/>
      <c r="S13" s="141"/>
      <c r="T13" s="119"/>
    </row>
    <row r="14" spans="1:20" ht="15.75" x14ac:dyDescent="0.25">
      <c r="A14" s="19">
        <v>10</v>
      </c>
      <c r="B14" s="27">
        <v>3</v>
      </c>
      <c r="C14" s="140">
        <v>12</v>
      </c>
      <c r="D14" s="76">
        <v>0</v>
      </c>
      <c r="E14" s="52">
        <v>185025</v>
      </c>
      <c r="F14" s="80">
        <v>23153.2744741028</v>
      </c>
      <c r="G14" s="144">
        <v>1.13563597288676</v>
      </c>
      <c r="H14" s="52">
        <f t="shared" si="1"/>
        <v>20207.91</v>
      </c>
      <c r="I14" s="80">
        <f>(C14+D14)*16*78.63</f>
        <v>15096.96</v>
      </c>
      <c r="J14" s="52">
        <f t="shared" si="2"/>
        <v>22857.69</v>
      </c>
      <c r="K14" s="54">
        <f t="shared" si="3"/>
        <v>20564.88</v>
      </c>
      <c r="L14" s="124">
        <v>44476552.874145903</v>
      </c>
      <c r="M14" s="53">
        <v>14188854.5798165</v>
      </c>
      <c r="N14" s="54">
        <v>27148008.429382298</v>
      </c>
      <c r="O14" s="52">
        <v>32679444.6278967</v>
      </c>
      <c r="P14" s="54">
        <f t="shared" si="4"/>
        <v>3084939.5728734485</v>
      </c>
      <c r="Q14" s="81">
        <f t="shared" si="5"/>
        <v>47596797.317019351</v>
      </c>
      <c r="R14" s="38"/>
      <c r="S14" s="5"/>
      <c r="T14" s="119"/>
    </row>
    <row r="15" spans="1:20" ht="15.75" x14ac:dyDescent="0.25">
      <c r="A15" s="19">
        <v>11</v>
      </c>
      <c r="B15" s="27">
        <v>3</v>
      </c>
      <c r="C15" s="140">
        <v>10</v>
      </c>
      <c r="D15" s="76">
        <v>0</v>
      </c>
      <c r="E15" s="52">
        <v>185025</v>
      </c>
      <c r="F15" s="80">
        <v>22845.431815011903</v>
      </c>
      <c r="G15" s="144">
        <v>0.46247384170653899</v>
      </c>
      <c r="H15" s="52">
        <f t="shared" si="1"/>
        <v>20260.329999999998</v>
      </c>
      <c r="I15" s="80">
        <f t="shared" si="0"/>
        <v>12580.8</v>
      </c>
      <c r="J15" s="52">
        <f t="shared" si="2"/>
        <v>22857.69</v>
      </c>
      <c r="K15" s="54">
        <f t="shared" si="3"/>
        <v>20564.88</v>
      </c>
      <c r="L15" s="124">
        <v>41575375.568287998</v>
      </c>
      <c r="M15" s="53">
        <v>13243335.0054476</v>
      </c>
      <c r="N15" s="54">
        <v>25338914.310423199</v>
      </c>
      <c r="O15" s="52">
        <v>31733770.133589599</v>
      </c>
      <c r="P15" s="54">
        <f t="shared" si="4"/>
        <v>2995667.9006108581</v>
      </c>
      <c r="Q15" s="81">
        <f t="shared" si="5"/>
        <v>44603884.59889885</v>
      </c>
      <c r="S15" s="5"/>
      <c r="T15" s="119"/>
    </row>
    <row r="16" spans="1:20" ht="15.75" x14ac:dyDescent="0.25">
      <c r="A16" s="19">
        <v>12</v>
      </c>
      <c r="B16" s="27">
        <v>2</v>
      </c>
      <c r="C16" s="140">
        <v>7</v>
      </c>
      <c r="D16" s="76">
        <v>0</v>
      </c>
      <c r="E16" s="52">
        <v>184985</v>
      </c>
      <c r="F16" s="80">
        <v>22534.3496979665</v>
      </c>
      <c r="G16" s="144">
        <v>0.11760561204146699</v>
      </c>
      <c r="H16" s="52">
        <f t="shared" si="1"/>
        <v>20338.96</v>
      </c>
      <c r="I16" s="80">
        <f t="shared" si="0"/>
        <v>8806.56</v>
      </c>
      <c r="J16" s="52">
        <f t="shared" si="2"/>
        <v>15238.46</v>
      </c>
      <c r="K16" s="54">
        <f t="shared" si="3"/>
        <v>13709.92</v>
      </c>
      <c r="L16" s="124">
        <v>38650670.822880998</v>
      </c>
      <c r="M16" s="53">
        <v>12309233.2037834</v>
      </c>
      <c r="N16" s="54">
        <v>23551666.1965723</v>
      </c>
      <c r="O16" s="52">
        <v>30589356.254679199</v>
      </c>
      <c r="P16" s="54">
        <f t="shared" si="4"/>
        <v>2887635.2304417165</v>
      </c>
      <c r="Q16" s="81">
        <f>H16+L16+P16+I16</f>
        <v>41567451.573322721</v>
      </c>
      <c r="S16" s="5"/>
      <c r="T16" s="119"/>
    </row>
    <row r="17" spans="1:20" ht="15.75" x14ac:dyDescent="0.25">
      <c r="A17" s="19">
        <v>13</v>
      </c>
      <c r="B17" s="27">
        <v>1</v>
      </c>
      <c r="C17" s="140">
        <v>5</v>
      </c>
      <c r="D17" s="76">
        <v>0</v>
      </c>
      <c r="E17" s="52">
        <v>600</v>
      </c>
      <c r="F17" s="80">
        <v>18650.3569736842</v>
      </c>
      <c r="G17" s="144">
        <v>7.4315789473684196E-2</v>
      </c>
      <c r="H17" s="52">
        <f t="shared" si="1"/>
        <v>20391.379999999997</v>
      </c>
      <c r="I17" s="80">
        <f t="shared" si="0"/>
        <v>6290.4</v>
      </c>
      <c r="J17" s="52">
        <f t="shared" si="2"/>
        <v>7619.23</v>
      </c>
      <c r="K17" s="54">
        <f t="shared" si="3"/>
        <v>6854.96</v>
      </c>
      <c r="L17" s="124">
        <v>34473264.6867107</v>
      </c>
      <c r="M17" s="53">
        <v>11055900.459894801</v>
      </c>
      <c r="N17" s="54">
        <v>21153622.879932102</v>
      </c>
      <c r="O17" s="52">
        <v>25097099.172938</v>
      </c>
      <c r="P17" s="54">
        <f t="shared" si="4"/>
        <v>2369166.1619253471</v>
      </c>
      <c r="Q17" s="81">
        <f t="shared" si="5"/>
        <v>36869112.628636047</v>
      </c>
      <c r="S17" s="5"/>
      <c r="T17" s="119"/>
    </row>
    <row r="18" spans="1:20" ht="15.75" x14ac:dyDescent="0.25">
      <c r="A18" s="19">
        <v>14</v>
      </c>
      <c r="B18" s="27">
        <v>1</v>
      </c>
      <c r="C18" s="140">
        <v>4</v>
      </c>
      <c r="D18" s="76">
        <v>0</v>
      </c>
      <c r="E18" s="52">
        <v>600</v>
      </c>
      <c r="F18" s="80">
        <v>14920.2855789473</v>
      </c>
      <c r="G18" s="144">
        <v>6.68421052631578E-2</v>
      </c>
      <c r="H18" s="52">
        <f t="shared" si="1"/>
        <v>20417.589999999997</v>
      </c>
      <c r="I18" s="80">
        <f t="shared" si="0"/>
        <v>5032.32</v>
      </c>
      <c r="J18" s="52">
        <f t="shared" si="2"/>
        <v>7619.23</v>
      </c>
      <c r="K18" s="54">
        <f t="shared" si="3"/>
        <v>6854.96</v>
      </c>
      <c r="L18" s="124">
        <v>30517149.838751201</v>
      </c>
      <c r="M18" s="53">
        <v>9853371.8860106301</v>
      </c>
      <c r="N18" s="54">
        <v>18852784.875233602</v>
      </c>
      <c r="O18" s="52">
        <v>20077679.3383504</v>
      </c>
      <c r="P18" s="54">
        <f t="shared" si="4"/>
        <v>1895332.9295402777</v>
      </c>
      <c r="Q18" s="81">
        <f t="shared" si="5"/>
        <v>32437932.678291477</v>
      </c>
      <c r="S18" s="5"/>
      <c r="T18" s="119"/>
    </row>
    <row r="19" spans="1:20" ht="15.75" x14ac:dyDescent="0.25">
      <c r="A19" s="19">
        <v>15</v>
      </c>
      <c r="B19" s="27">
        <v>1</v>
      </c>
      <c r="C19" s="140">
        <v>4</v>
      </c>
      <c r="D19" s="76">
        <v>0</v>
      </c>
      <c r="E19" s="52">
        <v>600</v>
      </c>
      <c r="F19" s="80">
        <v>14920.2855789473</v>
      </c>
      <c r="G19" s="144">
        <v>6.0526315789473602E-2</v>
      </c>
      <c r="H19" s="52">
        <f t="shared" si="1"/>
        <v>20417.589999999997</v>
      </c>
      <c r="I19" s="80">
        <f t="shared" si="0"/>
        <v>5032.32</v>
      </c>
      <c r="J19" s="52">
        <f t="shared" si="2"/>
        <v>7619.23</v>
      </c>
      <c r="K19" s="54">
        <f t="shared" si="3"/>
        <v>6854.96</v>
      </c>
      <c r="L19" s="124">
        <v>28801215.188016798</v>
      </c>
      <c r="M19" s="53">
        <v>9264378.2988020293</v>
      </c>
      <c r="N19" s="54">
        <v>17725843.811707798</v>
      </c>
      <c r="O19" s="52">
        <v>20077679.3383504</v>
      </c>
      <c r="P19" s="54">
        <f t="shared" si="4"/>
        <v>1895332.9295402777</v>
      </c>
      <c r="Q19" s="81">
        <f t="shared" si="5"/>
        <v>30721998.027557075</v>
      </c>
      <c r="S19" s="5"/>
      <c r="T19" s="119"/>
    </row>
    <row r="20" spans="1:20" ht="15.75" x14ac:dyDescent="0.25">
      <c r="A20" s="19">
        <v>20</v>
      </c>
      <c r="B20" s="27">
        <v>1</v>
      </c>
      <c r="C20" s="140">
        <v>3</v>
      </c>
      <c r="D20" s="76">
        <v>0</v>
      </c>
      <c r="E20" s="52">
        <v>600</v>
      </c>
      <c r="F20" s="80">
        <v>11190.214184210501</v>
      </c>
      <c r="G20" s="144">
        <v>3.1828947368420998E-2</v>
      </c>
      <c r="H20" s="52">
        <f t="shared" si="1"/>
        <v>20443.8</v>
      </c>
      <c r="I20" s="80">
        <f t="shared" si="0"/>
        <v>3774.24</v>
      </c>
      <c r="J20" s="52">
        <f t="shared" si="2"/>
        <v>7619.23</v>
      </c>
      <c r="K20" s="54">
        <f t="shared" si="3"/>
        <v>6854.96</v>
      </c>
      <c r="L20" s="124">
        <v>18602494.332047001</v>
      </c>
      <c r="M20" s="53">
        <v>5919078.7839531498</v>
      </c>
      <c r="N20" s="54">
        <v>11325170.739963699</v>
      </c>
      <c r="O20" s="52">
        <v>15058259.5037628</v>
      </c>
      <c r="P20" s="54">
        <f t="shared" si="4"/>
        <v>1421499.6971552083</v>
      </c>
      <c r="Q20" s="81">
        <f t="shared" si="5"/>
        <v>20048212.069202207</v>
      </c>
      <c r="S20" s="5"/>
      <c r="T20" s="119"/>
    </row>
    <row r="21" spans="1:20" ht="16.5" thickBot="1" x14ac:dyDescent="0.3">
      <c r="A21" s="20">
        <v>25</v>
      </c>
      <c r="B21" s="46">
        <v>1</v>
      </c>
      <c r="C21" s="131">
        <v>2</v>
      </c>
      <c r="D21" s="137">
        <v>0</v>
      </c>
      <c r="E21" s="35">
        <v>600</v>
      </c>
      <c r="F21" s="77">
        <v>7460.1427894736798</v>
      </c>
      <c r="G21" s="145">
        <v>8.9342105263157806E-3</v>
      </c>
      <c r="H21" s="35">
        <f t="shared" si="1"/>
        <v>20470.010000000002</v>
      </c>
      <c r="I21" s="77">
        <f t="shared" si="0"/>
        <v>2516.16</v>
      </c>
      <c r="J21" s="35">
        <f t="shared" si="2"/>
        <v>7619.23</v>
      </c>
      <c r="K21" s="37">
        <f t="shared" si="3"/>
        <v>6854.96</v>
      </c>
      <c r="L21" s="125">
        <v>9301958.0198210292</v>
      </c>
      <c r="M21" s="36">
        <v>2882080.5999087701</v>
      </c>
      <c r="N21" s="37">
        <v>5514380.8811587896</v>
      </c>
      <c r="O21" s="35">
        <v>10038839.6691752</v>
      </c>
      <c r="P21" s="37">
        <f t="shared" si="4"/>
        <v>947666.46477013885</v>
      </c>
      <c r="Q21" s="79">
        <f t="shared" si="5"/>
        <v>10272610.654591167</v>
      </c>
      <c r="S21" s="5"/>
      <c r="T21" s="119"/>
    </row>
    <row r="22" spans="1:20" x14ac:dyDescent="0.25">
      <c r="S22" s="119"/>
      <c r="T22" s="119"/>
    </row>
    <row r="23" spans="1:20" x14ac:dyDescent="0.25">
      <c r="S23" s="119"/>
      <c r="T23" s="119"/>
    </row>
    <row r="24" spans="1:20" x14ac:dyDescent="0.25">
      <c r="S24" s="119"/>
      <c r="T24" s="119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1C55-916C-46A2-8CC4-9EF5CBF22FE8}">
  <dimension ref="A1:H22"/>
  <sheetViews>
    <sheetView zoomScale="90" zoomScaleNormal="90" workbookViewId="0">
      <selection activeCell="G26" sqref="G26"/>
    </sheetView>
  </sheetViews>
  <sheetFormatPr defaultRowHeight="15" x14ac:dyDescent="0.25"/>
  <cols>
    <col min="1" max="1" width="12.28515625" customWidth="1"/>
    <col min="2" max="2" width="18.42578125" customWidth="1"/>
    <col min="3" max="3" width="15" customWidth="1"/>
    <col min="4" max="4" width="17.42578125" customWidth="1"/>
    <col min="5" max="5" width="18.85546875" customWidth="1"/>
    <col min="6" max="9" width="16.7109375" customWidth="1"/>
    <col min="10" max="10" width="71.140625" bestFit="1" customWidth="1"/>
    <col min="12" max="12" width="11.140625" bestFit="1" customWidth="1"/>
  </cols>
  <sheetData>
    <row r="1" spans="1:8" ht="20.25" x14ac:dyDescent="0.3">
      <c r="A1" s="8" t="s">
        <v>93</v>
      </c>
    </row>
    <row r="3" spans="1:8" ht="18.75" thickBot="1" x14ac:dyDescent="0.3">
      <c r="A3" s="21" t="s">
        <v>112</v>
      </c>
    </row>
    <row r="4" spans="1:8" ht="30.75" thickBot="1" x14ac:dyDescent="0.3">
      <c r="A4" s="100" t="s">
        <v>15</v>
      </c>
      <c r="B4" s="170" t="s">
        <v>94</v>
      </c>
      <c r="C4" s="171" t="s">
        <v>95</v>
      </c>
      <c r="D4" s="171" t="s">
        <v>96</v>
      </c>
      <c r="E4" s="172" t="s">
        <v>97</v>
      </c>
      <c r="F4" s="173" t="s">
        <v>10</v>
      </c>
      <c r="G4" s="186"/>
      <c r="H4" s="186"/>
    </row>
    <row r="5" spans="1:8" ht="15.75" x14ac:dyDescent="0.25">
      <c r="A5" s="18">
        <v>1</v>
      </c>
      <c r="B5" s="174">
        <f>'A. Community Water Systems'!H278</f>
        <v>940066817.27033603</v>
      </c>
      <c r="C5" s="175">
        <f>'B. NTNC Water Systems'!H278</f>
        <v>58229061.935587466</v>
      </c>
      <c r="D5" s="175">
        <f>'C. TNC Water Systems'!P5</f>
        <v>6822198.6202123025</v>
      </c>
      <c r="E5" s="176">
        <f>'D. Wholesalers'!Q5</f>
        <v>153884420.14908099</v>
      </c>
      <c r="F5" s="177">
        <f>SUM(B5:E5)</f>
        <v>1159002497.9752169</v>
      </c>
      <c r="G5" s="189"/>
      <c r="H5" s="189"/>
    </row>
    <row r="6" spans="1:8" ht="15.75" x14ac:dyDescent="0.25">
      <c r="A6" s="19">
        <v>2</v>
      </c>
      <c r="B6" s="178">
        <f>'A. Community Water Systems'!H279</f>
        <v>660589438.77037108</v>
      </c>
      <c r="C6" s="179">
        <f>'B. NTNC Water Systems'!H279</f>
        <v>41259126.856922902</v>
      </c>
      <c r="D6" s="179">
        <f>'C. TNC Water Systems'!P6</f>
        <v>4640397.8347269977</v>
      </c>
      <c r="E6" s="180">
        <f>'D. Wholesalers'!Q6</f>
        <v>113178306.32148018</v>
      </c>
      <c r="F6" s="181">
        <f t="shared" ref="F6:F21" si="0">SUM(B6:E6)</f>
        <v>819667269.78350115</v>
      </c>
      <c r="G6" s="189"/>
      <c r="H6" s="189"/>
    </row>
    <row r="7" spans="1:8" ht="15.75" x14ac:dyDescent="0.25">
      <c r="A7" s="19">
        <v>3</v>
      </c>
      <c r="B7" s="178">
        <f>'A. Community Water Systems'!H280</f>
        <v>523787604.49741238</v>
      </c>
      <c r="C7" s="179">
        <f>'B. NTNC Water Systems'!H280</f>
        <v>31258514.345144246</v>
      </c>
      <c r="D7" s="179">
        <f>'C. TNC Water Systems'!P7</f>
        <v>3592252.1508727348</v>
      </c>
      <c r="E7" s="180">
        <f>'D. Wholesalers'!Q7</f>
        <v>91578289.741656199</v>
      </c>
      <c r="F7" s="181">
        <f t="shared" si="0"/>
        <v>650216660.73508549</v>
      </c>
      <c r="G7" s="189"/>
      <c r="H7" s="189"/>
    </row>
    <row r="8" spans="1:8" ht="15.75" x14ac:dyDescent="0.25">
      <c r="A8" s="19">
        <v>4</v>
      </c>
      <c r="B8" s="178">
        <f>SUM('A. Community Water Systems'!C281:G281)+'A. Community Water Systems'!B361*'A. Community Water Systems'!B539*12</f>
        <v>401414110.20663595</v>
      </c>
      <c r="C8" s="179">
        <f>'B. NTNC Water Systems'!H281</f>
        <v>24220160.507985368</v>
      </c>
      <c r="D8" s="179">
        <f>'C. TNC Water Systems'!P8</f>
        <v>3224051.0684677139</v>
      </c>
      <c r="E8" s="180">
        <f>'D. Wholesalers'!Q8</f>
        <v>80204559.251450866</v>
      </c>
      <c r="F8" s="181">
        <f t="shared" si="0"/>
        <v>509062881.03453994</v>
      </c>
      <c r="G8" s="187"/>
      <c r="H8" s="187"/>
    </row>
    <row r="9" spans="1:8" ht="15.75" x14ac:dyDescent="0.25">
      <c r="A9" s="19">
        <v>5</v>
      </c>
      <c r="B9" s="178">
        <f>SUM('A. Community Water Systems'!C282:G282)+'A. Community Water Systems'!B362*'A. Community Water Systems'!B539*12</f>
        <v>324201701.93395585</v>
      </c>
      <c r="C9" s="179">
        <f>'B. NTNC Water Systems'!H282</f>
        <v>17450780.446120989</v>
      </c>
      <c r="D9" s="179">
        <f>'C. TNC Water Systems'!P9</f>
        <v>2413940.6472331416</v>
      </c>
      <c r="E9" s="180">
        <f>'D. Wholesalers'!Q9</f>
        <v>71003722.012323901</v>
      </c>
      <c r="F9" s="181">
        <f t="shared" si="0"/>
        <v>415070145.03963387</v>
      </c>
      <c r="G9" s="187"/>
      <c r="H9" s="187"/>
    </row>
    <row r="10" spans="1:8" ht="15.75" x14ac:dyDescent="0.25">
      <c r="A10" s="19">
        <v>6</v>
      </c>
      <c r="B10" s="178">
        <f>SUM('A. Community Water Systems'!C283:G283)+'A. Community Water Systems'!B363*'A. Community Water Systems'!B540*12</f>
        <v>268533034.36507636</v>
      </c>
      <c r="C10" s="179">
        <f>'B. NTNC Water Systems'!H283</f>
        <v>13648181.960619332</v>
      </c>
      <c r="D10" s="179">
        <f>'C. TNC Water Systems'!P10</f>
        <v>2152010.2986040395</v>
      </c>
      <c r="E10" s="180">
        <f>'D. Wholesalers'!Q10</f>
        <v>62837759.4384166</v>
      </c>
      <c r="F10" s="181">
        <f t="shared" si="0"/>
        <v>347170986.06271631</v>
      </c>
      <c r="G10" s="187"/>
      <c r="H10" s="187"/>
    </row>
    <row r="11" spans="1:8" ht="15.75" x14ac:dyDescent="0.25">
      <c r="A11" s="19">
        <v>7</v>
      </c>
      <c r="B11" s="178">
        <f>SUM('A. Community Water Systems'!C284:G284)+'A. Community Water Systems'!B364*'A. Community Water Systems'!B540*12</f>
        <v>228301765.9717018</v>
      </c>
      <c r="C11" s="179">
        <f>'B. NTNC Water Systems'!H284</f>
        <v>10695009.522845112</v>
      </c>
      <c r="D11" s="179">
        <f>'C. TNC Water Systems'!P11</f>
        <v>1818506.4760721023</v>
      </c>
      <c r="E11" s="180">
        <f>'D. Wholesalers'!Q11</f>
        <v>58029262.790980101</v>
      </c>
      <c r="F11" s="181">
        <f t="shared" si="0"/>
        <v>298844544.76159912</v>
      </c>
      <c r="G11" s="187"/>
      <c r="H11" s="187"/>
    </row>
    <row r="12" spans="1:8" ht="15.75" x14ac:dyDescent="0.25">
      <c r="A12" s="19">
        <v>8</v>
      </c>
      <c r="B12" s="178">
        <f>SUM('A. Community Water Systems'!C285:G285)+'A. Community Water Systems'!B365*'A. Community Water Systems'!B541*12</f>
        <v>197722253.67173511</v>
      </c>
      <c r="C12" s="179">
        <f>'B. NTNC Water Systems'!H285</f>
        <v>8989126.8609604482</v>
      </c>
      <c r="D12" s="179">
        <f>'C. TNC Water Systems'!P12</f>
        <v>1066929.4469683347</v>
      </c>
      <c r="E12" s="180">
        <f>'D. Wholesalers'!Q12</f>
        <v>53954314.05805131</v>
      </c>
      <c r="F12" s="181">
        <f t="shared" si="0"/>
        <v>261732624.03771523</v>
      </c>
      <c r="G12" s="187"/>
      <c r="H12" s="187"/>
    </row>
    <row r="13" spans="1:8" ht="15.75" x14ac:dyDescent="0.25">
      <c r="A13" s="19">
        <v>9</v>
      </c>
      <c r="B13" s="178">
        <f>SUM('A. Community Water Systems'!C286:G286)+'A. Community Water Systems'!B366*'A. Community Water Systems'!B542*12</f>
        <v>173797439.54873115</v>
      </c>
      <c r="C13" s="179">
        <f>'B. NTNC Water Systems'!H286</f>
        <v>6629864.1066403762</v>
      </c>
      <c r="D13" s="179">
        <f>'C. TNC Water Systems'!P13</f>
        <v>644231.31810119085</v>
      </c>
      <c r="E13" s="180">
        <f>'D. Wholesalers'!Q13</f>
        <v>50771277.036963932</v>
      </c>
      <c r="F13" s="181">
        <f t="shared" si="0"/>
        <v>231842812.01043665</v>
      </c>
      <c r="G13" s="187"/>
      <c r="H13" s="187"/>
    </row>
    <row r="14" spans="1:8" ht="15.75" x14ac:dyDescent="0.25">
      <c r="A14" s="19">
        <v>10</v>
      </c>
      <c r="B14" s="178">
        <f>SUM('A. Community Water Systems'!C287:G287)+'A. Community Water Systems'!B367*'A. Community Water Systems'!B543*12</f>
        <v>152722618.94234091</v>
      </c>
      <c r="C14" s="179">
        <f>'B. NTNC Water Systems'!H287</f>
        <v>5528796.1769468561</v>
      </c>
      <c r="D14" s="179">
        <f>'C. TNC Water Systems'!P14</f>
        <v>555165.87464362162</v>
      </c>
      <c r="E14" s="180">
        <f>'D. Wholesalers'!Q14</f>
        <v>47596797.317019351</v>
      </c>
      <c r="F14" s="181">
        <f t="shared" si="0"/>
        <v>206403378.31095073</v>
      </c>
      <c r="G14" s="187"/>
      <c r="H14" s="187"/>
    </row>
    <row r="15" spans="1:8" ht="15.75" x14ac:dyDescent="0.25">
      <c r="A15" s="19">
        <v>11</v>
      </c>
      <c r="B15" s="178">
        <f>SUM('A. Community Water Systems'!C288:G288)+'A. Community Water Systems'!B368*'A. Community Water Systems'!B543*12</f>
        <v>137846954.89404973</v>
      </c>
      <c r="C15" s="179">
        <f>'B. NTNC Water Systems'!H288</f>
        <v>4743662.5054674791</v>
      </c>
      <c r="D15" s="179">
        <f>'C. TNC Water Systems'!P15</f>
        <v>389912.62267556507</v>
      </c>
      <c r="E15" s="180">
        <f>'D. Wholesalers'!Q15</f>
        <v>44603884.59889885</v>
      </c>
      <c r="F15" s="181">
        <f t="shared" si="0"/>
        <v>187584414.62109163</v>
      </c>
      <c r="G15" s="187"/>
      <c r="H15" s="187"/>
    </row>
    <row r="16" spans="1:8" ht="15.75" x14ac:dyDescent="0.25">
      <c r="A16" s="19">
        <v>12</v>
      </c>
      <c r="B16" s="178">
        <f>SUM('A. Community Water Systems'!C289:G289)+'A. Community Water Systems'!B369*'A. Community Water Systems'!B543*12</f>
        <v>124745067.33864896</v>
      </c>
      <c r="C16" s="179">
        <f>'B. NTNC Water Systems'!H289</f>
        <v>4390143.5874253102</v>
      </c>
      <c r="D16" s="179">
        <f>'C. TNC Water Systems'!P16</f>
        <v>305804.90011562878</v>
      </c>
      <c r="E16" s="180">
        <f>'D. Wholesalers'!Q16</f>
        <v>41567451.573322721</v>
      </c>
      <c r="F16" s="181">
        <f t="shared" si="0"/>
        <v>171008467.39951262</v>
      </c>
      <c r="G16" s="187"/>
      <c r="H16" s="187"/>
    </row>
    <row r="17" spans="1:8" ht="15.75" x14ac:dyDescent="0.25">
      <c r="A17" s="19">
        <v>13</v>
      </c>
      <c r="B17" s="178">
        <f>SUM('A. Community Water Systems'!C290:G290)+'A. Community Water Systems'!B370*'A. Community Water Systems'!B543*12</f>
        <v>106574332.79042402</v>
      </c>
      <c r="C17" s="179">
        <f>'B. NTNC Water Systems'!H290</f>
        <v>4174983.099405631</v>
      </c>
      <c r="D17" s="179">
        <f>'C. TNC Water Systems'!P17</f>
        <v>301921.14268606977</v>
      </c>
      <c r="E17" s="180">
        <f>'D. Wholesalers'!Q17</f>
        <v>36869112.628636047</v>
      </c>
      <c r="F17" s="181">
        <f>SUM(B17:E17)</f>
        <v>147920349.66115177</v>
      </c>
      <c r="G17" s="187"/>
      <c r="H17" s="187"/>
    </row>
    <row r="18" spans="1:8" ht="15.75" x14ac:dyDescent="0.25">
      <c r="A18" s="19">
        <v>14</v>
      </c>
      <c r="B18" s="178">
        <f>SUM('A. Community Water Systems'!C291:G291)+'A. Community Water Systems'!B371*'A. Community Water Systems'!B543*12</f>
        <v>98242900.448166505</v>
      </c>
      <c r="C18" s="179">
        <f>'B. NTNC Water Systems'!H291</f>
        <v>3531423.4084172109</v>
      </c>
      <c r="D18" s="179">
        <f>'C. TNC Water Systems'!P18</f>
        <v>216100.10043316058</v>
      </c>
      <c r="E18" s="180">
        <f>'D. Wholesalers'!Q18</f>
        <v>32437932.678291477</v>
      </c>
      <c r="F18" s="181">
        <f t="shared" si="0"/>
        <v>134428356.63530836</v>
      </c>
      <c r="G18" s="187"/>
      <c r="H18" s="187"/>
    </row>
    <row r="19" spans="1:8" ht="15.75" x14ac:dyDescent="0.25">
      <c r="A19" s="19">
        <v>15</v>
      </c>
      <c r="B19" s="178">
        <f>SUM('A. Community Water Systems'!C292:G292)+'A. Community Water Systems'!B372*'A. Community Water Systems'!B543*12</f>
        <v>89877993.503899768</v>
      </c>
      <c r="C19" s="179">
        <f>'B. NTNC Water Systems'!H292</f>
        <v>2995222.4543717159</v>
      </c>
      <c r="D19" s="179">
        <f>'C. TNC Water Systems'!P19</f>
        <v>212770.44587941459</v>
      </c>
      <c r="E19" s="180">
        <f>'D. Wholesalers'!Q19</f>
        <v>30721998.027557075</v>
      </c>
      <c r="F19" s="181">
        <f t="shared" si="0"/>
        <v>123807984.43170798</v>
      </c>
      <c r="G19" s="187"/>
      <c r="H19" s="187"/>
    </row>
    <row r="20" spans="1:8" ht="15.75" x14ac:dyDescent="0.25">
      <c r="A20" s="19">
        <v>20</v>
      </c>
      <c r="B20" s="178">
        <f>SUM('A. Community Water Systems'!C293:G293)+'A. Community Water Systems'!B373*'A. Community Water Systems'!B543*12</f>
        <v>47415446.533948176</v>
      </c>
      <c r="C20" s="179">
        <f>'B. NTNC Water Systems'!H293</f>
        <v>1686145.2067048028</v>
      </c>
      <c r="D20" s="179">
        <f>'C. TNC Water Systems'!P20</f>
        <v>116222.66865556271</v>
      </c>
      <c r="E20" s="180">
        <f>'D. Wholesalers'!Q20</f>
        <v>20048212.069202207</v>
      </c>
      <c r="F20" s="181">
        <f t="shared" si="0"/>
        <v>69266026.478510737</v>
      </c>
      <c r="G20" s="187"/>
      <c r="H20" s="187"/>
    </row>
    <row r="21" spans="1:8" ht="16.5" thickBot="1" x14ac:dyDescent="0.3">
      <c r="A21" s="20">
        <v>25</v>
      </c>
      <c r="B21" s="182">
        <f>SUM('A. Community Water Systems'!C294:G294)+'A. Community Water Systems'!B374*'A. Community Water Systems'!B543*12</f>
        <v>23244440.13022539</v>
      </c>
      <c r="C21" s="183">
        <f>'B. NTNC Water Systems'!H294</f>
        <v>932820.54635092581</v>
      </c>
      <c r="D21" s="183">
        <f>'C. TNC Water Systems'!P21</f>
        <v>1572.6</v>
      </c>
      <c r="E21" s="184">
        <f>'D. Wholesalers'!Q21</f>
        <v>10272610.654591167</v>
      </c>
      <c r="F21" s="185">
        <f t="shared" si="0"/>
        <v>34451443.931167483</v>
      </c>
      <c r="G21" s="187"/>
      <c r="H21" s="187"/>
    </row>
    <row r="22" spans="1:8" ht="15.75" x14ac:dyDescent="0.25">
      <c r="B22" s="3"/>
      <c r="C22" s="3"/>
      <c r="D22" s="3"/>
      <c r="E22" s="3"/>
      <c r="F22" s="3"/>
      <c r="G22" s="3"/>
      <c r="H22" s="3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EDD50150A774894EECAA003DCF399" ma:contentTypeVersion="10" ma:contentTypeDescription="Create a new document." ma:contentTypeScope="" ma:versionID="6b8ad3e4f3567ed8cd3ab0b6746b5617">
  <xsd:schema xmlns:xsd="http://www.w3.org/2001/XMLSchema" xmlns:xs="http://www.w3.org/2001/XMLSchema" xmlns:p="http://schemas.microsoft.com/office/2006/metadata/properties" xmlns:ns3="5bdb14e0-6b71-4dca-a210-235483116ac9" xmlns:ns4="a1ef2ea7-44c5-40db-b4d2-c41570a4904e" targetNamespace="http://schemas.microsoft.com/office/2006/metadata/properties" ma:root="true" ma:fieldsID="cedd3ba468a67866580299485a90db94" ns3:_="" ns4:_="">
    <xsd:import namespace="5bdb14e0-6b71-4dca-a210-235483116ac9"/>
    <xsd:import namespace="a1ef2ea7-44c5-40db-b4d2-c41570a490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b14e0-6b71-4dca-a210-235483116a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f2ea7-44c5-40db-b4d2-c41570a4904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64AC0-3F53-4F91-8B18-E03A637CD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b14e0-6b71-4dca-a210-235483116ac9"/>
    <ds:schemaRef ds:uri="a1ef2ea7-44c5-40db-b4d2-c41570a49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14AABC-09D8-4345-A755-B9E28EF59A8B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5bdb14e0-6b71-4dca-a210-235483116ac9"/>
    <ds:schemaRef ds:uri="http://schemas.openxmlformats.org/package/2006/metadata/core-properties"/>
    <ds:schemaRef ds:uri="a1ef2ea7-44c5-40db-b4d2-c41570a4904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E82BBE-4870-4235-8958-8312C74DC9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Staff Report Tables</vt:lpstr>
      <vt:lpstr>A. Community Water Systems</vt:lpstr>
      <vt:lpstr>B. NTNC Water Systems</vt:lpstr>
      <vt:lpstr>C. TNC Water Systems</vt:lpstr>
      <vt:lpstr>D. Wholesalers</vt:lpstr>
      <vt:lpstr>E. Total 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Bethany Robinson</dc:creator>
  <cp:keywords/>
  <dc:description/>
  <cp:lastModifiedBy>Hall, Melissa@Waterboards</cp:lastModifiedBy>
  <cp:revision/>
  <dcterms:created xsi:type="dcterms:W3CDTF">2021-07-06T20:14:20Z</dcterms:created>
  <dcterms:modified xsi:type="dcterms:W3CDTF">2022-03-02T17:49:01Z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0x010100621EDD50150A774894EECAA003DCF399</vt:lpwstr>
  </property>
</Properties>
</file>