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GUIDELINES" sheetId="1" r:id="rId1"/>
    <sheet name="5-Year Budget" sheetId="2" r:id="rId2"/>
    <sheet name="CIP" sheetId="3" r:id="rId3"/>
  </sheets>
  <definedNames>
    <definedName name="_xlnm.Print_Area" localSheetId="1">'5-Year Budget'!$A$1:$H$56</definedName>
  </definedNames>
  <calcPr fullCalcOnLoad="1"/>
</workbook>
</file>

<file path=xl/comments3.xml><?xml version="1.0" encoding="utf-8"?>
<comments xmlns="http://schemas.openxmlformats.org/spreadsheetml/2006/main">
  <authors>
    <author>Full Name</author>
  </authors>
  <commentList>
    <comment ref="J48" authorId="0">
      <text>
        <r>
          <rPr>
            <b/>
            <sz val="10"/>
            <rFont val="Tahoma"/>
            <family val="0"/>
          </rPr>
          <t>To 5-Year Budget, Line 20</t>
        </r>
        <r>
          <rPr>
            <sz val="10"/>
            <rFont val="Tahoma"/>
            <family val="0"/>
          </rPr>
          <t xml:space="preserve">
</t>
        </r>
      </text>
    </comment>
    <comment ref="J59" authorId="0">
      <text>
        <r>
          <rPr>
            <b/>
            <sz val="10"/>
            <rFont val="Tahoma"/>
            <family val="0"/>
          </rPr>
          <t>To 5-Year Budget, Line 23</t>
        </r>
        <r>
          <rPr>
            <sz val="10"/>
            <rFont val="Tahoma"/>
            <family val="0"/>
          </rPr>
          <t xml:space="preserve">
</t>
        </r>
      </text>
    </comment>
  </commentList>
</comments>
</file>

<file path=xl/sharedStrings.xml><?xml version="1.0" encoding="utf-8"?>
<sst xmlns="http://schemas.openxmlformats.org/spreadsheetml/2006/main" count="162" uniqueCount="117">
  <si>
    <t>Transportation</t>
  </si>
  <si>
    <t>Miscellaneous</t>
  </si>
  <si>
    <t>Insurance</t>
  </si>
  <si>
    <t>LINE</t>
  </si>
  <si>
    <t>Date: ____________________</t>
  </si>
  <si>
    <t>Depreciation Reserves</t>
  </si>
  <si>
    <t>EXPENSES AND SOURCE OF FUNDS</t>
  </si>
  <si>
    <t>Fees Regulatory</t>
  </si>
  <si>
    <t xml:space="preserve">Inflation Factor (%): </t>
  </si>
  <si>
    <t xml:space="preserve">Date: </t>
  </si>
  <si>
    <t>System ID No.:</t>
  </si>
  <si>
    <t xml:space="preserve">System Name: </t>
  </si>
  <si>
    <t xml:space="preserve">Service Connections: </t>
  </si>
  <si>
    <t>MONTHLY</t>
  </si>
  <si>
    <t>AVG</t>
  </si>
  <si>
    <t>RESERVE</t>
  </si>
  <si>
    <t>UNIT</t>
  </si>
  <si>
    <t>INSTALLED</t>
  </si>
  <si>
    <t>LIFE,</t>
  </si>
  <si>
    <t>ANNUAL</t>
  </si>
  <si>
    <t>PER</t>
  </si>
  <si>
    <t>QTY</t>
  </si>
  <si>
    <t>COMPONENT</t>
  </si>
  <si>
    <t>COST</t>
  </si>
  <si>
    <t>YEARS</t>
  </si>
  <si>
    <t>CUSTOMER</t>
  </si>
  <si>
    <t>Drilled Well, 6", steel casing</t>
  </si>
  <si>
    <t>Depth:</t>
  </si>
  <si>
    <t>Drilled Well, 8", steel casing</t>
  </si>
  <si>
    <t>Drilled Well, 12", steel casing</t>
  </si>
  <si>
    <t>Wellhead Electrical Controls</t>
  </si>
  <si>
    <t>Submersible Pump, 3 HP</t>
  </si>
  <si>
    <t>Submersible Pump, 5 HP</t>
  </si>
  <si>
    <t>Booster Pump Station, 25 HP, complete</t>
  </si>
  <si>
    <t>Booster Pump Station Electrical Controls</t>
  </si>
  <si>
    <t>Pressure Tank</t>
  </si>
  <si>
    <t>Gallons:</t>
  </si>
  <si>
    <t>Storage Tank, Plastic</t>
  </si>
  <si>
    <t>Storage Tank, Redwood</t>
  </si>
  <si>
    <t>Storage Tank, Steel</t>
  </si>
  <si>
    <t>Storage Tank, Concrete</t>
  </si>
  <si>
    <t>Master Meter, 2"</t>
  </si>
  <si>
    <t>Master Meter, 3"</t>
  </si>
  <si>
    <t>Master Meter, 4"</t>
  </si>
  <si>
    <t>Hypochlorinator w/ Tank &amp; Pump, Complete</t>
  </si>
  <si>
    <t>Pipe w/ sand bedding, 1"  (Enter linear feet for quantity)</t>
  </si>
  <si>
    <t>Pipe w/ sand bedding, 2"  (Enter linear feet for quantity)</t>
  </si>
  <si>
    <t>Pipe w/ sand bedding, 3"  (Enter linear feet for quantity)</t>
  </si>
  <si>
    <t>Pipe w/ sand bedding, 6"  (Enter linear feet for quantity)</t>
  </si>
  <si>
    <t>Standpipe Hydrant, 1-1/2"</t>
  </si>
  <si>
    <t>Standpipe Hydrant, 2-1/2"</t>
  </si>
  <si>
    <t>Customer Meter w/ Box &amp; Shutoff, Complete</t>
  </si>
  <si>
    <t>Distribution Valve, 2"</t>
  </si>
  <si>
    <t>Distribution Valve, 3"</t>
  </si>
  <si>
    <t>Distribution Valve, 6"</t>
  </si>
  <si>
    <t>Air &amp; Vacuum Relief Valve, Typical</t>
  </si>
  <si>
    <t>Total General and Administrative Expenses:</t>
  </si>
  <si>
    <t>NET LOSS OR GAIN:</t>
  </si>
  <si>
    <t xml:space="preserve">Number of Customers:  </t>
  </si>
  <si>
    <t>Pipe w/ sand bedding, 4"  (Enter linear feet for quantity)</t>
  </si>
  <si>
    <t>Distribution Valve, 4"</t>
  </si>
  <si>
    <t>Report Prepared by (Title): ____________________________________________________</t>
  </si>
  <si>
    <t>Date: ________________</t>
  </si>
  <si>
    <t>Report Prepared by (Name and Title): ______________________________________________________</t>
  </si>
  <si>
    <t>XYZ Water Company</t>
  </si>
  <si>
    <t>System Name:</t>
  </si>
  <si>
    <t>System ID Number:</t>
  </si>
  <si>
    <t>**</t>
  </si>
  <si>
    <t>Grants</t>
  </si>
  <si>
    <t>Debt Service</t>
  </si>
  <si>
    <t>(** Inflation factor not applied to future year projections)</t>
  </si>
  <si>
    <t>INSTRUCTIONS:  Yellow-shaded cells are for data entry; all other cells are locked except line item descriptions which can be changed if needed. Years 2 through 5 will be compounded automatically by the inflation factor in Cell G6.</t>
  </si>
  <si>
    <t>*Enter information only in YELLOW shaded cells</t>
  </si>
  <si>
    <t>OTHER ITEM</t>
  </si>
  <si>
    <t>Submersible Pump, 20 HP</t>
  </si>
  <si>
    <r>
      <t xml:space="preserve">(total expenses  </t>
    </r>
    <r>
      <rPr>
        <b/>
        <sz val="8"/>
        <rFont val="Arial"/>
        <family val="2"/>
      </rPr>
      <t xml:space="preserve">÷ </t>
    </r>
    <r>
      <rPr>
        <sz val="8"/>
        <rFont val="Arial"/>
        <family val="0"/>
      </rPr>
      <t xml:space="preserve"> # of customers  ÷  12)</t>
    </r>
  </si>
  <si>
    <t xml:space="preserve"> </t>
  </si>
  <si>
    <t>Cash Revenues (Water Rates)</t>
  </si>
  <si>
    <t xml:space="preserve">SUBTOTAL New Project CIP Costs </t>
  </si>
  <si>
    <t xml:space="preserve">SUBTOTAL Existing CIP Costs </t>
  </si>
  <si>
    <t>NEW Project CIP Costs</t>
  </si>
  <si>
    <t xml:space="preserve">TOTAL Existing and New Project CIP: </t>
  </si>
  <si>
    <t>REVENUES RECEIVED</t>
  </si>
  <si>
    <t>Additional O&amp;M for New Project</t>
  </si>
  <si>
    <t>GENERAL AND ADMINISTRATIVE EXPENSES</t>
  </si>
  <si>
    <t>OPERATIONS AND MAINTENANCE (O&amp;M) EXPENSES</t>
  </si>
  <si>
    <t>Total O&amp;M Expenses:</t>
  </si>
  <si>
    <t>Salaries and Benefits</t>
  </si>
  <si>
    <t>Contract Operation and Maintenance</t>
  </si>
  <si>
    <t>Power and Other Utilities</t>
  </si>
  <si>
    <t>Coliform Monitoring</t>
  </si>
  <si>
    <t>Treatment Chemicals</t>
  </si>
  <si>
    <t>Chemical Monitoring</t>
  </si>
  <si>
    <t>Materials, Supplies, and Parts</t>
  </si>
  <si>
    <t>Office Supplies</t>
  </si>
  <si>
    <t>Depreciation and Amortization</t>
  </si>
  <si>
    <t>Engineering and Professional Services</t>
  </si>
  <si>
    <t>Fees and Services</t>
  </si>
  <si>
    <t>Hookup Charges</t>
  </si>
  <si>
    <t>SRF Loan</t>
  </si>
  <si>
    <t>Business Loans</t>
  </si>
  <si>
    <t>Withdrawal from CIP or Other Reserves</t>
  </si>
  <si>
    <t>Other Fund Sources:  Interest, Etc.</t>
  </si>
  <si>
    <t>New Funding Project Costs</t>
  </si>
  <si>
    <t>NOTE:  Installed costs are averages and include all materials and contracted labor and equipment.</t>
  </si>
  <si>
    <r>
      <t xml:space="preserve">           FIVE YEAR BUDGET PROJECTION</t>
    </r>
    <r>
      <rPr>
        <sz val="12"/>
        <rFont val="Arial"/>
        <family val="2"/>
      </rPr>
      <t xml:space="preserve">  (Small Community Water System)</t>
    </r>
  </si>
  <si>
    <t>Iron &amp; manganese removal plant</t>
  </si>
  <si>
    <t>New well &amp; controls, complete</t>
  </si>
  <si>
    <t xml:space="preserve">Average Monthly Revenue Needed Per Customer:  </t>
  </si>
  <si>
    <t>SIMPLIFIED CAPITAL IMPROVEMENT PLAN (CIP)</t>
  </si>
  <si>
    <t xml:space="preserve">NOTES:   </t>
  </si>
  <si>
    <t>O&amp;M Reserve</t>
  </si>
  <si>
    <t>Other Reserves</t>
  </si>
  <si>
    <t>TOTAL EXPENSES (Line 14+ Line 27):</t>
  </si>
  <si>
    <t>TOTAL REVENUE (Lines 31 through 39):</t>
  </si>
  <si>
    <t xml:space="preserve">Additional New Project Contribution to CIP (From CIP J59) </t>
  </si>
  <si>
    <t>Existing Contribution to CIP (From CIP J48)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</si>
</sst>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Red]&quot;$&quot;#,##0.00"/>
  </numFmts>
  <fonts count="61">
    <font>
      <sz val="10"/>
      <name val="Arial"/>
      <family val="0"/>
    </font>
    <font>
      <sz val="12"/>
      <name val="Arial"/>
      <family val="2"/>
    </font>
    <font>
      <sz val="9"/>
      <name val="Arial"/>
      <family val="2"/>
    </font>
    <font>
      <b/>
      <sz val="9"/>
      <name val="Arial"/>
      <family val="2"/>
    </font>
    <font>
      <b/>
      <sz val="10"/>
      <name val="Arial"/>
      <family val="2"/>
    </font>
    <font>
      <b/>
      <sz val="12"/>
      <name val="Arial"/>
      <family val="2"/>
    </font>
    <font>
      <sz val="10"/>
      <color indexed="8"/>
      <name val="Arial"/>
      <family val="0"/>
    </font>
    <font>
      <u val="single"/>
      <sz val="10"/>
      <color indexed="12"/>
      <name val="Arial"/>
      <family val="0"/>
    </font>
    <font>
      <u val="single"/>
      <sz val="10"/>
      <color indexed="36"/>
      <name val="Arial"/>
      <family val="0"/>
    </font>
    <font>
      <sz val="8"/>
      <color indexed="8"/>
      <name val="Arial"/>
      <family val="2"/>
    </font>
    <font>
      <sz val="14"/>
      <color indexed="8"/>
      <name val="Arial"/>
      <family val="2"/>
    </font>
    <font>
      <sz val="9"/>
      <color indexed="8"/>
      <name val="Arial"/>
      <family val="0"/>
    </font>
    <font>
      <b/>
      <sz val="12"/>
      <color indexed="8"/>
      <name val="Arial"/>
      <family val="0"/>
    </font>
    <font>
      <sz val="8"/>
      <name val="Arial"/>
      <family val="0"/>
    </font>
    <font>
      <sz val="7"/>
      <name val="Arial"/>
      <family val="0"/>
    </font>
    <font>
      <b/>
      <sz val="8"/>
      <name val="Arial"/>
      <family val="2"/>
    </font>
    <font>
      <b/>
      <sz val="9"/>
      <color indexed="8"/>
      <name val="Arial"/>
      <family val="2"/>
    </font>
    <font>
      <b/>
      <sz val="10"/>
      <color indexed="8"/>
      <name val="Arial"/>
      <family val="2"/>
    </font>
    <font>
      <sz val="10"/>
      <name val="Tahoma"/>
      <family val="0"/>
    </font>
    <font>
      <b/>
      <sz val="10"/>
      <name val="Tahoma"/>
      <family val="0"/>
    </font>
    <font>
      <b/>
      <sz val="12"/>
      <color indexed="10"/>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0"/>
    </font>
    <font>
      <b/>
      <sz val="11"/>
      <color indexed="8"/>
      <name val="Arial"/>
      <family val="0"/>
    </font>
    <font>
      <sz val="10.5"/>
      <color indexed="12"/>
      <name val="Arial"/>
      <family val="0"/>
    </font>
    <font>
      <sz val="10.5"/>
      <color indexed="8"/>
      <name val="Arial"/>
      <family val="0"/>
    </font>
    <font>
      <sz val="11"/>
      <color indexed="57"/>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52"/>
        <bgColor indexed="64"/>
      </patternFill>
    </fill>
    <fill>
      <patternFill patternType="gray0625"/>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style="thin"/>
      <top style="medium"/>
      <bottom style="medium"/>
    </border>
    <border>
      <left style="medium"/>
      <right>
        <color indexed="63"/>
      </right>
      <top>
        <color indexed="63"/>
      </top>
      <bottom style="thin"/>
    </border>
    <border>
      <left style="medium"/>
      <right>
        <color indexed="63"/>
      </right>
      <top style="thin"/>
      <bottom style="thin"/>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color indexed="63"/>
      </right>
      <top style="thin"/>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thin"/>
      <bottom>
        <color indexed="63"/>
      </bottom>
    </border>
    <border>
      <left style="thin"/>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color indexed="63"/>
      </top>
      <bottom>
        <color indexed="63"/>
      </botto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style="thin"/>
      <top>
        <color indexed="63"/>
      </top>
      <bottom>
        <color indexed="63"/>
      </bottom>
    </border>
    <border>
      <left style="thin"/>
      <right style="medium"/>
      <top style="thin"/>
      <bottom>
        <color indexed="63"/>
      </bottom>
    </border>
    <border>
      <left style="thin"/>
      <right>
        <color indexed="63"/>
      </right>
      <top>
        <color indexed="63"/>
      </top>
      <bottom>
        <color indexed="63"/>
      </bottom>
    </border>
    <border>
      <left>
        <color indexed="63"/>
      </left>
      <right style="thin"/>
      <top style="medium"/>
      <bottom style="medium"/>
    </border>
    <border>
      <left style="thin"/>
      <right>
        <color indexed="63"/>
      </right>
      <top style="medium"/>
      <bottom style="medium"/>
    </border>
    <border>
      <left style="thin"/>
      <right style="medium"/>
      <top>
        <color indexed="63"/>
      </top>
      <bottom style="thin"/>
    </border>
    <border>
      <left style="medium"/>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5">
    <xf numFmtId="0" fontId="0" fillId="0" borderId="0" xfId="0" applyAlignment="1">
      <alignment/>
    </xf>
    <xf numFmtId="0" fontId="0" fillId="0" borderId="10" xfId="0" applyBorder="1" applyAlignment="1">
      <alignment/>
    </xf>
    <xf numFmtId="0" fontId="0" fillId="0" borderId="0" xfId="0" applyBorder="1" applyAlignment="1">
      <alignment/>
    </xf>
    <xf numFmtId="0" fontId="1" fillId="0" borderId="0" xfId="0" applyFont="1" applyAlignment="1">
      <alignment/>
    </xf>
    <xf numFmtId="0" fontId="0" fillId="0" borderId="0" xfId="0" applyFont="1" applyAlignment="1">
      <alignment/>
    </xf>
    <xf numFmtId="0" fontId="4" fillId="0" borderId="0" xfId="0" applyFont="1" applyAlignment="1">
      <alignment/>
    </xf>
    <xf numFmtId="0" fontId="0" fillId="0" borderId="0" xfId="0" applyFill="1" applyAlignment="1">
      <alignment/>
    </xf>
    <xf numFmtId="0" fontId="5" fillId="0" borderId="0" xfId="0" applyFont="1" applyAlignment="1" applyProtection="1">
      <alignment horizontal="center"/>
      <protection/>
    </xf>
    <xf numFmtId="0" fontId="0" fillId="0" borderId="0" xfId="0"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horizontal="right"/>
      <protection/>
    </xf>
    <xf numFmtId="0" fontId="0" fillId="0" borderId="0" xfId="0" applyFont="1" applyAlignment="1" applyProtection="1">
      <alignment horizontal="center"/>
      <protection/>
    </xf>
    <xf numFmtId="0" fontId="0" fillId="0" borderId="0" xfId="0" applyAlignment="1" applyProtection="1">
      <alignment/>
      <protection/>
    </xf>
    <xf numFmtId="0" fontId="4" fillId="33" borderId="11" xfId="0" applyFont="1" applyFill="1" applyBorder="1" applyAlignment="1" applyProtection="1">
      <alignment horizontal="center"/>
      <protection/>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0" fontId="0" fillId="0" borderId="14" xfId="0" applyBorder="1" applyAlignment="1" applyProtection="1">
      <alignment/>
      <protection/>
    </xf>
    <xf numFmtId="4" fontId="0" fillId="0" borderId="15" xfId="0" applyNumberFormat="1" applyFill="1" applyBorder="1" applyAlignment="1" applyProtection="1">
      <alignment/>
      <protection/>
    </xf>
    <xf numFmtId="4" fontId="0" fillId="0" borderId="16" xfId="0" applyNumberFormat="1" applyFill="1" applyBorder="1" applyAlignment="1" applyProtection="1">
      <alignment/>
      <protection/>
    </xf>
    <xf numFmtId="4" fontId="0" fillId="0" borderId="17" xfId="0" applyNumberFormat="1" applyFill="1" applyBorder="1" applyAlignment="1" applyProtection="1">
      <alignment/>
      <protection/>
    </xf>
    <xf numFmtId="0" fontId="0" fillId="0" borderId="18" xfId="0" applyBorder="1" applyAlignment="1" applyProtection="1">
      <alignment/>
      <protection/>
    </xf>
    <xf numFmtId="1" fontId="0" fillId="0" borderId="13" xfId="0" applyNumberFormat="1" applyBorder="1" applyAlignment="1" applyProtection="1">
      <alignment horizontal="center"/>
      <protection/>
    </xf>
    <xf numFmtId="0" fontId="3" fillId="0" borderId="16" xfId="0" applyFont="1" applyBorder="1" applyAlignment="1" applyProtection="1">
      <alignment horizontal="right"/>
      <protection/>
    </xf>
    <xf numFmtId="0" fontId="0" fillId="0" borderId="13" xfId="0" applyFill="1" applyBorder="1" applyAlignment="1" applyProtection="1">
      <alignment horizontal="center"/>
      <protection/>
    </xf>
    <xf numFmtId="0" fontId="0" fillId="0" borderId="19" xfId="0" applyBorder="1" applyAlignment="1" applyProtection="1">
      <alignment horizontal="center"/>
      <protection/>
    </xf>
    <xf numFmtId="4" fontId="0" fillId="0" borderId="20" xfId="0" applyNumberFormat="1" applyFill="1" applyBorder="1" applyAlignment="1" applyProtection="1">
      <alignment/>
      <protection/>
    </xf>
    <xf numFmtId="4" fontId="0" fillId="0" borderId="21" xfId="0" applyNumberFormat="1" applyFill="1" applyBorder="1" applyAlignment="1" applyProtection="1">
      <alignment/>
      <protection/>
    </xf>
    <xf numFmtId="0" fontId="0" fillId="0" borderId="22" xfId="0" applyBorder="1" applyAlignment="1" applyProtection="1">
      <alignment horizontal="center"/>
      <protection/>
    </xf>
    <xf numFmtId="0" fontId="0" fillId="0" borderId="20" xfId="0" applyBorder="1" applyAlignment="1" applyProtection="1">
      <alignment horizontal="left"/>
      <protection/>
    </xf>
    <xf numFmtId="0" fontId="4" fillId="0" borderId="20" xfId="0" applyFont="1" applyBorder="1" applyAlignment="1" applyProtection="1">
      <alignment horizontal="center"/>
      <protection/>
    </xf>
    <xf numFmtId="4" fontId="0" fillId="0" borderId="20" xfId="0" applyNumberFormat="1" applyBorder="1" applyAlignment="1" applyProtection="1">
      <alignment/>
      <protection/>
    </xf>
    <xf numFmtId="0" fontId="0" fillId="0" borderId="0" xfId="0" applyAlignment="1" applyProtection="1">
      <alignment horizontal="left"/>
      <protection/>
    </xf>
    <xf numFmtId="2" fontId="0" fillId="0" borderId="0" xfId="0" applyNumberFormat="1" applyAlignment="1" applyProtection="1">
      <alignment/>
      <protection/>
    </xf>
    <xf numFmtId="0" fontId="1" fillId="0" borderId="0" xfId="0" applyFont="1" applyAlignment="1" applyProtection="1">
      <alignment horizontal="center"/>
      <protection/>
    </xf>
    <xf numFmtId="0" fontId="0" fillId="0" borderId="0" xfId="0" applyAlignment="1" applyProtection="1">
      <alignment/>
      <protection/>
    </xf>
    <xf numFmtId="0" fontId="14" fillId="0" borderId="0" xfId="0" applyFont="1" applyAlignment="1" applyProtection="1">
      <alignment horizontal="left"/>
      <protection/>
    </xf>
    <xf numFmtId="0" fontId="0" fillId="0" borderId="0" xfId="0" applyFont="1" applyAlignment="1" applyProtection="1">
      <alignment/>
      <protection/>
    </xf>
    <xf numFmtId="0" fontId="0" fillId="0" borderId="14" xfId="0" applyBorder="1" applyAlignment="1" applyProtection="1">
      <alignment horizontal="right"/>
      <protection/>
    </xf>
    <xf numFmtId="0" fontId="0" fillId="0" borderId="18" xfId="0" applyBorder="1" applyAlignment="1" applyProtection="1">
      <alignment horizontal="right"/>
      <protection/>
    </xf>
    <xf numFmtId="0" fontId="0" fillId="0" borderId="23" xfId="0" applyBorder="1" applyAlignment="1" applyProtection="1">
      <alignment horizontal="right"/>
      <protection/>
    </xf>
    <xf numFmtId="0" fontId="13" fillId="0" borderId="0" xfId="0" applyFont="1" applyAlignment="1" applyProtection="1">
      <alignment horizontal="left"/>
      <protection/>
    </xf>
    <xf numFmtId="0" fontId="4" fillId="33" borderId="24" xfId="0" applyFont="1" applyFill="1" applyBorder="1" applyAlignment="1" applyProtection="1">
      <alignment horizontal="center"/>
      <protection/>
    </xf>
    <xf numFmtId="2" fontId="0" fillId="0" borderId="16" xfId="0" applyNumberFormat="1" applyBorder="1" applyAlignment="1" applyProtection="1">
      <alignment horizontal="center"/>
      <protection/>
    </xf>
    <xf numFmtId="0" fontId="13" fillId="0" borderId="0" xfId="0" applyFont="1" applyAlignment="1" applyProtection="1">
      <alignment horizontal="right"/>
      <protection/>
    </xf>
    <xf numFmtId="0" fontId="9" fillId="0" borderId="25" xfId="0" applyFont="1" applyBorder="1" applyAlignment="1" applyProtection="1">
      <alignment horizontal="left" vertical="center"/>
      <protection/>
    </xf>
    <xf numFmtId="0" fontId="10" fillId="0" borderId="26" xfId="0" applyFont="1" applyBorder="1" applyAlignment="1" applyProtection="1">
      <alignment horizontal="left" vertical="center"/>
      <protection/>
    </xf>
    <xf numFmtId="0" fontId="9" fillId="0" borderId="26" xfId="0" applyFont="1" applyBorder="1" applyAlignment="1" applyProtection="1">
      <alignment horizontal="left" vertical="center"/>
      <protection/>
    </xf>
    <xf numFmtId="0" fontId="9" fillId="0" borderId="26" xfId="0" applyFont="1" applyBorder="1" applyAlignment="1" applyProtection="1">
      <alignment horizontal="left" vertical="center"/>
      <protection/>
    </xf>
    <xf numFmtId="0" fontId="9" fillId="0" borderId="27"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6" fillId="0" borderId="0" xfId="0" applyFont="1" applyBorder="1" applyAlignment="1" applyProtection="1">
      <alignment horizontal="right" vertical="center"/>
      <protection/>
    </xf>
    <xf numFmtId="0" fontId="6" fillId="0" borderId="0" xfId="0" applyFont="1" applyBorder="1" applyAlignment="1" applyProtection="1">
      <alignment horizontal="right" vertical="center"/>
      <protection/>
    </xf>
    <xf numFmtId="0" fontId="9" fillId="0" borderId="27"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11" fillId="0" borderId="27"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center" vertical="center"/>
      <protection/>
    </xf>
    <xf numFmtId="0" fontId="11" fillId="0" borderId="27"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6" fillId="0" borderId="0" xfId="0" applyFont="1" applyBorder="1" applyAlignment="1" applyProtection="1">
      <alignment horizontal="center"/>
      <protection/>
    </xf>
    <xf numFmtId="0" fontId="11" fillId="0" borderId="0" xfId="0" applyFont="1" applyBorder="1" applyAlignment="1" applyProtection="1">
      <alignment horizontal="center" vertical="center"/>
      <protection/>
    </xf>
    <xf numFmtId="0" fontId="11" fillId="0" borderId="16" xfId="0" applyFont="1" applyFill="1" applyBorder="1" applyAlignment="1" applyProtection="1">
      <alignment horizontal="right" vertical="center"/>
      <protection/>
    </xf>
    <xf numFmtId="2" fontId="11" fillId="0" borderId="16" xfId="0" applyNumberFormat="1" applyFont="1" applyBorder="1" applyAlignment="1" applyProtection="1">
      <alignment horizontal="right" vertical="center"/>
      <protection/>
    </xf>
    <xf numFmtId="165" fontId="11" fillId="0" borderId="0" xfId="0" applyNumberFormat="1" applyFont="1" applyBorder="1" applyAlignment="1" applyProtection="1">
      <alignment horizontal="right" vertical="center"/>
      <protection/>
    </xf>
    <xf numFmtId="0" fontId="11" fillId="0" borderId="28" xfId="0" applyFont="1" applyBorder="1" applyAlignment="1" applyProtection="1">
      <alignment horizontal="left" vertical="center"/>
      <protection/>
    </xf>
    <xf numFmtId="0" fontId="11" fillId="0" borderId="29" xfId="0" applyFont="1" applyBorder="1" applyAlignment="1" applyProtection="1">
      <alignment horizontal="left" vertical="center"/>
      <protection/>
    </xf>
    <xf numFmtId="165" fontId="11" fillId="0" borderId="30" xfId="0" applyNumberFormat="1" applyFont="1" applyFill="1" applyBorder="1" applyAlignment="1" applyProtection="1">
      <alignment horizontal="right" vertical="center"/>
      <protection/>
    </xf>
    <xf numFmtId="0" fontId="2" fillId="0" borderId="15" xfId="0" applyFont="1" applyBorder="1" applyAlignment="1" applyProtection="1">
      <alignment/>
      <protection/>
    </xf>
    <xf numFmtId="0" fontId="0" fillId="0" borderId="0" xfId="0" applyAlignment="1" applyProtection="1">
      <alignment horizontal="center"/>
      <protection locked="0"/>
    </xf>
    <xf numFmtId="0" fontId="9" fillId="0" borderId="31" xfId="0" applyFont="1" applyBorder="1" applyAlignment="1" applyProtection="1">
      <alignment horizontal="left" vertical="center"/>
      <protection/>
    </xf>
    <xf numFmtId="0" fontId="9" fillId="0" borderId="32" xfId="0" applyFont="1" applyBorder="1" applyAlignment="1" applyProtection="1">
      <alignment horizontal="left" vertical="center"/>
      <protection/>
    </xf>
    <xf numFmtId="0" fontId="11" fillId="0" borderId="32" xfId="0" applyFont="1" applyBorder="1" applyAlignment="1" applyProtection="1">
      <alignment horizontal="left" vertical="center"/>
      <protection/>
    </xf>
    <xf numFmtId="0" fontId="11" fillId="0" borderId="33" xfId="0" applyFont="1" applyBorder="1" applyAlignment="1" applyProtection="1">
      <alignment horizontal="left" vertical="center"/>
      <protection/>
    </xf>
    <xf numFmtId="0" fontId="0" fillId="34" borderId="16" xfId="0" applyFont="1" applyFill="1" applyBorder="1" applyAlignment="1" applyProtection="1">
      <alignment horizontal="left"/>
      <protection locked="0"/>
    </xf>
    <xf numFmtId="164" fontId="0" fillId="34" borderId="34" xfId="0" applyNumberFormat="1" applyFill="1" applyBorder="1" applyAlignment="1" applyProtection="1">
      <alignment horizontal="center"/>
      <protection locked="0"/>
    </xf>
    <xf numFmtId="4" fontId="6" fillId="34" borderId="15" xfId="0" applyNumberFormat="1" applyFont="1" applyFill="1" applyBorder="1" applyAlignment="1" applyProtection="1">
      <alignment/>
      <protection locked="0"/>
    </xf>
    <xf numFmtId="4" fontId="0" fillId="34" borderId="16" xfId="0" applyNumberFormat="1" applyFill="1" applyBorder="1" applyAlignment="1" applyProtection="1">
      <alignment/>
      <protection locked="0"/>
    </xf>
    <xf numFmtId="4" fontId="0" fillId="34" borderId="0" xfId="0" applyNumberFormat="1" applyFill="1" applyBorder="1" applyAlignment="1" applyProtection="1">
      <alignment/>
      <protection locked="0"/>
    </xf>
    <xf numFmtId="4" fontId="0" fillId="34" borderId="17" xfId="0" applyNumberFormat="1" applyFill="1" applyBorder="1" applyAlignment="1" applyProtection="1">
      <alignment/>
      <protection locked="0"/>
    </xf>
    <xf numFmtId="4" fontId="0" fillId="34" borderId="34" xfId="0" applyNumberFormat="1" applyFill="1" applyBorder="1" applyAlignment="1" applyProtection="1">
      <alignment/>
      <protection locked="0"/>
    </xf>
    <xf numFmtId="0" fontId="11" fillId="34" borderId="16" xfId="0" applyFont="1" applyFill="1" applyBorder="1" applyAlignment="1" applyProtection="1">
      <alignment horizontal="right" vertical="center"/>
      <protection locked="0"/>
    </xf>
    <xf numFmtId="164" fontId="11" fillId="34" borderId="16" xfId="0" applyNumberFormat="1" applyFont="1" applyFill="1" applyBorder="1" applyAlignment="1" applyProtection="1">
      <alignment horizontal="right" vertical="center"/>
      <protection locked="0"/>
    </xf>
    <xf numFmtId="0" fontId="11" fillId="34" borderId="18" xfId="0" applyFont="1" applyFill="1" applyBorder="1" applyAlignment="1" applyProtection="1">
      <alignment horizontal="left" vertical="center"/>
      <protection locked="0"/>
    </xf>
    <xf numFmtId="0" fontId="11" fillId="34" borderId="35" xfId="0" applyFont="1" applyFill="1" applyBorder="1" applyAlignment="1" applyProtection="1">
      <alignment horizontal="left" vertical="center"/>
      <protection locked="0"/>
    </xf>
    <xf numFmtId="0" fontId="11" fillId="34" borderId="36" xfId="0" applyFont="1" applyFill="1" applyBorder="1" applyAlignment="1" applyProtection="1">
      <alignment horizontal="left" vertical="center"/>
      <protection locked="0"/>
    </xf>
    <xf numFmtId="0" fontId="11" fillId="34" borderId="37" xfId="0" applyFont="1" applyFill="1" applyBorder="1" applyAlignment="1" applyProtection="1">
      <alignment horizontal="left" vertical="center"/>
      <protection locked="0"/>
    </xf>
    <xf numFmtId="3" fontId="11" fillId="34" borderId="37" xfId="0" applyNumberFormat="1" applyFont="1" applyFill="1" applyBorder="1" applyAlignment="1" applyProtection="1">
      <alignment horizontal="left" vertical="center"/>
      <protection locked="0"/>
    </xf>
    <xf numFmtId="1" fontId="11" fillId="34" borderId="35" xfId="0" applyNumberFormat="1" applyFont="1" applyFill="1" applyBorder="1" applyAlignment="1" applyProtection="1">
      <alignment horizontal="left" vertical="center"/>
      <protection locked="0"/>
    </xf>
    <xf numFmtId="0" fontId="11" fillId="34" borderId="36" xfId="0" applyFont="1" applyFill="1" applyBorder="1" applyAlignment="1" applyProtection="1">
      <alignment horizontal="right" vertical="center"/>
      <protection locked="0"/>
    </xf>
    <xf numFmtId="0" fontId="11" fillId="34" borderId="36" xfId="0" applyFont="1" applyFill="1" applyBorder="1" applyAlignment="1" applyProtection="1">
      <alignment horizontal="right" vertical="center"/>
      <protection locked="0"/>
    </xf>
    <xf numFmtId="0" fontId="11" fillId="34" borderId="36" xfId="0" applyFont="1" applyFill="1" applyBorder="1" applyAlignment="1" applyProtection="1">
      <alignment horizontal="left" vertical="center"/>
      <protection locked="0"/>
    </xf>
    <xf numFmtId="0" fontId="11" fillId="34" borderId="38" xfId="0" applyFont="1" applyFill="1" applyBorder="1" applyAlignment="1" applyProtection="1">
      <alignment horizontal="left" vertical="center"/>
      <protection locked="0"/>
    </xf>
    <xf numFmtId="0" fontId="11" fillId="34" borderId="38" xfId="0" applyFont="1" applyFill="1" applyBorder="1" applyAlignment="1" applyProtection="1">
      <alignment horizontal="left" vertical="center"/>
      <protection locked="0"/>
    </xf>
    <xf numFmtId="0" fontId="11" fillId="34" borderId="39" xfId="0" applyFont="1" applyFill="1" applyBorder="1" applyAlignment="1" applyProtection="1">
      <alignment horizontal="left" vertical="center"/>
      <protection locked="0"/>
    </xf>
    <xf numFmtId="14" fontId="9" fillId="34" borderId="16" xfId="0" applyNumberFormat="1" applyFont="1" applyFill="1" applyBorder="1" applyAlignment="1" applyProtection="1">
      <alignment horizontal="left" vertical="center"/>
      <protection locked="0"/>
    </xf>
    <xf numFmtId="0" fontId="6" fillId="34" borderId="16" xfId="0" applyFont="1" applyFill="1" applyBorder="1" applyAlignment="1" applyProtection="1">
      <alignment horizontal="left" vertical="center"/>
      <protection locked="0"/>
    </xf>
    <xf numFmtId="0" fontId="11" fillId="34" borderId="35" xfId="0" applyFont="1" applyFill="1" applyBorder="1" applyAlignment="1" applyProtection="1">
      <alignment horizontal="left" vertical="center"/>
      <protection/>
    </xf>
    <xf numFmtId="0" fontId="11" fillId="34" borderId="36" xfId="0" applyFont="1" applyFill="1" applyBorder="1" applyAlignment="1" applyProtection="1">
      <alignment horizontal="left" vertical="center"/>
      <protection/>
    </xf>
    <xf numFmtId="0" fontId="11" fillId="34" borderId="37" xfId="0" applyFont="1" applyFill="1" applyBorder="1" applyAlignment="1" applyProtection="1">
      <alignment horizontal="left" vertical="center"/>
      <protection/>
    </xf>
    <xf numFmtId="0" fontId="11" fillId="0" borderId="16" xfId="0" applyFont="1" applyFill="1" applyBorder="1" applyAlignment="1" applyProtection="1">
      <alignment horizontal="right" vertical="center"/>
      <protection/>
    </xf>
    <xf numFmtId="0" fontId="0" fillId="0" borderId="40" xfId="0" applyBorder="1" applyAlignment="1" applyProtection="1">
      <alignment horizontal="right"/>
      <protection/>
    </xf>
    <xf numFmtId="4" fontId="0" fillId="34" borderId="41" xfId="0" applyNumberFormat="1" applyFill="1" applyBorder="1" applyAlignment="1" applyProtection="1">
      <alignment/>
      <protection locked="0"/>
    </xf>
    <xf numFmtId="4" fontId="0" fillId="0" borderId="41" xfId="0" applyNumberFormat="1" applyFill="1" applyBorder="1" applyAlignment="1" applyProtection="1">
      <alignment/>
      <protection/>
    </xf>
    <xf numFmtId="4" fontId="0" fillId="0" borderId="42" xfId="0" applyNumberFormat="1" applyFill="1" applyBorder="1" applyAlignment="1" applyProtection="1">
      <alignment/>
      <protection/>
    </xf>
    <xf numFmtId="0" fontId="0" fillId="34" borderId="16" xfId="0" applyFill="1" applyBorder="1" applyAlignment="1" applyProtection="1">
      <alignment horizontal="center"/>
      <protection locked="0"/>
    </xf>
    <xf numFmtId="0" fontId="11" fillId="0" borderId="16" xfId="0" applyFont="1" applyFill="1" applyBorder="1" applyAlignment="1" applyProtection="1">
      <alignment horizontal="right" vertical="center"/>
      <protection locked="0"/>
    </xf>
    <xf numFmtId="2" fontId="11" fillId="0" borderId="16" xfId="0" applyNumberFormat="1" applyFont="1" applyFill="1" applyBorder="1" applyAlignment="1" applyProtection="1">
      <alignment horizontal="right" vertical="center"/>
      <protection/>
    </xf>
    <xf numFmtId="165" fontId="11" fillId="0" borderId="43" xfId="0" applyNumberFormat="1" applyFont="1" applyBorder="1" applyAlignment="1" applyProtection="1">
      <alignment horizontal="right" vertical="center"/>
      <protection/>
    </xf>
    <xf numFmtId="165" fontId="11" fillId="0" borderId="30" xfId="0" applyNumberFormat="1" applyFont="1" applyBorder="1" applyAlignment="1" applyProtection="1">
      <alignment horizontal="right" vertical="center"/>
      <protection/>
    </xf>
    <xf numFmtId="4" fontId="0" fillId="35" borderId="16" xfId="0" applyNumberFormat="1" applyFill="1" applyBorder="1" applyAlignment="1" applyProtection="1">
      <alignment/>
      <protection locked="0"/>
    </xf>
    <xf numFmtId="4" fontId="0" fillId="35" borderId="16" xfId="0" applyNumberFormat="1" applyFill="1" applyBorder="1" applyAlignment="1" applyProtection="1">
      <alignment/>
      <protection/>
    </xf>
    <xf numFmtId="0" fontId="2" fillId="35" borderId="16" xfId="0" applyFont="1" applyFill="1" applyBorder="1" applyAlignment="1" applyProtection="1">
      <alignment/>
      <protection/>
    </xf>
    <xf numFmtId="4" fontId="0" fillId="35" borderId="17" xfId="0" applyNumberFormat="1" applyFill="1" applyBorder="1" applyAlignment="1" applyProtection="1">
      <alignment/>
      <protection locked="0"/>
    </xf>
    <xf numFmtId="0" fontId="2" fillId="35" borderId="34" xfId="0" applyFont="1" applyFill="1" applyBorder="1" applyAlignment="1" applyProtection="1">
      <alignment/>
      <protection/>
    </xf>
    <xf numFmtId="4" fontId="0" fillId="35" borderId="34" xfId="0" applyNumberFormat="1" applyFill="1" applyBorder="1" applyAlignment="1" applyProtection="1">
      <alignment/>
      <protection locked="0"/>
    </xf>
    <xf numFmtId="4" fontId="0" fillId="36" borderId="16" xfId="0" applyNumberFormat="1" applyFill="1" applyBorder="1" applyAlignment="1" applyProtection="1">
      <alignment/>
      <protection/>
    </xf>
    <xf numFmtId="0" fontId="11" fillId="35" borderId="18" xfId="0" applyFont="1" applyFill="1" applyBorder="1" applyAlignment="1" applyProtection="1">
      <alignment horizontal="left" vertical="center"/>
      <protection locked="0"/>
    </xf>
    <xf numFmtId="0" fontId="11" fillId="35" borderId="36" xfId="0" applyFont="1" applyFill="1" applyBorder="1" applyAlignment="1" applyProtection="1">
      <alignment horizontal="left" vertical="center"/>
      <protection locked="0"/>
    </xf>
    <xf numFmtId="0" fontId="11" fillId="35" borderId="36" xfId="0" applyFont="1" applyFill="1" applyBorder="1" applyAlignment="1" applyProtection="1">
      <alignment horizontal="left" vertical="center"/>
      <protection locked="0"/>
    </xf>
    <xf numFmtId="0" fontId="11" fillId="35" borderId="37" xfId="0" applyFont="1" applyFill="1" applyBorder="1" applyAlignment="1" applyProtection="1">
      <alignment horizontal="left" vertical="center"/>
      <protection locked="0"/>
    </xf>
    <xf numFmtId="0" fontId="11" fillId="35" borderId="16" xfId="0" applyFont="1" applyFill="1" applyBorder="1" applyAlignment="1" applyProtection="1">
      <alignment horizontal="right" vertical="center"/>
      <protection locked="0"/>
    </xf>
    <xf numFmtId="0" fontId="11" fillId="35" borderId="35" xfId="0" applyFont="1" applyFill="1" applyBorder="1" applyAlignment="1" applyProtection="1">
      <alignment horizontal="left" vertical="center"/>
      <protection locked="0"/>
    </xf>
    <xf numFmtId="0" fontId="11" fillId="35" borderId="38" xfId="0" applyFont="1" applyFill="1" applyBorder="1" applyAlignment="1" applyProtection="1">
      <alignment horizontal="left" vertical="center"/>
      <protection locked="0"/>
    </xf>
    <xf numFmtId="0" fontId="11" fillId="35" borderId="38" xfId="0" applyFont="1" applyFill="1" applyBorder="1" applyAlignment="1" applyProtection="1">
      <alignment horizontal="left" vertical="center"/>
      <protection locked="0"/>
    </xf>
    <xf numFmtId="0" fontId="11" fillId="35" borderId="39" xfId="0" applyFont="1" applyFill="1" applyBorder="1" applyAlignment="1" applyProtection="1">
      <alignment horizontal="left" vertical="center"/>
      <protection locked="0"/>
    </xf>
    <xf numFmtId="0" fontId="12" fillId="0" borderId="43" xfId="0" applyFont="1" applyFill="1" applyBorder="1" applyAlignment="1" applyProtection="1">
      <alignment vertical="center"/>
      <protection/>
    </xf>
    <xf numFmtId="0" fontId="12" fillId="0" borderId="44" xfId="0" applyFont="1" applyFill="1" applyBorder="1" applyAlignment="1" applyProtection="1">
      <alignment vertical="center"/>
      <protection/>
    </xf>
    <xf numFmtId="0" fontId="11" fillId="0" borderId="45" xfId="0" applyFont="1" applyFill="1" applyBorder="1" applyAlignment="1" applyProtection="1">
      <alignment horizontal="right" vertical="center"/>
      <protection/>
    </xf>
    <xf numFmtId="0" fontId="11" fillId="34" borderId="23" xfId="0" applyFont="1" applyFill="1" applyBorder="1" applyAlignment="1" applyProtection="1">
      <alignment horizontal="left" vertical="center"/>
      <protection locked="0"/>
    </xf>
    <xf numFmtId="0" fontId="11" fillId="34" borderId="46" xfId="0" applyFont="1" applyFill="1" applyBorder="1" applyAlignment="1" applyProtection="1">
      <alignment horizontal="left" vertical="center"/>
      <protection locked="0"/>
    </xf>
    <xf numFmtId="0" fontId="11" fillId="34" borderId="0" xfId="0" applyFont="1" applyFill="1" applyBorder="1" applyAlignment="1" applyProtection="1">
      <alignment horizontal="left" vertical="center"/>
      <protection locked="0"/>
    </xf>
    <xf numFmtId="0" fontId="11" fillId="34" borderId="0" xfId="0" applyFont="1" applyFill="1" applyBorder="1" applyAlignment="1" applyProtection="1">
      <alignment horizontal="left" vertical="center"/>
      <protection locked="0"/>
    </xf>
    <xf numFmtId="0" fontId="11" fillId="34" borderId="47" xfId="0" applyFont="1" applyFill="1" applyBorder="1" applyAlignment="1" applyProtection="1">
      <alignment horizontal="left" vertical="center"/>
      <protection locked="0"/>
    </xf>
    <xf numFmtId="0" fontId="11" fillId="34" borderId="34" xfId="0" applyFont="1" applyFill="1" applyBorder="1" applyAlignment="1" applyProtection="1">
      <alignment horizontal="right" vertical="center"/>
      <protection locked="0"/>
    </xf>
    <xf numFmtId="0" fontId="11" fillId="0" borderId="34" xfId="0" applyFont="1" applyFill="1" applyBorder="1" applyAlignment="1" applyProtection="1">
      <alignment horizontal="right" vertical="center"/>
      <protection/>
    </xf>
    <xf numFmtId="0" fontId="11" fillId="0" borderId="34" xfId="0" applyFont="1" applyFill="1" applyBorder="1" applyAlignment="1" applyProtection="1">
      <alignment horizontal="right" vertical="center"/>
      <protection locked="0"/>
    </xf>
    <xf numFmtId="2" fontId="11" fillId="0" borderId="34" xfId="0" applyNumberFormat="1" applyFont="1" applyFill="1" applyBorder="1" applyAlignment="1" applyProtection="1">
      <alignment horizontal="right" vertical="center"/>
      <protection/>
    </xf>
    <xf numFmtId="2" fontId="11" fillId="0" borderId="34" xfId="0" applyNumberFormat="1" applyFont="1" applyBorder="1" applyAlignment="1" applyProtection="1">
      <alignment horizontal="right" vertical="center"/>
      <protection/>
    </xf>
    <xf numFmtId="0" fontId="11" fillId="0" borderId="14" xfId="0" applyFont="1" applyFill="1" applyBorder="1" applyAlignment="1" applyProtection="1">
      <alignment horizontal="left" vertical="center"/>
      <protection locked="0"/>
    </xf>
    <xf numFmtId="0" fontId="11" fillId="0" borderId="15" xfId="0" applyFont="1" applyFill="1" applyBorder="1" applyAlignment="1" applyProtection="1">
      <alignment horizontal="right" vertical="center"/>
      <protection locked="0"/>
    </xf>
    <xf numFmtId="0" fontId="11" fillId="0" borderId="15" xfId="0" applyFont="1" applyFill="1" applyBorder="1" applyAlignment="1" applyProtection="1">
      <alignment horizontal="right" vertical="center"/>
      <protection/>
    </xf>
    <xf numFmtId="2" fontId="11" fillId="0" borderId="15" xfId="0" applyNumberFormat="1" applyFont="1" applyFill="1" applyBorder="1" applyAlignment="1" applyProtection="1">
      <alignment horizontal="right" vertical="center"/>
      <protection/>
    </xf>
    <xf numFmtId="165" fontId="11" fillId="0" borderId="48" xfId="0" applyNumberFormat="1" applyFont="1" applyFill="1" applyBorder="1" applyAlignment="1" applyProtection="1">
      <alignment horizontal="right" vertical="center"/>
      <protection/>
    </xf>
    <xf numFmtId="165" fontId="11" fillId="0" borderId="49" xfId="0" applyNumberFormat="1" applyFont="1" applyFill="1" applyBorder="1" applyAlignment="1" applyProtection="1">
      <alignment horizontal="right" vertical="center"/>
      <protection/>
    </xf>
    <xf numFmtId="165" fontId="11" fillId="0" borderId="45" xfId="0" applyNumberFormat="1" applyFont="1" applyFill="1" applyBorder="1" applyAlignment="1" applyProtection="1">
      <alignment horizontal="right" vertical="center"/>
      <protection/>
    </xf>
    <xf numFmtId="165" fontId="11" fillId="0" borderId="44" xfId="0" applyNumberFormat="1" applyFont="1" applyFill="1" applyBorder="1" applyAlignment="1" applyProtection="1">
      <alignment horizontal="right" vertical="center"/>
      <protection/>
    </xf>
    <xf numFmtId="0" fontId="11" fillId="35" borderId="23" xfId="0" applyFont="1" applyFill="1" applyBorder="1" applyAlignment="1" applyProtection="1">
      <alignment horizontal="left" vertical="center"/>
      <protection locked="0"/>
    </xf>
    <xf numFmtId="0" fontId="11" fillId="35" borderId="46" xfId="0" applyFont="1" applyFill="1" applyBorder="1" applyAlignment="1" applyProtection="1">
      <alignment horizontal="left" vertical="center"/>
      <protection locked="0"/>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left" vertical="center"/>
      <protection locked="0"/>
    </xf>
    <xf numFmtId="0" fontId="11" fillId="35" borderId="47" xfId="0" applyFont="1" applyFill="1" applyBorder="1" applyAlignment="1" applyProtection="1">
      <alignment horizontal="left" vertical="center"/>
      <protection locked="0"/>
    </xf>
    <xf numFmtId="0" fontId="11" fillId="35" borderId="34" xfId="0" applyFont="1" applyFill="1" applyBorder="1" applyAlignment="1" applyProtection="1">
      <alignment horizontal="right" vertical="center"/>
      <protection locked="0"/>
    </xf>
    <xf numFmtId="0" fontId="11" fillId="0" borderId="14" xfId="0" applyFont="1" applyBorder="1" applyAlignment="1" applyProtection="1">
      <alignment horizontal="left" vertical="center"/>
      <protection/>
    </xf>
    <xf numFmtId="0" fontId="11" fillId="0" borderId="50" xfId="0" applyFont="1" applyBorder="1" applyAlignment="1" applyProtection="1">
      <alignment horizontal="left" vertical="center"/>
      <protection/>
    </xf>
    <xf numFmtId="0" fontId="11" fillId="0" borderId="47" xfId="0" applyFont="1" applyBorder="1" applyAlignment="1" applyProtection="1">
      <alignment horizontal="left" vertical="center"/>
      <protection/>
    </xf>
    <xf numFmtId="0" fontId="11" fillId="0" borderId="51" xfId="0" applyFont="1" applyBorder="1" applyAlignment="1" applyProtection="1">
      <alignment horizontal="left" vertical="center"/>
      <protection/>
    </xf>
    <xf numFmtId="0" fontId="11" fillId="0" borderId="15" xfId="0" applyFont="1" applyBorder="1" applyAlignment="1" applyProtection="1">
      <alignment horizontal="left" vertical="center"/>
      <protection/>
    </xf>
    <xf numFmtId="165" fontId="2" fillId="36" borderId="30" xfId="0" applyNumberFormat="1" applyFont="1" applyFill="1" applyBorder="1" applyAlignment="1" applyProtection="1">
      <alignment horizontal="right" vertical="center"/>
      <protection/>
    </xf>
    <xf numFmtId="0" fontId="0" fillId="0" borderId="23" xfId="0" applyBorder="1" applyAlignment="1" applyProtection="1">
      <alignment/>
      <protection/>
    </xf>
    <xf numFmtId="0" fontId="3" fillId="0" borderId="34" xfId="0" applyFont="1" applyBorder="1" applyAlignment="1" applyProtection="1">
      <alignment horizontal="right"/>
      <protection/>
    </xf>
    <xf numFmtId="4" fontId="0" fillId="0" borderId="34" xfId="0" applyNumberFormat="1" applyFill="1" applyBorder="1" applyAlignment="1" applyProtection="1">
      <alignment/>
      <protection/>
    </xf>
    <xf numFmtId="4" fontId="0" fillId="0" borderId="52" xfId="0" applyNumberFormat="1" applyFill="1" applyBorder="1" applyAlignment="1" applyProtection="1">
      <alignment/>
      <protection/>
    </xf>
    <xf numFmtId="0" fontId="2" fillId="35" borderId="20" xfId="0" applyFont="1" applyFill="1" applyBorder="1" applyAlignment="1" applyProtection="1">
      <alignment/>
      <protection/>
    </xf>
    <xf numFmtId="4" fontId="0" fillId="35" borderId="20" xfId="0" applyNumberFormat="1" applyFill="1" applyBorder="1" applyAlignment="1" applyProtection="1">
      <alignment/>
      <protection locked="0"/>
    </xf>
    <xf numFmtId="4" fontId="0" fillId="35" borderId="21" xfId="0" applyNumberFormat="1" applyFill="1" applyBorder="1" applyAlignment="1" applyProtection="1">
      <alignment/>
      <protection locked="0"/>
    </xf>
    <xf numFmtId="0" fontId="11" fillId="0" borderId="13" xfId="0" applyFont="1" applyFill="1" applyBorder="1" applyAlignment="1" applyProtection="1">
      <alignment horizontal="left" vertical="center"/>
      <protection locked="0"/>
    </xf>
    <xf numFmtId="0" fontId="11" fillId="0" borderId="37" xfId="0" applyFont="1" applyFill="1" applyBorder="1" applyAlignment="1" applyProtection="1">
      <alignment horizontal="right" vertical="center"/>
      <protection locked="0"/>
    </xf>
    <xf numFmtId="0" fontId="11" fillId="0" borderId="53"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47" xfId="0" applyFont="1" applyFill="1" applyBorder="1" applyAlignment="1" applyProtection="1">
      <alignment horizontal="left" vertical="center"/>
      <protection locked="0"/>
    </xf>
    <xf numFmtId="0" fontId="11" fillId="35" borderId="50" xfId="0" applyFont="1" applyFill="1" applyBorder="1" applyAlignment="1" applyProtection="1">
      <alignment horizontal="left" vertical="center"/>
      <protection locked="0"/>
    </xf>
    <xf numFmtId="165" fontId="11" fillId="0" borderId="54" xfId="0" applyNumberFormat="1" applyFont="1" applyFill="1" applyBorder="1" applyAlignment="1" applyProtection="1">
      <alignment horizontal="right" vertical="center"/>
      <protection/>
    </xf>
    <xf numFmtId="0" fontId="20" fillId="0" borderId="0" xfId="0" applyFont="1" applyAlignment="1" applyProtection="1">
      <alignment/>
      <protection/>
    </xf>
    <xf numFmtId="0" fontId="21" fillId="0" borderId="26" xfId="0" applyFont="1" applyBorder="1" applyAlignment="1" applyProtection="1">
      <alignment horizontal="left" vertical="center"/>
      <protection/>
    </xf>
    <xf numFmtId="1" fontId="0" fillId="0" borderId="13" xfId="0" applyNumberFormat="1" applyFill="1" applyBorder="1" applyAlignment="1" applyProtection="1">
      <alignment horizontal="center"/>
      <protection/>
    </xf>
    <xf numFmtId="0" fontId="0" fillId="0" borderId="18" xfId="0" applyFill="1" applyBorder="1" applyAlignment="1" applyProtection="1">
      <alignment/>
      <protection/>
    </xf>
    <xf numFmtId="0" fontId="0" fillId="0" borderId="18" xfId="0" applyFill="1" applyBorder="1" applyAlignment="1" applyProtection="1">
      <alignment horizontal="right"/>
      <protection/>
    </xf>
    <xf numFmtId="0" fontId="0" fillId="0" borderId="19" xfId="0" applyFill="1" applyBorder="1" applyAlignment="1" applyProtection="1">
      <alignment horizontal="center"/>
      <protection/>
    </xf>
    <xf numFmtId="0" fontId="0" fillId="0" borderId="23" xfId="0" applyFill="1" applyBorder="1" applyAlignment="1" applyProtection="1">
      <alignment horizontal="right"/>
      <protection/>
    </xf>
    <xf numFmtId="0" fontId="0" fillId="0" borderId="22" xfId="0" applyFill="1" applyBorder="1" applyAlignment="1" applyProtection="1">
      <alignment horizontal="right"/>
      <protection/>
    </xf>
    <xf numFmtId="0" fontId="2" fillId="34" borderId="41" xfId="0" applyFont="1" applyFill="1" applyBorder="1" applyAlignment="1" applyProtection="1">
      <alignment/>
      <protection/>
    </xf>
    <xf numFmtId="0" fontId="2" fillId="34" borderId="16" xfId="0" applyFont="1" applyFill="1" applyBorder="1" applyAlignment="1" applyProtection="1">
      <alignment/>
      <protection/>
    </xf>
    <xf numFmtId="0" fontId="2" fillId="34" borderId="15" xfId="0" applyFont="1" applyFill="1" applyBorder="1" applyAlignment="1" applyProtection="1">
      <alignment/>
      <protection locked="0"/>
    </xf>
    <xf numFmtId="0" fontId="2" fillId="34" borderId="16" xfId="0" applyFont="1" applyFill="1" applyBorder="1" applyAlignment="1" applyProtection="1">
      <alignment/>
      <protection locked="0"/>
    </xf>
    <xf numFmtId="0" fontId="2" fillId="34" borderId="34" xfId="0" applyFont="1" applyFill="1" applyBorder="1" applyAlignment="1" applyProtection="1">
      <alignment/>
      <protection/>
    </xf>
    <xf numFmtId="0" fontId="11" fillId="0" borderId="43" xfId="0" applyFont="1" applyFill="1" applyBorder="1" applyAlignment="1" applyProtection="1">
      <alignment horizontal="left" vertical="center"/>
      <protection locked="0"/>
    </xf>
    <xf numFmtId="0" fontId="17" fillId="0" borderId="11" xfId="0" applyFont="1" applyFill="1" applyBorder="1" applyAlignment="1" applyProtection="1">
      <alignment horizontal="left" vertical="center"/>
      <protection locked="0"/>
    </xf>
    <xf numFmtId="0" fontId="11" fillId="0" borderId="48" xfId="0" applyFont="1" applyFill="1" applyBorder="1" applyAlignment="1" applyProtection="1">
      <alignment horizontal="left" vertical="center"/>
      <protection locked="0"/>
    </xf>
    <xf numFmtId="0" fontId="11" fillId="0" borderId="48" xfId="0" applyFont="1" applyFill="1" applyBorder="1" applyAlignment="1" applyProtection="1">
      <alignment horizontal="left" vertical="center"/>
      <protection locked="0"/>
    </xf>
    <xf numFmtId="0" fontId="11" fillId="0" borderId="55" xfId="0" applyFont="1" applyFill="1" applyBorder="1" applyAlignment="1" applyProtection="1">
      <alignment horizontal="left" vertical="center"/>
      <protection locked="0"/>
    </xf>
    <xf numFmtId="0" fontId="11" fillId="0" borderId="45" xfId="0" applyFont="1" applyFill="1" applyBorder="1" applyAlignment="1" applyProtection="1">
      <alignment horizontal="left" vertical="center"/>
      <protection locked="0"/>
    </xf>
    <xf numFmtId="0" fontId="11" fillId="0" borderId="45" xfId="0" applyFont="1" applyFill="1" applyBorder="1" applyAlignment="1" applyProtection="1">
      <alignment horizontal="right" vertical="center"/>
      <protection locked="0"/>
    </xf>
    <xf numFmtId="0" fontId="16" fillId="0" borderId="43" xfId="0" applyFont="1" applyFill="1" applyBorder="1" applyAlignment="1" applyProtection="1">
      <alignment horizontal="left" vertical="center"/>
      <protection locked="0"/>
    </xf>
    <xf numFmtId="0" fontId="11" fillId="0" borderId="44" xfId="0" applyFont="1" applyFill="1" applyBorder="1" applyAlignment="1" applyProtection="1">
      <alignment horizontal="left" vertical="center"/>
      <protection locked="0"/>
    </xf>
    <xf numFmtId="0" fontId="11" fillId="0" borderId="44"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0" fontId="17" fillId="0" borderId="55" xfId="0" applyFont="1" applyFill="1" applyBorder="1" applyAlignment="1" applyProtection="1">
      <alignment horizontal="left" vertical="center"/>
      <protection locked="0"/>
    </xf>
    <xf numFmtId="0" fontId="11" fillId="0" borderId="54" xfId="0" applyFont="1" applyFill="1" applyBorder="1" applyAlignment="1" applyProtection="1">
      <alignment horizontal="left" vertical="center"/>
      <protection locked="0"/>
    </xf>
    <xf numFmtId="0" fontId="11" fillId="0" borderId="48" xfId="0" applyFont="1" applyFill="1" applyBorder="1" applyAlignment="1" applyProtection="1">
      <alignment horizontal="right" vertical="center"/>
      <protection locked="0"/>
    </xf>
    <xf numFmtId="0" fontId="11" fillId="0" borderId="55" xfId="0" applyFont="1" applyFill="1" applyBorder="1" applyAlignment="1" applyProtection="1">
      <alignment horizontal="right" vertical="center"/>
      <protection locked="0"/>
    </xf>
    <xf numFmtId="0" fontId="4" fillId="0" borderId="0" xfId="0" applyFont="1" applyAlignment="1" applyProtection="1">
      <alignment horizontal="right"/>
      <protection/>
    </xf>
    <xf numFmtId="0" fontId="4" fillId="34" borderId="48" xfId="0" applyFont="1" applyFill="1" applyBorder="1" applyAlignment="1" applyProtection="1">
      <alignment horizontal="center"/>
      <protection locked="0"/>
    </xf>
    <xf numFmtId="0" fontId="11" fillId="0" borderId="43" xfId="0" applyFont="1" applyFill="1" applyBorder="1" applyAlignment="1" applyProtection="1">
      <alignment horizontal="right" vertical="center"/>
      <protection locked="0"/>
    </xf>
    <xf numFmtId="0" fontId="2" fillId="34" borderId="35" xfId="0" applyFont="1" applyFill="1" applyBorder="1" applyAlignment="1" applyProtection="1">
      <alignment/>
      <protection/>
    </xf>
    <xf numFmtId="4" fontId="0" fillId="34" borderId="15" xfId="0" applyNumberFormat="1" applyFill="1" applyBorder="1" applyAlignment="1" applyProtection="1">
      <alignment/>
      <protection locked="0"/>
    </xf>
    <xf numFmtId="4" fontId="0" fillId="0" borderId="56" xfId="0" applyNumberFormat="1" applyFill="1" applyBorder="1" applyAlignment="1" applyProtection="1">
      <alignment/>
      <protection/>
    </xf>
    <xf numFmtId="165" fontId="11" fillId="37" borderId="30" xfId="0" applyNumberFormat="1" applyFont="1" applyFill="1" applyBorder="1" applyAlignment="1" applyProtection="1">
      <alignment horizontal="right" vertical="center"/>
      <protection/>
    </xf>
    <xf numFmtId="4" fontId="0" fillId="37" borderId="16" xfId="0" applyNumberFormat="1" applyFill="1" applyBorder="1" applyAlignment="1" applyProtection="1">
      <alignment/>
      <protection/>
    </xf>
    <xf numFmtId="4" fontId="0" fillId="35" borderId="17" xfId="0" applyNumberFormat="1" applyFill="1" applyBorder="1" applyAlignment="1" applyProtection="1">
      <alignment/>
      <protection/>
    </xf>
    <xf numFmtId="4" fontId="0" fillId="34" borderId="15" xfId="0" applyNumberFormat="1" applyFill="1" applyBorder="1" applyAlignment="1" applyProtection="1">
      <alignment/>
      <protection/>
    </xf>
    <xf numFmtId="2" fontId="0" fillId="35" borderId="16" xfId="0" applyNumberFormat="1" applyFill="1" applyBorder="1" applyAlignment="1" applyProtection="1">
      <alignment/>
      <protection locked="0"/>
    </xf>
    <xf numFmtId="0" fontId="4" fillId="0" borderId="43" xfId="0" applyFont="1" applyBorder="1" applyAlignment="1" applyProtection="1">
      <alignment horizontal="left"/>
      <protection/>
    </xf>
    <xf numFmtId="0" fontId="0" fillId="0" borderId="44" xfId="0" applyBorder="1" applyAlignment="1" applyProtection="1">
      <alignment/>
      <protection/>
    </xf>
    <xf numFmtId="0" fontId="0" fillId="0" borderId="45" xfId="0" applyBorder="1" applyAlignment="1" applyProtection="1">
      <alignment/>
      <protection/>
    </xf>
    <xf numFmtId="0" fontId="4" fillId="0" borderId="43" xfId="0" applyFont="1" applyBorder="1" applyAlignment="1" applyProtection="1">
      <alignment/>
      <protection/>
    </xf>
    <xf numFmtId="0" fontId="0" fillId="38" borderId="25" xfId="0" applyFill="1" applyBorder="1" applyAlignment="1" applyProtection="1">
      <alignment horizontal="left"/>
      <protection/>
    </xf>
    <xf numFmtId="0" fontId="0" fillId="38" borderId="26" xfId="0" applyFill="1" applyBorder="1" applyAlignment="1" applyProtection="1">
      <alignment/>
      <protection/>
    </xf>
    <xf numFmtId="0" fontId="0" fillId="38" borderId="31" xfId="0" applyFill="1" applyBorder="1" applyAlignment="1" applyProtection="1">
      <alignment/>
      <protection/>
    </xf>
    <xf numFmtId="0" fontId="4" fillId="0" borderId="57" xfId="0" applyFont="1" applyBorder="1" applyAlignment="1" applyProtection="1">
      <alignment horizontal="center"/>
      <protection/>
    </xf>
    <xf numFmtId="0" fontId="0" fillId="0" borderId="58" xfId="0" applyBorder="1" applyAlignment="1" applyProtection="1">
      <alignment horizontal="center"/>
      <protection/>
    </xf>
    <xf numFmtId="0" fontId="0" fillId="38" borderId="27" xfId="0" applyFill="1" applyBorder="1" applyAlignment="1" applyProtection="1">
      <alignment horizontal="left"/>
      <protection/>
    </xf>
    <xf numFmtId="0" fontId="0" fillId="38" borderId="0" xfId="0" applyFill="1" applyBorder="1" applyAlignment="1" applyProtection="1">
      <alignment/>
      <protection/>
    </xf>
    <xf numFmtId="0" fontId="0" fillId="38" borderId="32" xfId="0" applyFill="1" applyBorder="1" applyAlignment="1" applyProtection="1">
      <alignment/>
      <protection/>
    </xf>
    <xf numFmtId="0" fontId="5" fillId="0" borderId="0" xfId="0" applyFont="1" applyAlignment="1" applyProtection="1">
      <alignment horizontal="center"/>
      <protection/>
    </xf>
    <xf numFmtId="0" fontId="1" fillId="0" borderId="0" xfId="0" applyFont="1" applyAlignment="1" applyProtection="1">
      <alignment horizontal="center"/>
      <protection/>
    </xf>
    <xf numFmtId="0" fontId="0" fillId="34" borderId="16" xfId="0" applyFont="1" applyFill="1" applyBorder="1" applyAlignment="1" applyProtection="1">
      <alignment horizontal="center"/>
      <protection locked="0"/>
    </xf>
    <xf numFmtId="0" fontId="0" fillId="0" borderId="0" xfId="0" applyAlignment="1" applyProtection="1">
      <alignment horizontal="right"/>
      <protection/>
    </xf>
    <xf numFmtId="0" fontId="14" fillId="0" borderId="0" xfId="0" applyFont="1" applyAlignment="1" applyProtection="1">
      <alignment horizontal="left" vertical="center" wrapText="1"/>
      <protection/>
    </xf>
    <xf numFmtId="0" fontId="4" fillId="33" borderId="48" xfId="0" applyFont="1" applyFill="1" applyBorder="1" applyAlignment="1" applyProtection="1">
      <alignment horizontal="center"/>
      <protection/>
    </xf>
    <xf numFmtId="0" fontId="6" fillId="34" borderId="35" xfId="0" applyFont="1" applyFill="1" applyBorder="1" applyAlignment="1" applyProtection="1">
      <alignment horizontal="left" vertical="center"/>
      <protection locked="0"/>
    </xf>
    <xf numFmtId="0" fontId="6" fillId="34" borderId="36" xfId="0" applyFont="1" applyFill="1" applyBorder="1" applyAlignment="1" applyProtection="1">
      <alignment horizontal="left" vertical="center"/>
      <protection locked="0"/>
    </xf>
    <xf numFmtId="0" fontId="6" fillId="34" borderId="37" xfId="0" applyFont="1" applyFill="1" applyBorder="1" applyAlignment="1" applyProtection="1">
      <alignment horizontal="left" vertical="center"/>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Typical_life.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19050</xdr:rowOff>
    </xdr:from>
    <xdr:to>
      <xdr:col>9</xdr:col>
      <xdr:colOff>600075</xdr:colOff>
      <xdr:row>49</xdr:row>
      <xdr:rowOff>19050</xdr:rowOff>
    </xdr:to>
    <xdr:sp>
      <xdr:nvSpPr>
        <xdr:cNvPr id="1" name="Text Box 1">
          <a:hlinkClick r:id="rId1"/>
        </xdr:cNvPr>
        <xdr:cNvSpPr txBox="1">
          <a:spLocks noChangeArrowheads="1"/>
        </xdr:cNvSpPr>
      </xdr:nvSpPr>
      <xdr:spPr>
        <a:xfrm>
          <a:off x="142875" y="19050"/>
          <a:ext cx="5943600" cy="7934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BUDGET CALCULATOR GUIDELINES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is a simple budget calculator to be used for a small water system.  It is an Excel spreadsheet that consists of three tabs which are located near the bottom of your screen:  
</a:t>
          </a:r>
          <a:r>
            <a:rPr lang="en-US" cap="none" sz="1100" b="0" i="0" u="none" baseline="0">
              <a:solidFill>
                <a:srgbClr val="000000"/>
              </a:solidFill>
              <a:latin typeface="Arial"/>
              <a:ea typeface="Arial"/>
              <a:cs typeface="Arial"/>
            </a:rPr>
            <a:t>the </a:t>
          </a:r>
          <a:r>
            <a:rPr lang="en-US" cap="none" sz="1100" b="1" i="0" u="none" baseline="0">
              <a:solidFill>
                <a:srgbClr val="000000"/>
              </a:solidFill>
              <a:latin typeface="Arial"/>
              <a:ea typeface="Arial"/>
              <a:cs typeface="Arial"/>
            </a:rPr>
            <a:t>5-Year Budget Projection</a:t>
          </a:r>
          <a:r>
            <a:rPr lang="en-US" cap="none" sz="1100" b="0" i="0" u="none" baseline="0">
              <a:solidFill>
                <a:srgbClr val="000000"/>
              </a:solidFill>
              <a:latin typeface="Arial"/>
              <a:ea typeface="Arial"/>
              <a:cs typeface="Arial"/>
            </a:rPr>
            <a:t> tab, the </a:t>
          </a:r>
          <a:r>
            <a:rPr lang="en-US" cap="none" sz="1100" b="1" i="0" u="none" baseline="0">
              <a:solidFill>
                <a:srgbClr val="000000"/>
              </a:solidFill>
              <a:latin typeface="Arial"/>
              <a:ea typeface="Arial"/>
              <a:cs typeface="Arial"/>
            </a:rPr>
            <a:t>Capital Improvement Plan (CIP)</a:t>
          </a:r>
          <a:r>
            <a:rPr lang="en-US" cap="none" sz="1100" b="0" i="0" u="none" baseline="0">
              <a:solidFill>
                <a:srgbClr val="000000"/>
              </a:solidFill>
              <a:latin typeface="Arial"/>
              <a:ea typeface="Arial"/>
              <a:cs typeface="Arial"/>
            </a:rPr>
            <a:t> tab, and this</a:t>
          </a:r>
          <a:r>
            <a:rPr lang="en-US" cap="none" sz="1100" b="1" i="0" u="none" baseline="0">
              <a:solidFill>
                <a:srgbClr val="000000"/>
              </a:solidFill>
              <a:latin typeface="Arial"/>
              <a:ea typeface="Arial"/>
              <a:cs typeface="Arial"/>
            </a:rPr>
            <a:t> Guidelines </a:t>
          </a:r>
          <a:r>
            <a:rPr lang="en-US" cap="none" sz="1100" b="0" i="0" u="none" baseline="0">
              <a:solidFill>
                <a:srgbClr val="000000"/>
              </a:solidFill>
              <a:latin typeface="Arial"/>
              <a:ea typeface="Arial"/>
              <a:cs typeface="Arial"/>
            </a:rPr>
            <a:t>tab.  All three sheets including the instructions are formatted to print on standard 8.5 x 11 inch paper.  When the pertinent expense figures have been inserted, the program will calculate a minimum flat monthly rate per customer.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Be sure to use only the expenses and revenues related to the water system.  For example, if the bill for electricity covers the entire establishment, estimate the amount of electricity that the water system uses.  The number of connections can be changed to enable the user to factor in growth or costs associated with a certain portion of the system.  The inflation factor percentage can also be changed.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Sample numbers have been inserted into both spreadsheets.  The yellow shaded cells are for data entry.  The two orange cells are linked from the CIP on the third tab.  Except for line item descriptions which can be changed if needed, all other cells are locked for the calculations.  To calculate the actual budget for the water system, remove the sample numbers in the yellow shaded cells and enter the actual figures for your system.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 the Budget tab the spreadsheet automatically projects many costs over the next four years.  Expenses in Years 2 through 5 are compounded automatically by the inflation factor in cell G6 which can be changed.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 the CIP tab there are examples of various water system components, numbers of components, unit costs, and equipment life expectancy.  To determine the CIP for the water system enter the information for these categories specific to the system.  Information on typical equipment life expectancy can be found at: </a:t>
          </a:r>
          <a:r>
            <a:rPr lang="en-US" cap="none" sz="1050" b="0" i="0" u="none" baseline="0">
              <a:solidFill>
                <a:srgbClr val="0000FF"/>
              </a:solidFill>
              <a:latin typeface="Arial"/>
              <a:ea typeface="Arial"/>
              <a:cs typeface="Arial"/>
            </a:rPr>
            <a:t>http://ww2.cdph.ca.gov/certlic/drinkingwater/Documents/TMFplanningandreports/Typical_life.pdf  </a:t>
          </a:r>
          <a:r>
            <a:rPr lang="en-US" cap="none" sz="105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CIP Annual Reserve total is linked to the Budget tab on Line 20, Existing Contribution to CIP to enable the monthly rate per customer to include the cost of replacing equipment that has served its useful life.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funding projects include the new infrastructure components under the New Project CIP Costs at the bottom of the CIP tab.  The total of these figures links to the Budget tab on Line 25, Additional New Project Contribution to CIP.  In this example the existing budget is shown in Years 1 and 2.  The grant or loan is received in Year 3, and the debt service is paid in Years 4, 5, and beyond.   The Additional O&amp;M for New Project costs is listed in the expense section of the Budget tab beginning in Year 4 since these costs are not included in the funding.  </a:t>
          </a:r>
          <a:r>
            <a:rPr lang="en-US" cap="none" sz="1100" b="0" i="0" u="none" baseline="0">
              <a:solidFill>
                <a:srgbClr val="339966"/>
              </a:solidFill>
              <a:latin typeface="Arial"/>
              <a:ea typeface="Arial"/>
              <a:cs typeface="Arial"/>
            </a:rPr>
            <a:t>
</a:t>
          </a:r>
          <a:r>
            <a:rPr lang="en-US" cap="none" sz="1100" b="0" i="0" u="none" baseline="0">
              <a:solidFill>
                <a:srgbClr val="339966"/>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If you have further questions, please call the Drinking Water Capacity Development Coordinator George Faggella at 916-449-5652.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6">
      <selection activeCell="L36" sqref="L36"/>
    </sheetView>
  </sheetViews>
  <sheetFormatPr defaultColWidth="9.140625" defaultRowHeight="12.75"/>
  <sheetData/>
  <sheetProtection selectLockedCells="1"/>
  <printOptions/>
  <pageMargins left="0.5" right="0.5" top="1" bottom="1" header="0.5" footer="0.5"/>
  <pageSetup horizontalDpi="600" verticalDpi="600" orientation="portrait" r:id="rId2"/>
  <headerFooter alignWithMargins="0">
    <oddFooter>&amp;R&amp;8Rev 11/9/09</oddFooter>
  </headerFooter>
  <drawing r:id="rId1"/>
</worksheet>
</file>

<file path=xl/worksheets/sheet2.xml><?xml version="1.0" encoding="utf-8"?>
<worksheet xmlns="http://schemas.openxmlformats.org/spreadsheetml/2006/main" xmlns:r="http://schemas.openxmlformats.org/officeDocument/2006/relationships">
  <dimension ref="A1:AS56"/>
  <sheetViews>
    <sheetView zoomScaleSheetLayoutView="100" zoomScalePageLayoutView="0" workbookViewId="0" topLeftCell="A34">
      <selection activeCell="D27" sqref="D27"/>
    </sheetView>
  </sheetViews>
  <sheetFormatPr defaultColWidth="9.140625" defaultRowHeight="12.75"/>
  <cols>
    <col min="1" max="1" width="4.8515625" style="0" customWidth="1"/>
    <col min="2" max="2" width="5.28125" style="0" customWidth="1"/>
    <col min="3" max="3" width="46.57421875" style="0" customWidth="1"/>
    <col min="4" max="4" width="12.28125" style="0" customWidth="1"/>
    <col min="5" max="5" width="12.7109375" style="0" customWidth="1"/>
    <col min="6" max="6" width="14.140625" style="0" customWidth="1"/>
    <col min="7" max="8" width="12.7109375" style="0" customWidth="1"/>
  </cols>
  <sheetData>
    <row r="1" spans="1:8" s="3" customFormat="1" ht="15.75">
      <c r="A1" s="227" t="s">
        <v>105</v>
      </c>
      <c r="B1" s="228"/>
      <c r="C1" s="228"/>
      <c r="D1" s="228"/>
      <c r="E1" s="228"/>
      <c r="F1" s="228"/>
      <c r="G1" s="228"/>
      <c r="H1" s="228"/>
    </row>
    <row r="2" spans="1:8" s="3" customFormat="1" ht="6" customHeight="1">
      <c r="A2" s="7"/>
      <c r="B2" s="33"/>
      <c r="C2" s="33"/>
      <c r="D2" s="33"/>
      <c r="E2" s="33"/>
      <c r="F2" s="33"/>
      <c r="G2" s="33"/>
      <c r="H2" s="33"/>
    </row>
    <row r="3" spans="1:8" ht="10.5" customHeight="1">
      <c r="A3" s="34"/>
      <c r="B3" s="231" t="s">
        <v>71</v>
      </c>
      <c r="C3" s="231"/>
      <c r="D3" s="231"/>
      <c r="E3" s="231"/>
      <c r="F3" s="176" t="s">
        <v>76</v>
      </c>
      <c r="G3" s="34"/>
      <c r="H3" s="34"/>
    </row>
    <row r="4" spans="1:8" ht="10.5" customHeight="1">
      <c r="A4" s="8"/>
      <c r="B4" s="231"/>
      <c r="C4" s="231"/>
      <c r="D4" s="231"/>
      <c r="E4" s="231"/>
      <c r="F4" s="8"/>
      <c r="G4" s="8"/>
      <c r="H4" s="8"/>
    </row>
    <row r="5" spans="1:8" ht="6" customHeight="1">
      <c r="A5" s="8"/>
      <c r="B5" s="35"/>
      <c r="C5" s="35"/>
      <c r="D5" s="35"/>
      <c r="E5" s="8"/>
      <c r="F5" s="8"/>
      <c r="G5" s="8"/>
      <c r="H5" s="8"/>
    </row>
    <row r="6" spans="1:8" ht="12" customHeight="1">
      <c r="A6" s="8"/>
      <c r="B6" s="8"/>
      <c r="C6" s="9" t="s">
        <v>65</v>
      </c>
      <c r="D6" s="8"/>
      <c r="E6" s="230" t="s">
        <v>8</v>
      </c>
      <c r="F6" s="230"/>
      <c r="G6" s="77">
        <v>3</v>
      </c>
      <c r="H6" s="71"/>
    </row>
    <row r="7" spans="1:8" s="4" customFormat="1" ht="12.75">
      <c r="A7" s="36"/>
      <c r="B7" s="10"/>
      <c r="C7" s="76" t="s">
        <v>64</v>
      </c>
      <c r="D7" s="11"/>
      <c r="E7" s="11"/>
      <c r="F7" s="10" t="s">
        <v>66</v>
      </c>
      <c r="G7" s="229">
        <v>1000002</v>
      </c>
      <c r="H7" s="229"/>
    </row>
    <row r="8" spans="1:8" ht="6" customHeight="1" thickBot="1">
      <c r="A8" s="12"/>
      <c r="B8" s="12"/>
      <c r="C8" s="12"/>
      <c r="D8" s="12"/>
      <c r="E8" s="12"/>
      <c r="F8" s="12"/>
      <c r="G8" s="12"/>
      <c r="H8" s="12"/>
    </row>
    <row r="9" spans="1:8" s="5" customFormat="1" ht="13.5" thickBot="1">
      <c r="A9" s="13" t="s">
        <v>3</v>
      </c>
      <c r="B9" s="232" t="s">
        <v>6</v>
      </c>
      <c r="C9" s="232"/>
      <c r="D9" s="205">
        <v>2009</v>
      </c>
      <c r="E9" s="205">
        <f>D9+1</f>
        <v>2010</v>
      </c>
      <c r="F9" s="205">
        <f>E9+1</f>
        <v>2011</v>
      </c>
      <c r="G9" s="205">
        <f>F9+1</f>
        <v>2012</v>
      </c>
      <c r="H9" s="205">
        <f>G9+1</f>
        <v>2013</v>
      </c>
    </row>
    <row r="10" spans="1:8" ht="13.5" thickBot="1">
      <c r="A10" s="14">
        <v>1</v>
      </c>
      <c r="B10" s="218" t="s">
        <v>85</v>
      </c>
      <c r="C10" s="216"/>
      <c r="D10" s="216"/>
      <c r="E10" s="216"/>
      <c r="F10" s="216"/>
      <c r="G10" s="216"/>
      <c r="H10" s="217"/>
    </row>
    <row r="11" spans="1:8" ht="12" customHeight="1">
      <c r="A11" s="15">
        <f>A10+1</f>
        <v>2</v>
      </c>
      <c r="B11" s="16"/>
      <c r="C11" s="186" t="s">
        <v>87</v>
      </c>
      <c r="D11" s="78">
        <v>30000</v>
      </c>
      <c r="E11" s="17">
        <f>D11*(G6/100)+D11</f>
        <v>30900</v>
      </c>
      <c r="F11" s="18">
        <f>E11*(G6/100)+E11</f>
        <v>31827</v>
      </c>
      <c r="G11" s="18">
        <f>F11*(G6/100)+F11</f>
        <v>32781.81</v>
      </c>
      <c r="H11" s="19">
        <f>G11*(G6/100)+G11</f>
        <v>33765.264299999995</v>
      </c>
    </row>
    <row r="12" spans="1:8" ht="12" customHeight="1">
      <c r="A12" s="15">
        <f aca="true" t="shared" si="0" ref="A12:A27">A11+1</f>
        <v>3</v>
      </c>
      <c r="B12" s="20"/>
      <c r="C12" s="187" t="s">
        <v>88</v>
      </c>
      <c r="D12" s="79">
        <v>0</v>
      </c>
      <c r="E12" s="18">
        <f>D12*(G6/100)+D12</f>
        <v>0</v>
      </c>
      <c r="F12" s="18">
        <f>E12*(G6/100)+E12</f>
        <v>0</v>
      </c>
      <c r="G12" s="18">
        <f>F12*(G6/100)+F12</f>
        <v>0</v>
      </c>
      <c r="H12" s="19">
        <f>G12*(G6/100)+G12</f>
        <v>0</v>
      </c>
    </row>
    <row r="13" spans="1:8" ht="12" customHeight="1">
      <c r="A13" s="15">
        <f t="shared" si="0"/>
        <v>4</v>
      </c>
      <c r="B13" s="20"/>
      <c r="C13" s="187" t="s">
        <v>89</v>
      </c>
      <c r="D13" s="79">
        <v>2500</v>
      </c>
      <c r="E13" s="18">
        <f>D13*(G6/100)+D13</f>
        <v>2575</v>
      </c>
      <c r="F13" s="18">
        <f>E13*(G6/100)+E13</f>
        <v>2652.25</v>
      </c>
      <c r="G13" s="18">
        <f>F13*(G6/100)+F13</f>
        <v>2731.8175</v>
      </c>
      <c r="H13" s="19">
        <f>G13*(G6/100)+G13</f>
        <v>2813.772025</v>
      </c>
    </row>
    <row r="14" spans="1:8" ht="12" customHeight="1">
      <c r="A14" s="15">
        <f t="shared" si="0"/>
        <v>5</v>
      </c>
      <c r="B14" s="20"/>
      <c r="C14" s="187" t="s">
        <v>7</v>
      </c>
      <c r="D14" s="79">
        <v>500</v>
      </c>
      <c r="E14" s="18">
        <f>D14*(G6/100)+D14</f>
        <v>515</v>
      </c>
      <c r="F14" s="18">
        <f>E14*(G6/100)+E14</f>
        <v>530.45</v>
      </c>
      <c r="G14" s="18">
        <f>F14*(G6/100)+F14</f>
        <v>546.3635</v>
      </c>
      <c r="H14" s="19">
        <f>G14*(G6/100)+G14</f>
        <v>562.754405</v>
      </c>
    </row>
    <row r="15" spans="1:8" ht="12" customHeight="1">
      <c r="A15" s="15">
        <f t="shared" si="0"/>
        <v>6</v>
      </c>
      <c r="B15" s="20"/>
      <c r="C15" s="187" t="s">
        <v>91</v>
      </c>
      <c r="D15" s="79">
        <v>100</v>
      </c>
      <c r="E15" s="18">
        <f>D15*(G6/100)+D15</f>
        <v>103</v>
      </c>
      <c r="F15" s="18">
        <f>E15*(G6/100)+E15</f>
        <v>106.09</v>
      </c>
      <c r="G15" s="18">
        <f>F15*(G6/100)+F15</f>
        <v>109.2727</v>
      </c>
      <c r="H15" s="19">
        <f>G15*(G6/100)+G15</f>
        <v>112.550881</v>
      </c>
    </row>
    <row r="16" spans="1:8" ht="12" customHeight="1">
      <c r="A16" s="15">
        <f t="shared" si="0"/>
        <v>7</v>
      </c>
      <c r="B16" s="20"/>
      <c r="C16" s="187" t="s">
        <v>90</v>
      </c>
      <c r="D16" s="79">
        <v>1500</v>
      </c>
      <c r="E16" s="18">
        <f>D16*(G6/100)+D16</f>
        <v>1545</v>
      </c>
      <c r="F16" s="18">
        <f>E16*(G6/100)+E16</f>
        <v>1591.35</v>
      </c>
      <c r="G16" s="18">
        <f>F16*(G6/100)+F16</f>
        <v>1639.0904999999998</v>
      </c>
      <c r="H16" s="19">
        <f>G16*(G6/100)+G16</f>
        <v>1688.2632149999997</v>
      </c>
    </row>
    <row r="17" spans="1:8" ht="12" customHeight="1">
      <c r="A17" s="15">
        <f t="shared" si="0"/>
        <v>8</v>
      </c>
      <c r="B17" s="20"/>
      <c r="C17" s="187" t="s">
        <v>92</v>
      </c>
      <c r="D17" s="79">
        <v>500</v>
      </c>
      <c r="E17" s="18">
        <f>D17*(G6/100)+D17</f>
        <v>515</v>
      </c>
      <c r="F17" s="18">
        <f>E17*(G6/100)+E17</f>
        <v>530.45</v>
      </c>
      <c r="G17" s="18">
        <f>F17*(G6/100)+F17</f>
        <v>546.3635</v>
      </c>
      <c r="H17" s="19">
        <f>G17*(G6/100)+G17</f>
        <v>562.754405</v>
      </c>
    </row>
    <row r="18" spans="1:8" ht="12" customHeight="1">
      <c r="A18" s="15">
        <f t="shared" si="0"/>
        <v>9</v>
      </c>
      <c r="B18" s="20"/>
      <c r="C18" s="187" t="s">
        <v>0</v>
      </c>
      <c r="D18" s="79">
        <v>0</v>
      </c>
      <c r="E18" s="18">
        <f>D18*(G6/100)+D18</f>
        <v>0</v>
      </c>
      <c r="F18" s="18">
        <f>E18*(G6/100)+E18</f>
        <v>0</v>
      </c>
      <c r="G18" s="18">
        <f>F18*(G6/100)+F18</f>
        <v>0</v>
      </c>
      <c r="H18" s="19">
        <f>G18*(G6/100)+G18</f>
        <v>0</v>
      </c>
    </row>
    <row r="19" spans="1:8" ht="12" customHeight="1">
      <c r="A19" s="15">
        <f>A18+1</f>
        <v>10</v>
      </c>
      <c r="B19" s="20"/>
      <c r="C19" s="187" t="s">
        <v>93</v>
      </c>
      <c r="D19" s="79">
        <v>150</v>
      </c>
      <c r="E19" s="18">
        <f>D19*(G6/100)+D19</f>
        <v>154.5</v>
      </c>
      <c r="F19" s="18">
        <f>E19*(G6/100)+E19</f>
        <v>159.135</v>
      </c>
      <c r="G19" s="18">
        <f>F19*(G6/100)+F19</f>
        <v>163.90904999999998</v>
      </c>
      <c r="H19" s="19">
        <f>G19*(G6/100)+G19</f>
        <v>168.82632149999998</v>
      </c>
    </row>
    <row r="20" spans="1:8" ht="12" customHeight="1">
      <c r="A20" s="15">
        <f t="shared" si="0"/>
        <v>11</v>
      </c>
      <c r="B20" s="20"/>
      <c r="C20" s="187" t="s">
        <v>94</v>
      </c>
      <c r="D20" s="80">
        <v>200</v>
      </c>
      <c r="E20" s="18">
        <f>D20*(G6/100)+D20</f>
        <v>206</v>
      </c>
      <c r="F20" s="18">
        <f>E20*(G6/100)+E20</f>
        <v>212.18</v>
      </c>
      <c r="G20" s="18">
        <f>F20*(G6/100)+F20</f>
        <v>218.5454</v>
      </c>
      <c r="H20" s="19">
        <f>G20*(G6/100)+G20</f>
        <v>225.101762</v>
      </c>
    </row>
    <row r="21" spans="1:8" ht="12" customHeight="1">
      <c r="A21" s="21">
        <v>12</v>
      </c>
      <c r="B21" s="20"/>
      <c r="C21" s="187" t="s">
        <v>1</v>
      </c>
      <c r="D21" s="79">
        <v>300</v>
      </c>
      <c r="E21" s="18">
        <f>D21*(G6/100)+D21</f>
        <v>309</v>
      </c>
      <c r="F21" s="18">
        <f>E21*(G6/100)+E21</f>
        <v>318.27</v>
      </c>
      <c r="G21" s="18">
        <f>F21*(G6/100)+F21</f>
        <v>327.81809999999996</v>
      </c>
      <c r="H21" s="19">
        <f>G21*(G6/100)+G21</f>
        <v>337.65264299999996</v>
      </c>
    </row>
    <row r="22" spans="1:8" ht="12" customHeight="1">
      <c r="A22" s="178">
        <v>13</v>
      </c>
      <c r="B22" s="179"/>
      <c r="C22" s="114" t="s">
        <v>83</v>
      </c>
      <c r="D22" s="112">
        <v>0</v>
      </c>
      <c r="E22" s="112">
        <v>0</v>
      </c>
      <c r="F22" s="112">
        <v>0</v>
      </c>
      <c r="G22" s="112">
        <v>2000</v>
      </c>
      <c r="H22" s="115">
        <f>G22*(G6/100)+G22</f>
        <v>2060</v>
      </c>
    </row>
    <row r="23" spans="1:8" ht="12" customHeight="1" thickBot="1">
      <c r="A23" s="15">
        <v>14</v>
      </c>
      <c r="B23" s="161"/>
      <c r="C23" s="162" t="s">
        <v>86</v>
      </c>
      <c r="D23" s="163">
        <f>SUM(D11:D22)</f>
        <v>35750</v>
      </c>
      <c r="E23" s="163">
        <f>SUM(E11:E22)</f>
        <v>36822.5</v>
      </c>
      <c r="F23" s="163">
        <f>SUM(F11:F22)</f>
        <v>37927.17499999999</v>
      </c>
      <c r="G23" s="163">
        <f>SUM(G11:G22)</f>
        <v>41064.990249999995</v>
      </c>
      <c r="H23" s="164">
        <f>SUM(H11:H22)</f>
        <v>42296.93995749999</v>
      </c>
    </row>
    <row r="24" spans="1:12" ht="6" customHeight="1" thickBot="1">
      <c r="A24" s="23">
        <v>15</v>
      </c>
      <c r="B24" s="219"/>
      <c r="C24" s="220"/>
      <c r="D24" s="220"/>
      <c r="E24" s="220"/>
      <c r="F24" s="220"/>
      <c r="G24" s="220"/>
      <c r="H24" s="221"/>
      <c r="L24" t="s">
        <v>76</v>
      </c>
    </row>
    <row r="25" spans="1:8" ht="14.25" customHeight="1" thickBot="1">
      <c r="A25" s="15">
        <f t="shared" si="0"/>
        <v>16</v>
      </c>
      <c r="B25" s="218" t="s">
        <v>84</v>
      </c>
      <c r="C25" s="216"/>
      <c r="D25" s="216"/>
      <c r="E25" s="216"/>
      <c r="F25" s="216"/>
      <c r="G25" s="216"/>
      <c r="H25" s="217"/>
    </row>
    <row r="26" spans="1:10" ht="12" customHeight="1">
      <c r="A26" s="15">
        <f t="shared" si="0"/>
        <v>17</v>
      </c>
      <c r="B26" s="103"/>
      <c r="C26" s="184" t="s">
        <v>96</v>
      </c>
      <c r="D26" s="104">
        <v>500</v>
      </c>
      <c r="E26" s="105">
        <f>D26*(G6/100)+D26</f>
        <v>515</v>
      </c>
      <c r="F26" s="105">
        <f>E26*(G6/100)+E26</f>
        <v>530.45</v>
      </c>
      <c r="G26" s="105">
        <f>F26*(G6/100)+F26</f>
        <v>546.3635</v>
      </c>
      <c r="H26" s="106">
        <f>G26*(G6/100)+G26</f>
        <v>562.754405</v>
      </c>
      <c r="J26" t="s">
        <v>76</v>
      </c>
    </row>
    <row r="27" spans="1:8" ht="12" customHeight="1">
      <c r="A27" s="15">
        <f t="shared" si="0"/>
        <v>18</v>
      </c>
      <c r="B27" s="38"/>
      <c r="C27" s="185" t="s">
        <v>95</v>
      </c>
      <c r="D27" s="79">
        <v>0</v>
      </c>
      <c r="E27" s="18">
        <f>D27*(G6/100)+D27</f>
        <v>0</v>
      </c>
      <c r="F27" s="18">
        <f>E27*(G6/100)+E27</f>
        <v>0</v>
      </c>
      <c r="G27" s="18">
        <f>F27*(G6/100)+F27</f>
        <v>0</v>
      </c>
      <c r="H27" s="19">
        <f>G27*(G6/100)+G27</f>
        <v>0</v>
      </c>
    </row>
    <row r="28" spans="1:12" ht="12" customHeight="1">
      <c r="A28" s="15">
        <v>19</v>
      </c>
      <c r="B28" s="38"/>
      <c r="C28" s="185" t="s">
        <v>2</v>
      </c>
      <c r="D28" s="82">
        <v>1000</v>
      </c>
      <c r="E28" s="163">
        <f>D28*(G6/100)+D28</f>
        <v>1030</v>
      </c>
      <c r="F28" s="163">
        <f>E28*(G6/100)+E28</f>
        <v>1060.9</v>
      </c>
      <c r="G28" s="163">
        <f>F28*(G6/100)+F28</f>
        <v>1092.727</v>
      </c>
      <c r="H28" s="164">
        <f>G28*(G6/100)+G28</f>
        <v>1125.50881</v>
      </c>
      <c r="L28" t="s">
        <v>76</v>
      </c>
    </row>
    <row r="29" spans="1:8" ht="12" customHeight="1">
      <c r="A29" s="15">
        <v>20</v>
      </c>
      <c r="B29" s="38" t="s">
        <v>76</v>
      </c>
      <c r="C29" s="207" t="s">
        <v>116</v>
      </c>
      <c r="D29" s="211">
        <f>CIP!$J$48</f>
        <v>16712.5</v>
      </c>
      <c r="E29" s="18">
        <f>D29</f>
        <v>16712.5</v>
      </c>
      <c r="F29" s="18">
        <f>D29</f>
        <v>16712.5</v>
      </c>
      <c r="G29" s="18">
        <f>D29</f>
        <v>16712.5</v>
      </c>
      <c r="H29" s="19">
        <f>D29</f>
        <v>16712.5</v>
      </c>
    </row>
    <row r="30" spans="1:8" ht="12" customHeight="1">
      <c r="A30" s="15">
        <v>21</v>
      </c>
      <c r="B30" s="38"/>
      <c r="C30" s="207" t="s">
        <v>111</v>
      </c>
      <c r="D30" s="213">
        <v>0</v>
      </c>
      <c r="E30" s="17">
        <v>0</v>
      </c>
      <c r="F30" s="17">
        <v>0</v>
      </c>
      <c r="G30" s="17">
        <v>0</v>
      </c>
      <c r="H30" s="209">
        <v>0</v>
      </c>
    </row>
    <row r="31" spans="1:8" ht="12" customHeight="1">
      <c r="A31" s="15">
        <v>22</v>
      </c>
      <c r="B31" s="38"/>
      <c r="C31" s="207" t="s">
        <v>112</v>
      </c>
      <c r="D31" s="213">
        <v>0</v>
      </c>
      <c r="E31" s="17">
        <v>0</v>
      </c>
      <c r="F31" s="17">
        <v>0</v>
      </c>
      <c r="G31" s="17">
        <v>0</v>
      </c>
      <c r="H31" s="209">
        <v>0</v>
      </c>
    </row>
    <row r="32" spans="1:8" ht="12" customHeight="1">
      <c r="A32" s="23">
        <v>23</v>
      </c>
      <c r="B32" s="38"/>
      <c r="C32" s="185" t="s">
        <v>1</v>
      </c>
      <c r="D32" s="208">
        <v>100</v>
      </c>
      <c r="E32" s="17">
        <f>D32*(G6/100)+D32</f>
        <v>103</v>
      </c>
      <c r="F32" s="17">
        <f>E32*(G6/100)+E32</f>
        <v>106.09</v>
      </c>
      <c r="G32" s="17">
        <f>F32*(G6/100)+F32</f>
        <v>109.2727</v>
      </c>
      <c r="H32" s="209">
        <f>G32*(G6/100)+G32</f>
        <v>112.550881</v>
      </c>
    </row>
    <row r="33" spans="1:8" ht="12" customHeight="1">
      <c r="A33" s="23">
        <v>24</v>
      </c>
      <c r="B33" s="180" t="s">
        <v>67</v>
      </c>
      <c r="C33" s="114" t="s">
        <v>103</v>
      </c>
      <c r="D33" s="112">
        <v>0</v>
      </c>
      <c r="E33" s="112">
        <v>0</v>
      </c>
      <c r="F33" s="112">
        <v>250000</v>
      </c>
      <c r="G33" s="112">
        <v>0</v>
      </c>
      <c r="H33" s="115">
        <v>0</v>
      </c>
    </row>
    <row r="34" spans="1:10" ht="12" customHeight="1">
      <c r="A34" s="15">
        <v>25</v>
      </c>
      <c r="B34" s="180"/>
      <c r="C34" s="114" t="s">
        <v>115</v>
      </c>
      <c r="D34" s="113">
        <v>0</v>
      </c>
      <c r="E34" s="113">
        <v>0</v>
      </c>
      <c r="F34" s="113">
        <v>0</v>
      </c>
      <c r="G34" s="118">
        <f>CIP!$J$59</f>
        <v>9954.444444444443</v>
      </c>
      <c r="H34" s="212">
        <f>G34</f>
        <v>9954.444444444443</v>
      </c>
      <c r="J34" s="6"/>
    </row>
    <row r="35" spans="1:8" ht="12" customHeight="1">
      <c r="A35" s="15">
        <v>26</v>
      </c>
      <c r="B35" s="180" t="s">
        <v>67</v>
      </c>
      <c r="C35" s="114" t="s">
        <v>69</v>
      </c>
      <c r="D35" s="112">
        <v>0</v>
      </c>
      <c r="E35" s="112">
        <v>0</v>
      </c>
      <c r="F35" s="112">
        <v>0</v>
      </c>
      <c r="G35" s="112">
        <v>10000</v>
      </c>
      <c r="H35" s="115">
        <v>10000</v>
      </c>
    </row>
    <row r="36" spans="1:8" ht="12" customHeight="1">
      <c r="A36" s="24">
        <v>27</v>
      </c>
      <c r="B36" s="38"/>
      <c r="C36" s="22" t="s">
        <v>56</v>
      </c>
      <c r="D36" s="18">
        <f>SUM(D26:D35)</f>
        <v>18312.5</v>
      </c>
      <c r="E36" s="18">
        <f>SUM(E26:E35)</f>
        <v>18360.5</v>
      </c>
      <c r="F36" s="18">
        <f>SUM(F26:F35)</f>
        <v>268409.94</v>
      </c>
      <c r="G36" s="18">
        <f>SUM(G26:G35)</f>
        <v>38415.307644444445</v>
      </c>
      <c r="H36" s="19">
        <f>SUM(H26:H35)</f>
        <v>38467.75854044444</v>
      </c>
    </row>
    <row r="37" spans="1:8" ht="15" customHeight="1" thickBot="1">
      <c r="A37" s="24">
        <v>28</v>
      </c>
      <c r="B37" s="222" t="s">
        <v>113</v>
      </c>
      <c r="C37" s="223"/>
      <c r="D37" s="25">
        <f>SUM(D23,D36)</f>
        <v>54062.5</v>
      </c>
      <c r="E37" s="25">
        <f>SUM(E23,E36)</f>
        <v>55183</v>
      </c>
      <c r="F37" s="25">
        <f>SUM(F23,F36)</f>
        <v>306337.115</v>
      </c>
      <c r="G37" s="25">
        <f>SUM(G23,G36)</f>
        <v>79480.29789444443</v>
      </c>
      <c r="H37" s="26">
        <f>SUM(H23,H36)</f>
        <v>80764.69849794442</v>
      </c>
    </row>
    <row r="38" spans="1:8" ht="6" customHeight="1" thickBot="1">
      <c r="A38" s="15">
        <v>29</v>
      </c>
      <c r="B38" s="224"/>
      <c r="C38" s="225"/>
      <c r="D38" s="225"/>
      <c r="E38" s="225"/>
      <c r="F38" s="225"/>
      <c r="G38" s="225"/>
      <c r="H38" s="226"/>
    </row>
    <row r="39" spans="1:8" ht="13.5" customHeight="1" thickBot="1">
      <c r="A39" s="24">
        <v>30</v>
      </c>
      <c r="B39" s="215" t="s">
        <v>82</v>
      </c>
      <c r="C39" s="216"/>
      <c r="D39" s="216"/>
      <c r="E39" s="216"/>
      <c r="F39" s="216"/>
      <c r="G39" s="216"/>
      <c r="H39" s="217"/>
    </row>
    <row r="40" spans="1:45" s="1" customFormat="1" ht="12" customHeight="1">
      <c r="A40" s="24">
        <v>31</v>
      </c>
      <c r="B40" s="37"/>
      <c r="C40" s="70" t="s">
        <v>77</v>
      </c>
      <c r="D40" s="82">
        <v>55000</v>
      </c>
      <c r="E40" s="79">
        <v>55000</v>
      </c>
      <c r="F40" s="79">
        <v>55000</v>
      </c>
      <c r="G40" s="79">
        <v>55000</v>
      </c>
      <c r="H40" s="81">
        <v>55000</v>
      </c>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row>
    <row r="41" spans="1:8" s="2" customFormat="1" ht="12" customHeight="1">
      <c r="A41" s="24">
        <v>32</v>
      </c>
      <c r="B41" s="39" t="s">
        <v>67</v>
      </c>
      <c r="C41" s="188" t="s">
        <v>5</v>
      </c>
      <c r="D41" s="82">
        <v>0</v>
      </c>
      <c r="E41" s="79">
        <v>0</v>
      </c>
      <c r="F41" s="79">
        <v>0</v>
      </c>
      <c r="G41" s="79">
        <v>0</v>
      </c>
      <c r="H41" s="81">
        <v>0</v>
      </c>
    </row>
    <row r="42" spans="1:8" s="2" customFormat="1" ht="12" customHeight="1">
      <c r="A42" s="24">
        <v>33</v>
      </c>
      <c r="B42" s="39" t="s">
        <v>67</v>
      </c>
      <c r="C42" s="188" t="s">
        <v>97</v>
      </c>
      <c r="D42" s="82">
        <v>0</v>
      </c>
      <c r="E42" s="79">
        <v>0</v>
      </c>
      <c r="F42" s="79">
        <v>0</v>
      </c>
      <c r="G42" s="79">
        <v>0</v>
      </c>
      <c r="H42" s="81">
        <v>0</v>
      </c>
    </row>
    <row r="43" spans="1:8" s="2" customFormat="1" ht="12" customHeight="1">
      <c r="A43" s="24">
        <v>34</v>
      </c>
      <c r="B43" s="39" t="s">
        <v>67</v>
      </c>
      <c r="C43" s="188" t="s">
        <v>98</v>
      </c>
      <c r="D43" s="82">
        <v>0</v>
      </c>
      <c r="E43" s="79">
        <v>0</v>
      </c>
      <c r="F43" s="79">
        <v>0</v>
      </c>
      <c r="G43" s="79">
        <v>0</v>
      </c>
      <c r="H43" s="81">
        <v>0</v>
      </c>
    </row>
    <row r="44" spans="1:8" s="2" customFormat="1" ht="12" customHeight="1">
      <c r="A44" s="181">
        <v>35</v>
      </c>
      <c r="B44" s="39" t="s">
        <v>67</v>
      </c>
      <c r="C44" s="188" t="s">
        <v>101</v>
      </c>
      <c r="D44" s="82">
        <v>0</v>
      </c>
      <c r="E44" s="79">
        <v>0</v>
      </c>
      <c r="F44" s="79">
        <v>0</v>
      </c>
      <c r="G44" s="79">
        <v>0</v>
      </c>
      <c r="H44" s="81">
        <v>0</v>
      </c>
    </row>
    <row r="45" spans="1:8" s="2" customFormat="1" ht="12" customHeight="1">
      <c r="A45" s="181">
        <v>36</v>
      </c>
      <c r="B45" s="39" t="s">
        <v>67</v>
      </c>
      <c r="C45" s="188" t="s">
        <v>102</v>
      </c>
      <c r="D45" s="82">
        <v>200</v>
      </c>
      <c r="E45" s="79">
        <v>200</v>
      </c>
      <c r="F45" s="79">
        <v>200</v>
      </c>
      <c r="G45" s="79">
        <v>200</v>
      </c>
      <c r="H45" s="81">
        <v>200</v>
      </c>
    </row>
    <row r="46" spans="1:8" s="2" customFormat="1" ht="12" customHeight="1">
      <c r="A46" s="181">
        <v>37</v>
      </c>
      <c r="B46" s="182" t="s">
        <v>67</v>
      </c>
      <c r="C46" s="116" t="s">
        <v>68</v>
      </c>
      <c r="D46" s="112">
        <v>0</v>
      </c>
      <c r="E46" s="112">
        <v>0</v>
      </c>
      <c r="F46" s="112">
        <v>0</v>
      </c>
      <c r="G46" s="112">
        <v>0</v>
      </c>
      <c r="H46" s="115">
        <v>0</v>
      </c>
    </row>
    <row r="47" spans="1:8" s="2" customFormat="1" ht="12" customHeight="1">
      <c r="A47" s="24">
        <v>38</v>
      </c>
      <c r="B47" s="182" t="s">
        <v>67</v>
      </c>
      <c r="C47" s="116" t="s">
        <v>99</v>
      </c>
      <c r="D47" s="214">
        <v>0</v>
      </c>
      <c r="E47" s="117">
        <v>0</v>
      </c>
      <c r="F47" s="112">
        <v>250000</v>
      </c>
      <c r="G47" s="112">
        <v>0</v>
      </c>
      <c r="H47" s="115">
        <v>0</v>
      </c>
    </row>
    <row r="48" spans="1:10" s="2" customFormat="1" ht="12" customHeight="1" thickBot="1">
      <c r="A48" s="27">
        <v>39</v>
      </c>
      <c r="B48" s="183" t="s">
        <v>67</v>
      </c>
      <c r="C48" s="165" t="s">
        <v>100</v>
      </c>
      <c r="D48" s="166">
        <v>0</v>
      </c>
      <c r="E48" s="166">
        <v>0</v>
      </c>
      <c r="F48" s="166">
        <v>0</v>
      </c>
      <c r="G48" s="166">
        <v>0</v>
      </c>
      <c r="H48" s="167">
        <v>0</v>
      </c>
      <c r="J48" s="2" t="s">
        <v>76</v>
      </c>
    </row>
    <row r="49" spans="1:8" s="2" customFormat="1" ht="14.25" customHeight="1" thickBot="1">
      <c r="A49" s="24">
        <v>40</v>
      </c>
      <c r="B49" s="222" t="s">
        <v>114</v>
      </c>
      <c r="C49" s="223"/>
      <c r="D49" s="25">
        <f>SUM(D40:D48)</f>
        <v>55200</v>
      </c>
      <c r="E49" s="25">
        <f>SUM(E40:E48)</f>
        <v>55200</v>
      </c>
      <c r="F49" s="25">
        <f>SUM(F40:F48)</f>
        <v>305200</v>
      </c>
      <c r="G49" s="25">
        <f>SUM(G40:G48)</f>
        <v>55200</v>
      </c>
      <c r="H49" s="26">
        <f>SUM(H40:H48)</f>
        <v>55200</v>
      </c>
    </row>
    <row r="50" spans="1:8" ht="15" customHeight="1" thickBot="1">
      <c r="A50" s="27">
        <v>41</v>
      </c>
      <c r="B50" s="28"/>
      <c r="C50" s="29" t="s">
        <v>57</v>
      </c>
      <c r="D50" s="30">
        <f>SUM(D49-D37)</f>
        <v>1137.5</v>
      </c>
      <c r="E50" s="30">
        <f>SUM(E49-E37)</f>
        <v>17</v>
      </c>
      <c r="F50" s="30">
        <f>SUM(F49-F37)</f>
        <v>-1137.1149999999907</v>
      </c>
      <c r="G50" s="30">
        <f>SUM(G49-G37)</f>
        <v>-24280.297894444433</v>
      </c>
      <c r="H50" s="30">
        <f>SUM(H49-H37)</f>
        <v>-25564.698497944424</v>
      </c>
    </row>
    <row r="51" spans="1:8" ht="12.75">
      <c r="A51" s="31" t="s">
        <v>63</v>
      </c>
      <c r="B51" s="12"/>
      <c r="C51" s="12"/>
      <c r="D51" s="12"/>
      <c r="E51" s="12"/>
      <c r="F51" s="12"/>
      <c r="G51" s="31" t="s">
        <v>4</v>
      </c>
      <c r="H51" s="12"/>
    </row>
    <row r="52" spans="1:8" ht="6" customHeight="1" thickBot="1">
      <c r="A52" s="31"/>
      <c r="B52" s="12"/>
      <c r="C52" s="12"/>
      <c r="D52" s="12"/>
      <c r="E52" s="12"/>
      <c r="F52" s="12"/>
      <c r="G52" s="31"/>
      <c r="H52" s="12"/>
    </row>
    <row r="53" spans="1:8" ht="12.75">
      <c r="A53" s="40" t="s">
        <v>70</v>
      </c>
      <c r="B53" s="12"/>
      <c r="C53" s="12"/>
      <c r="D53" s="41">
        <f>D9</f>
        <v>2009</v>
      </c>
      <c r="E53" s="41">
        <f>D53+1</f>
        <v>2010</v>
      </c>
      <c r="F53" s="41">
        <f>E53+1</f>
        <v>2011</v>
      </c>
      <c r="G53" s="41">
        <f>F53+1</f>
        <v>2012</v>
      </c>
      <c r="H53" s="41">
        <f>G53+1</f>
        <v>2013</v>
      </c>
    </row>
    <row r="54" spans="1:8" ht="12.75">
      <c r="A54" s="8"/>
      <c r="B54" s="31"/>
      <c r="C54" s="204" t="s">
        <v>58</v>
      </c>
      <c r="D54" s="107">
        <v>85</v>
      </c>
      <c r="E54" s="107">
        <v>85</v>
      </c>
      <c r="F54" s="107">
        <v>85</v>
      </c>
      <c r="G54" s="107">
        <v>85</v>
      </c>
      <c r="H54" s="107">
        <v>85</v>
      </c>
    </row>
    <row r="55" spans="1:8" ht="12.75">
      <c r="A55" s="8"/>
      <c r="B55" s="12"/>
      <c r="C55" s="204" t="s">
        <v>108</v>
      </c>
      <c r="D55" s="42">
        <f>SUM((D37-D33)/D54/12)</f>
        <v>53.002450980392155</v>
      </c>
      <c r="E55" s="42">
        <f>SUM((E37-E33)/E54/12)</f>
        <v>54.10098039215686</v>
      </c>
      <c r="F55" s="42">
        <f>SUM((F37-F33)/F54/12)</f>
        <v>55.2324656862745</v>
      </c>
      <c r="G55" s="42">
        <f>SUM((G37-G33)/G54/12)</f>
        <v>77.92186068082788</v>
      </c>
      <c r="H55" s="42">
        <f>SUM((H37-H33)/H54/12)</f>
        <v>79.18107695876904</v>
      </c>
    </row>
    <row r="56" spans="1:8" ht="12.75">
      <c r="A56" s="8"/>
      <c r="B56" s="12"/>
      <c r="C56" s="43" t="s">
        <v>75</v>
      </c>
      <c r="D56" s="32"/>
      <c r="E56" s="12"/>
      <c r="F56" s="12"/>
      <c r="G56" s="12"/>
      <c r="H56" s="12"/>
    </row>
  </sheetData>
  <sheetProtection password="CA1F" sheet="1" objects="1" scenarios="1" selectLockedCells="1"/>
  <protectedRanges>
    <protectedRange sqref="C41:H48" name="Range13"/>
    <protectedRange sqref="G35" name="Range11"/>
    <protectedRange sqref="H33 H35" name="Range9"/>
    <protectedRange sqref="D32:D35" name="Range7"/>
    <protectedRange sqref="C26:D28" name="Range5"/>
    <protectedRange sqref="C11:D22" name="Range3"/>
    <protectedRange sqref="G6:H7" name="Range1"/>
    <protectedRange sqref="C7" name="Range2"/>
    <protectedRange sqref="E22:H22" name="Range4"/>
    <protectedRange sqref="C29:C35" name="Range6"/>
    <protectedRange sqref="E33:F35" name="Range8"/>
    <protectedRange sqref="G33" name="Range10"/>
    <protectedRange sqref="D54:H54" name="Range12"/>
  </protectedRanges>
  <mergeCells count="12">
    <mergeCell ref="A1:H1"/>
    <mergeCell ref="G7:H7"/>
    <mergeCell ref="E6:F6"/>
    <mergeCell ref="B3:E4"/>
    <mergeCell ref="B9:C9"/>
    <mergeCell ref="B10:H10"/>
    <mergeCell ref="B39:H39"/>
    <mergeCell ref="B25:H25"/>
    <mergeCell ref="B24:H24"/>
    <mergeCell ref="B37:C37"/>
    <mergeCell ref="B49:C49"/>
    <mergeCell ref="B38:H38"/>
  </mergeCells>
  <printOptions horizontalCentered="1"/>
  <pageMargins left="0.75" right="0.75" top="0.25" bottom="0.25" header="0.5" footer="0.14"/>
  <pageSetup horizontalDpi="600" verticalDpi="600" orientation="landscape" scale="90" r:id="rId1"/>
  <headerFooter alignWithMargins="0">
    <oddFooter>&amp;R&amp;8Rev 11/9/09</oddFooter>
  </headerFooter>
</worksheet>
</file>

<file path=xl/worksheets/sheet3.xml><?xml version="1.0" encoding="utf-8"?>
<worksheet xmlns="http://schemas.openxmlformats.org/spreadsheetml/2006/main" xmlns:r="http://schemas.openxmlformats.org/officeDocument/2006/relationships">
  <dimension ref="A1:P69"/>
  <sheetViews>
    <sheetView zoomScaleSheetLayoutView="100" zoomScalePageLayoutView="0" workbookViewId="0" topLeftCell="A1">
      <selection activeCell="G9" sqref="G9"/>
    </sheetView>
  </sheetViews>
  <sheetFormatPr defaultColWidth="9.140625" defaultRowHeight="12.75"/>
  <cols>
    <col min="1" max="1" width="6.00390625" style="0" bestFit="1" customWidth="1"/>
    <col min="8" max="8" width="12.28125" style="0" bestFit="1" customWidth="1"/>
    <col min="10" max="10" width="11.8515625" style="0" customWidth="1"/>
    <col min="11" max="11" width="10.57421875" style="0" customWidth="1"/>
    <col min="12" max="12" width="10.7109375" style="0" bestFit="1" customWidth="1"/>
  </cols>
  <sheetData>
    <row r="1" spans="1:13" ht="18">
      <c r="A1" s="44"/>
      <c r="B1" s="45" t="s">
        <v>109</v>
      </c>
      <c r="C1" s="46"/>
      <c r="D1" s="46"/>
      <c r="E1" s="46"/>
      <c r="F1" s="46"/>
      <c r="G1" s="46"/>
      <c r="H1" s="46"/>
      <c r="I1" s="46"/>
      <c r="J1" s="47"/>
      <c r="K1" s="177" t="s">
        <v>76</v>
      </c>
      <c r="L1" s="47"/>
      <c r="M1" s="72"/>
    </row>
    <row r="2" spans="1:13" ht="12.75">
      <c r="A2" s="48"/>
      <c r="B2" s="49"/>
      <c r="C2" s="50"/>
      <c r="D2" s="50"/>
      <c r="E2" s="50"/>
      <c r="F2" s="50"/>
      <c r="G2" s="50"/>
      <c r="H2" s="50"/>
      <c r="I2" s="51" t="s">
        <v>9</v>
      </c>
      <c r="J2" s="97"/>
      <c r="K2" s="50"/>
      <c r="L2" s="50"/>
      <c r="M2" s="73"/>
    </row>
    <row r="3" spans="1:13" ht="12.75">
      <c r="A3" s="48"/>
      <c r="B3" s="50"/>
      <c r="C3" s="50"/>
      <c r="D3" s="50"/>
      <c r="E3" s="50"/>
      <c r="F3" s="50"/>
      <c r="G3" s="50"/>
      <c r="H3" s="50"/>
      <c r="I3" s="52" t="s">
        <v>10</v>
      </c>
      <c r="J3" s="98">
        <v>1000002</v>
      </c>
      <c r="K3" s="50"/>
      <c r="L3" s="50"/>
      <c r="M3" s="73"/>
    </row>
    <row r="4" spans="1:13" ht="12.75">
      <c r="A4" s="53"/>
      <c r="B4" s="54"/>
      <c r="C4" s="52" t="s">
        <v>11</v>
      </c>
      <c r="D4" s="233" t="s">
        <v>64</v>
      </c>
      <c r="E4" s="234"/>
      <c r="F4" s="234"/>
      <c r="G4" s="235"/>
      <c r="H4" s="54"/>
      <c r="I4" s="52" t="s">
        <v>12</v>
      </c>
      <c r="J4" s="98">
        <v>85</v>
      </c>
      <c r="K4" s="49"/>
      <c r="L4" s="49"/>
      <c r="M4" s="73"/>
    </row>
    <row r="5" spans="1:13" ht="12.75">
      <c r="A5" s="53"/>
      <c r="B5" s="54"/>
      <c r="C5" s="52"/>
      <c r="D5" s="54"/>
      <c r="E5" s="54"/>
      <c r="F5" s="54"/>
      <c r="G5" s="54"/>
      <c r="H5" s="55"/>
      <c r="I5" s="55"/>
      <c r="J5" s="56"/>
      <c r="K5" s="56"/>
      <c r="L5" s="56" t="s">
        <v>13</v>
      </c>
      <c r="M5" s="73"/>
    </row>
    <row r="6" spans="1:13" ht="12.75">
      <c r="A6" s="57"/>
      <c r="B6" s="99" t="s">
        <v>72</v>
      </c>
      <c r="C6" s="100"/>
      <c r="D6" s="100"/>
      <c r="E6" s="100"/>
      <c r="F6" s="101"/>
      <c r="G6" s="58"/>
      <c r="H6" s="59"/>
      <c r="I6" s="59" t="s">
        <v>14</v>
      </c>
      <c r="J6" s="59"/>
      <c r="K6" s="59"/>
      <c r="L6" s="59" t="s">
        <v>15</v>
      </c>
      <c r="M6" s="74"/>
    </row>
    <row r="7" spans="1:13" ht="12.75">
      <c r="A7" s="60"/>
      <c r="B7" s="61"/>
      <c r="C7" s="61"/>
      <c r="D7" s="61"/>
      <c r="E7" s="61"/>
      <c r="F7" s="61"/>
      <c r="G7" s="62" t="s">
        <v>16</v>
      </c>
      <c r="H7" s="63" t="s">
        <v>17</v>
      </c>
      <c r="I7" s="63" t="s">
        <v>18</v>
      </c>
      <c r="J7" s="59" t="s">
        <v>19</v>
      </c>
      <c r="K7" s="59" t="s">
        <v>13</v>
      </c>
      <c r="L7" s="59" t="s">
        <v>20</v>
      </c>
      <c r="M7" s="74"/>
    </row>
    <row r="8" spans="1:13" ht="12.75">
      <c r="A8" s="57" t="s">
        <v>21</v>
      </c>
      <c r="B8" s="58"/>
      <c r="C8" s="61" t="s">
        <v>22</v>
      </c>
      <c r="D8" s="58"/>
      <c r="E8" s="58"/>
      <c r="F8" s="58"/>
      <c r="G8" s="62" t="s">
        <v>23</v>
      </c>
      <c r="H8" s="59" t="s">
        <v>23</v>
      </c>
      <c r="I8" s="59" t="s">
        <v>24</v>
      </c>
      <c r="J8" s="59" t="s">
        <v>15</v>
      </c>
      <c r="K8" s="59" t="s">
        <v>15</v>
      </c>
      <c r="L8" s="59" t="s">
        <v>25</v>
      </c>
      <c r="M8" s="74"/>
    </row>
    <row r="9" spans="1:13" ht="12.75">
      <c r="A9" s="85">
        <v>2</v>
      </c>
      <c r="B9" s="86" t="s">
        <v>26</v>
      </c>
      <c r="C9" s="87"/>
      <c r="D9" s="87"/>
      <c r="E9" s="64" t="s">
        <v>27</v>
      </c>
      <c r="F9" s="88">
        <v>150</v>
      </c>
      <c r="G9" s="83">
        <v>80</v>
      </c>
      <c r="H9" s="64">
        <f>A9*F9*G9</f>
        <v>24000</v>
      </c>
      <c r="I9" s="83">
        <v>25</v>
      </c>
      <c r="J9" s="65">
        <f aca="true" t="shared" si="0" ref="J9:J41">H9/I9</f>
        <v>960</v>
      </c>
      <c r="K9" s="65">
        <f aca="true" t="shared" si="1" ref="K9:K58">J9/12</f>
        <v>80</v>
      </c>
      <c r="L9" s="65">
        <f>K9/J4</f>
        <v>0.9411764705882353</v>
      </c>
      <c r="M9" s="74"/>
    </row>
    <row r="10" spans="1:13" ht="12.75">
      <c r="A10" s="85"/>
      <c r="B10" s="86" t="s">
        <v>28</v>
      </c>
      <c r="C10" s="87"/>
      <c r="D10" s="87"/>
      <c r="E10" s="64" t="s">
        <v>27</v>
      </c>
      <c r="F10" s="88">
        <v>600</v>
      </c>
      <c r="G10" s="83">
        <v>130</v>
      </c>
      <c r="H10" s="64">
        <f>A10*F10*G10</f>
        <v>0</v>
      </c>
      <c r="I10" s="83">
        <v>25</v>
      </c>
      <c r="J10" s="65">
        <f t="shared" si="0"/>
        <v>0</v>
      </c>
      <c r="K10" s="65">
        <f t="shared" si="1"/>
        <v>0</v>
      </c>
      <c r="L10" s="65">
        <f>K10/J4</f>
        <v>0</v>
      </c>
      <c r="M10" s="74"/>
    </row>
    <row r="11" spans="1:13" ht="12.75">
      <c r="A11" s="85"/>
      <c r="B11" s="86" t="s">
        <v>29</v>
      </c>
      <c r="C11" s="87"/>
      <c r="D11" s="87"/>
      <c r="E11" s="64" t="s">
        <v>27</v>
      </c>
      <c r="F11" s="88"/>
      <c r="G11" s="83">
        <v>200</v>
      </c>
      <c r="H11" s="64">
        <f>A11*F11*G11</f>
        <v>0</v>
      </c>
      <c r="I11" s="83">
        <v>25</v>
      </c>
      <c r="J11" s="65">
        <f t="shared" si="0"/>
        <v>0</v>
      </c>
      <c r="K11" s="65">
        <f t="shared" si="1"/>
        <v>0</v>
      </c>
      <c r="L11" s="65">
        <f>K11/J4</f>
        <v>0</v>
      </c>
      <c r="M11" s="74"/>
    </row>
    <row r="12" spans="1:13" ht="12.75">
      <c r="A12" s="85">
        <v>2</v>
      </c>
      <c r="B12" s="86" t="s">
        <v>30</v>
      </c>
      <c r="C12" s="87"/>
      <c r="D12" s="92"/>
      <c r="E12" s="87"/>
      <c r="F12" s="88"/>
      <c r="G12" s="83">
        <v>700</v>
      </c>
      <c r="H12" s="64">
        <f aca="true" t="shared" si="2" ref="H12:H17">A12*G12</f>
        <v>1400</v>
      </c>
      <c r="I12" s="83">
        <v>25</v>
      </c>
      <c r="J12" s="65">
        <f t="shared" si="0"/>
        <v>56</v>
      </c>
      <c r="K12" s="65">
        <f t="shared" si="1"/>
        <v>4.666666666666667</v>
      </c>
      <c r="L12" s="65">
        <f>K12/J4</f>
        <v>0.05490196078431373</v>
      </c>
      <c r="M12" s="74"/>
    </row>
    <row r="13" spans="1:13" ht="12.75">
      <c r="A13" s="85"/>
      <c r="B13" s="86" t="s">
        <v>74</v>
      </c>
      <c r="C13" s="87"/>
      <c r="D13" s="93"/>
      <c r="E13" s="87"/>
      <c r="F13" s="88"/>
      <c r="G13" s="83">
        <v>9000</v>
      </c>
      <c r="H13" s="64">
        <f t="shared" si="2"/>
        <v>0</v>
      </c>
      <c r="I13" s="83">
        <v>7</v>
      </c>
      <c r="J13" s="65">
        <f t="shared" si="0"/>
        <v>0</v>
      </c>
      <c r="K13" s="65">
        <f t="shared" si="1"/>
        <v>0</v>
      </c>
      <c r="L13" s="65">
        <f>K13/J4</f>
        <v>0</v>
      </c>
      <c r="M13" s="74"/>
    </row>
    <row r="14" spans="1:13" ht="12.75">
      <c r="A14" s="85"/>
      <c r="B14" s="86" t="s">
        <v>31</v>
      </c>
      <c r="C14" s="87"/>
      <c r="D14" s="93"/>
      <c r="E14" s="87"/>
      <c r="F14" s="88"/>
      <c r="G14" s="83">
        <v>2000</v>
      </c>
      <c r="H14" s="64">
        <f t="shared" si="2"/>
        <v>0</v>
      </c>
      <c r="I14" s="83">
        <v>7</v>
      </c>
      <c r="J14" s="65">
        <f t="shared" si="0"/>
        <v>0</v>
      </c>
      <c r="K14" s="65">
        <f t="shared" si="1"/>
        <v>0</v>
      </c>
      <c r="L14" s="65">
        <f>K14/J4</f>
        <v>0</v>
      </c>
      <c r="M14" s="74"/>
    </row>
    <row r="15" spans="1:13" ht="12.75">
      <c r="A15" s="85">
        <v>2</v>
      </c>
      <c r="B15" s="86" t="s">
        <v>32</v>
      </c>
      <c r="C15" s="87"/>
      <c r="D15" s="93"/>
      <c r="E15" s="87"/>
      <c r="F15" s="88"/>
      <c r="G15" s="83">
        <v>3500</v>
      </c>
      <c r="H15" s="64">
        <f t="shared" si="2"/>
        <v>7000</v>
      </c>
      <c r="I15" s="83">
        <v>7</v>
      </c>
      <c r="J15" s="65">
        <f t="shared" si="0"/>
        <v>1000</v>
      </c>
      <c r="K15" s="65">
        <f t="shared" si="1"/>
        <v>83.33333333333333</v>
      </c>
      <c r="L15" s="65">
        <f>K15/J4</f>
        <v>0.9803921568627451</v>
      </c>
      <c r="M15" s="74"/>
    </row>
    <row r="16" spans="1:13" ht="12.75">
      <c r="A16" s="85"/>
      <c r="B16" s="86" t="s">
        <v>33</v>
      </c>
      <c r="C16" s="87"/>
      <c r="D16" s="93"/>
      <c r="E16" s="87"/>
      <c r="F16" s="88"/>
      <c r="G16" s="83">
        <v>14000</v>
      </c>
      <c r="H16" s="64">
        <f t="shared" si="2"/>
        <v>0</v>
      </c>
      <c r="I16" s="83">
        <v>5</v>
      </c>
      <c r="J16" s="65">
        <f t="shared" si="0"/>
        <v>0</v>
      </c>
      <c r="K16" s="65">
        <f t="shared" si="1"/>
        <v>0</v>
      </c>
      <c r="L16" s="65">
        <f>K16/J4</f>
        <v>0</v>
      </c>
      <c r="M16" s="74"/>
    </row>
    <row r="17" spans="1:13" ht="12.75">
      <c r="A17" s="85"/>
      <c r="B17" s="86" t="s">
        <v>34</v>
      </c>
      <c r="C17" s="87"/>
      <c r="D17" s="93"/>
      <c r="E17" s="87"/>
      <c r="F17" s="88"/>
      <c r="G17" s="83">
        <v>900</v>
      </c>
      <c r="H17" s="64">
        <f t="shared" si="2"/>
        <v>0</v>
      </c>
      <c r="I17" s="83">
        <v>5</v>
      </c>
      <c r="J17" s="65">
        <f t="shared" si="0"/>
        <v>0</v>
      </c>
      <c r="K17" s="65">
        <f t="shared" si="1"/>
        <v>0</v>
      </c>
      <c r="L17" s="65">
        <f>K17/J4</f>
        <v>0</v>
      </c>
      <c r="M17" s="74"/>
    </row>
    <row r="18" spans="1:13" ht="12.75">
      <c r="A18" s="85"/>
      <c r="B18" s="90" t="s">
        <v>35</v>
      </c>
      <c r="C18" s="87"/>
      <c r="D18" s="87"/>
      <c r="E18" s="102" t="s">
        <v>36</v>
      </c>
      <c r="F18" s="88"/>
      <c r="G18" s="84">
        <v>1.5</v>
      </c>
      <c r="H18" s="64">
        <f aca="true" t="shared" si="3" ref="H18:H26">A18*F18*G18</f>
        <v>0</v>
      </c>
      <c r="I18" s="83">
        <v>10</v>
      </c>
      <c r="J18" s="65">
        <f t="shared" si="0"/>
        <v>0</v>
      </c>
      <c r="K18" s="65">
        <f t="shared" si="1"/>
        <v>0</v>
      </c>
      <c r="L18" s="65">
        <f>K18/J4</f>
        <v>0</v>
      </c>
      <c r="M18" s="74"/>
    </row>
    <row r="19" spans="1:13" ht="12.75">
      <c r="A19" s="85">
        <v>2</v>
      </c>
      <c r="B19" s="86" t="s">
        <v>35</v>
      </c>
      <c r="C19" s="87"/>
      <c r="D19" s="87"/>
      <c r="E19" s="102" t="s">
        <v>36</v>
      </c>
      <c r="F19" s="88">
        <v>80</v>
      </c>
      <c r="G19" s="84">
        <v>1.5</v>
      </c>
      <c r="H19" s="64">
        <f t="shared" si="3"/>
        <v>240</v>
      </c>
      <c r="I19" s="83">
        <v>10</v>
      </c>
      <c r="J19" s="65">
        <f t="shared" si="0"/>
        <v>24</v>
      </c>
      <c r="K19" s="65">
        <f t="shared" si="1"/>
        <v>2</v>
      </c>
      <c r="L19" s="65">
        <f>K19/J4</f>
        <v>0.023529411764705882</v>
      </c>
      <c r="M19" s="74"/>
    </row>
    <row r="20" spans="1:13" ht="12.75">
      <c r="A20" s="85"/>
      <c r="B20" s="86" t="s">
        <v>37</v>
      </c>
      <c r="C20" s="87"/>
      <c r="D20" s="91"/>
      <c r="E20" s="102" t="s">
        <v>36</v>
      </c>
      <c r="F20" s="88"/>
      <c r="G20" s="84">
        <v>0.5</v>
      </c>
      <c r="H20" s="64">
        <f t="shared" si="3"/>
        <v>0</v>
      </c>
      <c r="I20" s="83">
        <v>10</v>
      </c>
      <c r="J20" s="65">
        <f t="shared" si="0"/>
        <v>0</v>
      </c>
      <c r="K20" s="65">
        <f t="shared" si="1"/>
        <v>0</v>
      </c>
      <c r="L20" s="65">
        <f>K20/J4</f>
        <v>0</v>
      </c>
      <c r="M20" s="74"/>
    </row>
    <row r="21" spans="1:13" ht="12.75">
      <c r="A21" s="85"/>
      <c r="B21" s="86" t="s">
        <v>38</v>
      </c>
      <c r="C21" s="87"/>
      <c r="D21" s="91"/>
      <c r="E21" s="102" t="s">
        <v>36</v>
      </c>
      <c r="F21" s="88"/>
      <c r="G21" s="84">
        <v>1.3</v>
      </c>
      <c r="H21" s="64">
        <f t="shared" si="3"/>
        <v>0</v>
      </c>
      <c r="I21" s="83">
        <v>40</v>
      </c>
      <c r="J21" s="65">
        <f>H21/I21</f>
        <v>0</v>
      </c>
      <c r="K21" s="65">
        <f t="shared" si="1"/>
        <v>0</v>
      </c>
      <c r="L21" s="65">
        <f>K21/J4</f>
        <v>0</v>
      </c>
      <c r="M21" s="74"/>
    </row>
    <row r="22" spans="1:13" ht="12.75">
      <c r="A22" s="85"/>
      <c r="B22" s="86" t="s">
        <v>38</v>
      </c>
      <c r="C22" s="87"/>
      <c r="D22" s="91"/>
      <c r="E22" s="102" t="s">
        <v>36</v>
      </c>
      <c r="F22" s="88"/>
      <c r="G22" s="84">
        <v>1.3</v>
      </c>
      <c r="H22" s="64">
        <f t="shared" si="3"/>
        <v>0</v>
      </c>
      <c r="I22" s="83">
        <v>40</v>
      </c>
      <c r="J22" s="65">
        <f>H22/I22</f>
        <v>0</v>
      </c>
      <c r="K22" s="65">
        <f t="shared" si="1"/>
        <v>0</v>
      </c>
      <c r="L22" s="65">
        <f>K22/J4</f>
        <v>0</v>
      </c>
      <c r="M22" s="74"/>
    </row>
    <row r="23" spans="1:13" ht="12.75">
      <c r="A23" s="85">
        <v>1</v>
      </c>
      <c r="B23" s="86" t="s">
        <v>39</v>
      </c>
      <c r="C23" s="87"/>
      <c r="D23" s="91"/>
      <c r="E23" s="102" t="s">
        <v>36</v>
      </c>
      <c r="F23" s="89">
        <v>200000</v>
      </c>
      <c r="G23" s="84">
        <v>1.2</v>
      </c>
      <c r="H23" s="64">
        <f t="shared" si="3"/>
        <v>240000</v>
      </c>
      <c r="I23" s="83">
        <v>50</v>
      </c>
      <c r="J23" s="65">
        <f>H23/I23</f>
        <v>4800</v>
      </c>
      <c r="K23" s="65">
        <f t="shared" si="1"/>
        <v>400</v>
      </c>
      <c r="L23" s="65">
        <f>K23/J4</f>
        <v>4.705882352941177</v>
      </c>
      <c r="M23" s="74"/>
    </row>
    <row r="24" spans="1:13" ht="12.75">
      <c r="A24" s="85"/>
      <c r="B24" s="86" t="s">
        <v>39</v>
      </c>
      <c r="C24" s="87"/>
      <c r="D24" s="91"/>
      <c r="E24" s="102" t="s">
        <v>36</v>
      </c>
      <c r="F24" s="88"/>
      <c r="G24" s="84">
        <v>1.2</v>
      </c>
      <c r="H24" s="64">
        <f t="shared" si="3"/>
        <v>0</v>
      </c>
      <c r="I24" s="83">
        <v>50</v>
      </c>
      <c r="J24" s="65">
        <f>H24/I24</f>
        <v>0</v>
      </c>
      <c r="K24" s="65">
        <f t="shared" si="1"/>
        <v>0</v>
      </c>
      <c r="L24" s="65">
        <f>K24/J4</f>
        <v>0</v>
      </c>
      <c r="M24" s="74"/>
    </row>
    <row r="25" spans="1:13" ht="12.75">
      <c r="A25" s="85"/>
      <c r="B25" s="86" t="s">
        <v>39</v>
      </c>
      <c r="C25" s="87"/>
      <c r="D25" s="91"/>
      <c r="E25" s="102" t="s">
        <v>36</v>
      </c>
      <c r="F25" s="88"/>
      <c r="G25" s="84">
        <v>1.2</v>
      </c>
      <c r="H25" s="64">
        <f t="shared" si="3"/>
        <v>0</v>
      </c>
      <c r="I25" s="83">
        <v>50</v>
      </c>
      <c r="J25" s="65">
        <f t="shared" si="0"/>
        <v>0</v>
      </c>
      <c r="K25" s="65">
        <f t="shared" si="1"/>
        <v>0</v>
      </c>
      <c r="L25" s="65">
        <f>K25/J4</f>
        <v>0</v>
      </c>
      <c r="M25" s="74"/>
    </row>
    <row r="26" spans="1:13" ht="12.75">
      <c r="A26" s="85"/>
      <c r="B26" s="86" t="s">
        <v>40</v>
      </c>
      <c r="C26" s="87"/>
      <c r="D26" s="91"/>
      <c r="E26" s="102" t="s">
        <v>36</v>
      </c>
      <c r="F26" s="88"/>
      <c r="G26" s="84">
        <v>1.5</v>
      </c>
      <c r="H26" s="64">
        <f t="shared" si="3"/>
        <v>0</v>
      </c>
      <c r="I26" s="83">
        <v>80</v>
      </c>
      <c r="J26" s="65">
        <f t="shared" si="0"/>
        <v>0</v>
      </c>
      <c r="K26" s="65">
        <f t="shared" si="1"/>
        <v>0</v>
      </c>
      <c r="L26" s="65">
        <f>K26/J4</f>
        <v>0</v>
      </c>
      <c r="M26" s="74"/>
    </row>
    <row r="27" spans="1:13" ht="12.75">
      <c r="A27" s="85"/>
      <c r="B27" s="86" t="s">
        <v>41</v>
      </c>
      <c r="C27" s="87"/>
      <c r="D27" s="93"/>
      <c r="E27" s="87"/>
      <c r="F27" s="88"/>
      <c r="G27" s="83">
        <v>450</v>
      </c>
      <c r="H27" s="64">
        <f aca="true" t="shared" si="4" ref="H27:H34">A27*G27</f>
        <v>0</v>
      </c>
      <c r="I27" s="83">
        <v>10</v>
      </c>
      <c r="J27" s="65">
        <f t="shared" si="0"/>
        <v>0</v>
      </c>
      <c r="K27" s="65">
        <f t="shared" si="1"/>
        <v>0</v>
      </c>
      <c r="L27" s="65">
        <f>K27/J4</f>
        <v>0</v>
      </c>
      <c r="M27" s="74"/>
    </row>
    <row r="28" spans="1:13" ht="12.75">
      <c r="A28" s="85">
        <v>2</v>
      </c>
      <c r="B28" s="86" t="s">
        <v>42</v>
      </c>
      <c r="C28" s="93"/>
      <c r="D28" s="87"/>
      <c r="E28" s="87"/>
      <c r="F28" s="88"/>
      <c r="G28" s="83">
        <v>800</v>
      </c>
      <c r="H28" s="64">
        <f t="shared" si="4"/>
        <v>1600</v>
      </c>
      <c r="I28" s="83">
        <v>10</v>
      </c>
      <c r="J28" s="65">
        <f t="shared" si="0"/>
        <v>160</v>
      </c>
      <c r="K28" s="65">
        <f t="shared" si="1"/>
        <v>13.333333333333334</v>
      </c>
      <c r="L28" s="65">
        <f>K28/J4</f>
        <v>0.1568627450980392</v>
      </c>
      <c r="M28" s="74"/>
    </row>
    <row r="29" spans="1:13" ht="12.75">
      <c r="A29" s="85"/>
      <c r="B29" s="86" t="s">
        <v>43</v>
      </c>
      <c r="C29" s="87"/>
      <c r="D29" s="93"/>
      <c r="E29" s="87"/>
      <c r="F29" s="88"/>
      <c r="G29" s="83">
        <v>2500</v>
      </c>
      <c r="H29" s="64">
        <f t="shared" si="4"/>
        <v>0</v>
      </c>
      <c r="I29" s="83">
        <v>10</v>
      </c>
      <c r="J29" s="65">
        <f t="shared" si="0"/>
        <v>0</v>
      </c>
      <c r="K29" s="65">
        <f t="shared" si="1"/>
        <v>0</v>
      </c>
      <c r="L29" s="65">
        <f>K29/J4</f>
        <v>0</v>
      </c>
      <c r="M29" s="74"/>
    </row>
    <row r="30" spans="1:13" ht="12.75">
      <c r="A30" s="85">
        <v>2</v>
      </c>
      <c r="B30" s="86" t="s">
        <v>44</v>
      </c>
      <c r="C30" s="87"/>
      <c r="D30" s="93"/>
      <c r="E30" s="87"/>
      <c r="F30" s="88"/>
      <c r="G30" s="83">
        <v>800</v>
      </c>
      <c r="H30" s="64">
        <f t="shared" si="4"/>
        <v>1600</v>
      </c>
      <c r="I30" s="83">
        <v>10</v>
      </c>
      <c r="J30" s="65">
        <f t="shared" si="0"/>
        <v>160</v>
      </c>
      <c r="K30" s="65">
        <f t="shared" si="1"/>
        <v>13.333333333333334</v>
      </c>
      <c r="L30" s="65">
        <f>K30/J4</f>
        <v>0.1568627450980392</v>
      </c>
      <c r="M30" s="74"/>
    </row>
    <row r="31" spans="1:13" ht="12.75">
      <c r="A31" s="85">
        <v>100</v>
      </c>
      <c r="B31" s="86" t="s">
        <v>45</v>
      </c>
      <c r="C31" s="87"/>
      <c r="D31" s="93"/>
      <c r="E31" s="92"/>
      <c r="F31" s="88"/>
      <c r="G31" s="83">
        <v>20</v>
      </c>
      <c r="H31" s="64">
        <f t="shared" si="4"/>
        <v>2000</v>
      </c>
      <c r="I31" s="83">
        <v>50</v>
      </c>
      <c r="J31" s="65">
        <f t="shared" si="0"/>
        <v>40</v>
      </c>
      <c r="K31" s="65">
        <f t="shared" si="1"/>
        <v>3.3333333333333335</v>
      </c>
      <c r="L31" s="65">
        <f>K31/J4</f>
        <v>0.0392156862745098</v>
      </c>
      <c r="M31" s="74"/>
    </row>
    <row r="32" spans="1:13" ht="12.75">
      <c r="A32" s="85">
        <v>0</v>
      </c>
      <c r="B32" s="86" t="s">
        <v>46</v>
      </c>
      <c r="C32" s="87"/>
      <c r="D32" s="93"/>
      <c r="E32" s="92"/>
      <c r="F32" s="88"/>
      <c r="G32" s="83">
        <v>25</v>
      </c>
      <c r="H32" s="64">
        <f t="shared" si="4"/>
        <v>0</v>
      </c>
      <c r="I32" s="83">
        <v>50</v>
      </c>
      <c r="J32" s="65">
        <f t="shared" si="0"/>
        <v>0</v>
      </c>
      <c r="K32" s="65">
        <f t="shared" si="1"/>
        <v>0</v>
      </c>
      <c r="L32" s="65">
        <f>K32/J4</f>
        <v>0</v>
      </c>
      <c r="M32" s="74"/>
    </row>
    <row r="33" spans="1:13" ht="12.75">
      <c r="A33" s="85">
        <v>0</v>
      </c>
      <c r="B33" s="86" t="s">
        <v>47</v>
      </c>
      <c r="C33" s="87"/>
      <c r="D33" s="93"/>
      <c r="E33" s="92"/>
      <c r="F33" s="88"/>
      <c r="G33" s="83">
        <v>30</v>
      </c>
      <c r="H33" s="64">
        <f t="shared" si="4"/>
        <v>0</v>
      </c>
      <c r="I33" s="83">
        <v>50</v>
      </c>
      <c r="J33" s="65">
        <f t="shared" si="0"/>
        <v>0</v>
      </c>
      <c r="K33" s="65">
        <f t="shared" si="1"/>
        <v>0</v>
      </c>
      <c r="L33" s="65">
        <f>K33/J4</f>
        <v>0</v>
      </c>
      <c r="M33" s="74"/>
    </row>
    <row r="34" spans="1:13" ht="12.75">
      <c r="A34" s="85">
        <v>600</v>
      </c>
      <c r="B34" s="86" t="s">
        <v>59</v>
      </c>
      <c r="C34" s="87"/>
      <c r="D34" s="93"/>
      <c r="E34" s="92"/>
      <c r="F34" s="88"/>
      <c r="G34" s="83">
        <v>35</v>
      </c>
      <c r="H34" s="64">
        <f t="shared" si="4"/>
        <v>21000</v>
      </c>
      <c r="I34" s="83">
        <v>50</v>
      </c>
      <c r="J34" s="65">
        <f t="shared" si="0"/>
        <v>420</v>
      </c>
      <c r="K34" s="65">
        <f t="shared" si="1"/>
        <v>35</v>
      </c>
      <c r="L34" s="65">
        <f>K34/J4</f>
        <v>0.4117647058823529</v>
      </c>
      <c r="M34" s="74"/>
    </row>
    <row r="35" spans="1:16" ht="12.75">
      <c r="A35" s="85">
        <v>7000</v>
      </c>
      <c r="B35" s="86" t="s">
        <v>48</v>
      </c>
      <c r="C35" s="87"/>
      <c r="D35" s="93"/>
      <c r="E35" s="92"/>
      <c r="F35" s="88"/>
      <c r="G35" s="83">
        <v>50</v>
      </c>
      <c r="H35" s="64">
        <f>A35*G35</f>
        <v>350000</v>
      </c>
      <c r="I35" s="83">
        <v>50</v>
      </c>
      <c r="J35" s="65">
        <f>H35/I35</f>
        <v>7000</v>
      </c>
      <c r="K35" s="65">
        <f t="shared" si="1"/>
        <v>583.3333333333334</v>
      </c>
      <c r="L35" s="65">
        <f>K35/J4</f>
        <v>6.862745098039216</v>
      </c>
      <c r="M35" s="74"/>
      <c r="P35" s="5"/>
    </row>
    <row r="36" spans="1:13" ht="12.75">
      <c r="A36" s="85"/>
      <c r="B36" s="86" t="s">
        <v>49</v>
      </c>
      <c r="C36" s="87"/>
      <c r="D36" s="93"/>
      <c r="E36" s="87"/>
      <c r="F36" s="88"/>
      <c r="G36" s="83">
        <v>700</v>
      </c>
      <c r="H36" s="64">
        <f aca="true" t="shared" si="5" ref="H36:H41">A36*G36</f>
        <v>0</v>
      </c>
      <c r="I36" s="83">
        <v>20</v>
      </c>
      <c r="J36" s="65">
        <f t="shared" si="0"/>
        <v>0</v>
      </c>
      <c r="K36" s="65">
        <f t="shared" si="1"/>
        <v>0</v>
      </c>
      <c r="L36" s="65">
        <f>K36/J4</f>
        <v>0</v>
      </c>
      <c r="M36" s="74"/>
    </row>
    <row r="37" spans="1:13" ht="12.75">
      <c r="A37" s="85">
        <v>7</v>
      </c>
      <c r="B37" s="86" t="s">
        <v>50</v>
      </c>
      <c r="C37" s="93"/>
      <c r="D37" s="87"/>
      <c r="E37" s="87"/>
      <c r="F37" s="88"/>
      <c r="G37" s="83">
        <v>900</v>
      </c>
      <c r="H37" s="64">
        <f t="shared" si="5"/>
        <v>6300</v>
      </c>
      <c r="I37" s="83">
        <v>20</v>
      </c>
      <c r="J37" s="65">
        <f t="shared" si="0"/>
        <v>315</v>
      </c>
      <c r="K37" s="65">
        <f t="shared" si="1"/>
        <v>26.25</v>
      </c>
      <c r="L37" s="65">
        <f>K37/J4</f>
        <v>0.3088235294117647</v>
      </c>
      <c r="M37" s="74"/>
    </row>
    <row r="38" spans="1:13" ht="12.75">
      <c r="A38" s="85">
        <v>85</v>
      </c>
      <c r="B38" s="86" t="s">
        <v>51</v>
      </c>
      <c r="C38" s="87"/>
      <c r="D38" s="87"/>
      <c r="E38" s="87"/>
      <c r="F38" s="88"/>
      <c r="G38" s="83">
        <v>250</v>
      </c>
      <c r="H38" s="64">
        <f t="shared" si="5"/>
        <v>21250</v>
      </c>
      <c r="I38" s="83">
        <v>20</v>
      </c>
      <c r="J38" s="65">
        <f t="shared" si="0"/>
        <v>1062.5</v>
      </c>
      <c r="K38" s="65">
        <f t="shared" si="1"/>
        <v>88.54166666666667</v>
      </c>
      <c r="L38" s="65">
        <f>K38/J4</f>
        <v>1.0416666666666667</v>
      </c>
      <c r="M38" s="74"/>
    </row>
    <row r="39" spans="1:13" ht="12.75">
      <c r="A39" s="85"/>
      <c r="B39" s="86" t="s">
        <v>52</v>
      </c>
      <c r="C39" s="93"/>
      <c r="D39" s="87"/>
      <c r="E39" s="87"/>
      <c r="F39" s="88"/>
      <c r="G39" s="83">
        <v>150</v>
      </c>
      <c r="H39" s="64">
        <f t="shared" si="5"/>
        <v>0</v>
      </c>
      <c r="I39" s="83">
        <v>10</v>
      </c>
      <c r="J39" s="65">
        <f t="shared" si="0"/>
        <v>0</v>
      </c>
      <c r="K39" s="65">
        <f t="shared" si="1"/>
        <v>0</v>
      </c>
      <c r="L39" s="65">
        <f>K39/J4</f>
        <v>0</v>
      </c>
      <c r="M39" s="74"/>
    </row>
    <row r="40" spans="1:13" ht="12.75">
      <c r="A40" s="85">
        <v>4</v>
      </c>
      <c r="B40" s="86" t="s">
        <v>53</v>
      </c>
      <c r="C40" s="87"/>
      <c r="D40" s="93"/>
      <c r="E40" s="87"/>
      <c r="F40" s="88"/>
      <c r="G40" s="83">
        <v>250</v>
      </c>
      <c r="H40" s="64">
        <f t="shared" si="5"/>
        <v>1000</v>
      </c>
      <c r="I40" s="83">
        <v>10</v>
      </c>
      <c r="J40" s="65">
        <f t="shared" si="0"/>
        <v>100</v>
      </c>
      <c r="K40" s="65">
        <f t="shared" si="1"/>
        <v>8.333333333333334</v>
      </c>
      <c r="L40" s="65">
        <f>K40/J4</f>
        <v>0.09803921568627452</v>
      </c>
      <c r="M40" s="74"/>
    </row>
    <row r="41" spans="1:13" ht="12.75">
      <c r="A41" s="85">
        <v>4</v>
      </c>
      <c r="B41" s="86" t="s">
        <v>60</v>
      </c>
      <c r="C41" s="87"/>
      <c r="D41" s="93"/>
      <c r="E41" s="87"/>
      <c r="F41" s="88"/>
      <c r="G41" s="83">
        <v>600</v>
      </c>
      <c r="H41" s="64">
        <f t="shared" si="5"/>
        <v>2400</v>
      </c>
      <c r="I41" s="83">
        <v>20</v>
      </c>
      <c r="J41" s="65">
        <f t="shared" si="0"/>
        <v>120</v>
      </c>
      <c r="K41" s="65">
        <f t="shared" si="1"/>
        <v>10</v>
      </c>
      <c r="L41" s="65">
        <f>K41/J4</f>
        <v>0.11764705882352941</v>
      </c>
      <c r="M41" s="74"/>
    </row>
    <row r="42" spans="1:13" ht="12.75">
      <c r="A42" s="85">
        <v>9</v>
      </c>
      <c r="B42" s="86" t="s">
        <v>54</v>
      </c>
      <c r="C42" s="87"/>
      <c r="D42" s="93"/>
      <c r="E42" s="87"/>
      <c r="F42" s="88"/>
      <c r="G42" s="83">
        <v>850</v>
      </c>
      <c r="H42" s="64">
        <f>A42*G42</f>
        <v>7650</v>
      </c>
      <c r="I42" s="83">
        <v>20</v>
      </c>
      <c r="J42" s="65">
        <f>H42/I42</f>
        <v>382.5</v>
      </c>
      <c r="K42" s="65">
        <f t="shared" si="1"/>
        <v>31.875</v>
      </c>
      <c r="L42" s="65">
        <f>K42/J4</f>
        <v>0.375</v>
      </c>
      <c r="M42" s="74"/>
    </row>
    <row r="43" spans="1:13" ht="12.75">
      <c r="A43" s="85">
        <v>6</v>
      </c>
      <c r="B43" s="86" t="s">
        <v>55</v>
      </c>
      <c r="C43" s="87"/>
      <c r="D43" s="93"/>
      <c r="E43" s="87"/>
      <c r="F43" s="88"/>
      <c r="G43" s="83">
        <v>375</v>
      </c>
      <c r="H43" s="64">
        <f>A43*G43</f>
        <v>2250</v>
      </c>
      <c r="I43" s="83">
        <v>20</v>
      </c>
      <c r="J43" s="65">
        <f>H43/I43</f>
        <v>112.5</v>
      </c>
      <c r="K43" s="65">
        <f t="shared" si="1"/>
        <v>9.375</v>
      </c>
      <c r="L43" s="65">
        <f>K43/J4</f>
        <v>0.11029411764705882</v>
      </c>
      <c r="M43" s="74"/>
    </row>
    <row r="44" spans="1:13" ht="12.75">
      <c r="A44" s="85"/>
      <c r="B44" s="86" t="s">
        <v>73</v>
      </c>
      <c r="C44" s="94"/>
      <c r="D44" s="95"/>
      <c r="E44" s="94"/>
      <c r="F44" s="96"/>
      <c r="G44" s="83"/>
      <c r="H44" s="64">
        <f>A44*G44</f>
        <v>0</v>
      </c>
      <c r="I44" s="83">
        <v>1</v>
      </c>
      <c r="J44" s="65">
        <f>H44/I44</f>
        <v>0</v>
      </c>
      <c r="K44" s="65">
        <f t="shared" si="1"/>
        <v>0</v>
      </c>
      <c r="L44" s="65">
        <f>K44/J4</f>
        <v>0</v>
      </c>
      <c r="M44" s="74"/>
    </row>
    <row r="45" spans="1:13" ht="12.75">
      <c r="A45" s="85"/>
      <c r="B45" s="86" t="s">
        <v>73</v>
      </c>
      <c r="C45" s="94"/>
      <c r="D45" s="95"/>
      <c r="E45" s="94"/>
      <c r="F45" s="96"/>
      <c r="G45" s="83"/>
      <c r="H45" s="64">
        <f>A45*G45</f>
        <v>0</v>
      </c>
      <c r="I45" s="83">
        <v>1</v>
      </c>
      <c r="J45" s="65">
        <f>H45/I45</f>
        <v>0</v>
      </c>
      <c r="K45" s="65">
        <f t="shared" si="1"/>
        <v>0</v>
      </c>
      <c r="L45" s="65">
        <f>K45/J4</f>
        <v>0</v>
      </c>
      <c r="M45" s="74"/>
    </row>
    <row r="46" spans="1:13" ht="12.75">
      <c r="A46" s="85"/>
      <c r="B46" s="86" t="s">
        <v>73</v>
      </c>
      <c r="C46" s="94"/>
      <c r="D46" s="95"/>
      <c r="E46" s="94"/>
      <c r="F46" s="96"/>
      <c r="G46" s="83"/>
      <c r="H46" s="64">
        <f>A46*G46</f>
        <v>0</v>
      </c>
      <c r="I46" s="83">
        <v>1</v>
      </c>
      <c r="J46" s="65">
        <f>H46/I46</f>
        <v>0</v>
      </c>
      <c r="K46" s="65">
        <f t="shared" si="1"/>
        <v>0</v>
      </c>
      <c r="L46" s="65">
        <f>K46/J4</f>
        <v>0</v>
      </c>
      <c r="M46" s="74"/>
    </row>
    <row r="47" spans="1:13" ht="13.5" thickBot="1">
      <c r="A47" s="131"/>
      <c r="B47" s="132"/>
      <c r="C47" s="133"/>
      <c r="D47" s="134"/>
      <c r="E47" s="133"/>
      <c r="F47" s="135"/>
      <c r="G47" s="136"/>
      <c r="H47" s="137"/>
      <c r="I47" s="138"/>
      <c r="J47" s="139" t="s">
        <v>76</v>
      </c>
      <c r="K47" s="139"/>
      <c r="L47" s="140"/>
      <c r="M47" s="74"/>
    </row>
    <row r="48" spans="1:13" ht="13.5" thickBot="1">
      <c r="A48" s="189"/>
      <c r="B48" s="190" t="s">
        <v>79</v>
      </c>
      <c r="C48" s="191"/>
      <c r="D48" s="192"/>
      <c r="E48" s="193"/>
      <c r="F48" s="194"/>
      <c r="G48" s="195"/>
      <c r="H48" s="148">
        <f>SUM(H9:H47)</f>
        <v>689690</v>
      </c>
      <c r="I48" s="206"/>
      <c r="J48" s="210">
        <f>SUM(J9:J47)</f>
        <v>16712.5</v>
      </c>
      <c r="K48" s="147">
        <f>SUM(K9:K47)</f>
        <v>1392.7083333333335</v>
      </c>
      <c r="L48" s="147">
        <f>SUM(L9:L47)</f>
        <v>16.384803921568626</v>
      </c>
      <c r="M48" s="74"/>
    </row>
    <row r="49" spans="1:13" ht="16.5" customHeight="1" thickBot="1">
      <c r="A49" s="141"/>
      <c r="B49" s="170"/>
      <c r="C49" s="171"/>
      <c r="D49" s="172"/>
      <c r="E49" s="171"/>
      <c r="F49" s="173"/>
      <c r="G49" s="142"/>
      <c r="H49" s="143"/>
      <c r="I49" s="142"/>
      <c r="J49" s="144"/>
      <c r="K49" s="144"/>
      <c r="L49" s="144"/>
      <c r="M49" s="74"/>
    </row>
    <row r="50" spans="1:13" ht="13.5" thickBot="1">
      <c r="A50" s="168"/>
      <c r="B50" s="196" t="s">
        <v>80</v>
      </c>
      <c r="C50" s="197"/>
      <c r="D50" s="198"/>
      <c r="E50" s="197"/>
      <c r="F50" s="194"/>
      <c r="G50" s="169"/>
      <c r="H50" s="64"/>
      <c r="I50" s="108"/>
      <c r="J50" s="109"/>
      <c r="K50" s="109"/>
      <c r="L50" s="109"/>
      <c r="M50" s="74"/>
    </row>
    <row r="51" spans="1:13" ht="12.75">
      <c r="A51" s="119">
        <v>1</v>
      </c>
      <c r="B51" s="174" t="s">
        <v>106</v>
      </c>
      <c r="C51" s="125"/>
      <c r="D51" s="126"/>
      <c r="E51" s="125"/>
      <c r="F51" s="127"/>
      <c r="G51" s="123">
        <v>350000</v>
      </c>
      <c r="H51" s="64">
        <f aca="true" t="shared" si="6" ref="H51:H58">A51*G51</f>
        <v>350000</v>
      </c>
      <c r="I51" s="123">
        <v>45</v>
      </c>
      <c r="J51" s="109">
        <f aca="true" t="shared" si="7" ref="J51:J58">H51/I51</f>
        <v>7777.777777777777</v>
      </c>
      <c r="K51" s="109">
        <f t="shared" si="1"/>
        <v>648.1481481481482</v>
      </c>
      <c r="L51" s="109">
        <f>K51/J4</f>
        <v>7.625272331154684</v>
      </c>
      <c r="M51" s="74"/>
    </row>
    <row r="52" spans="1:13" ht="12.75">
      <c r="A52" s="119">
        <v>1</v>
      </c>
      <c r="B52" s="124" t="s">
        <v>107</v>
      </c>
      <c r="C52" s="120"/>
      <c r="D52" s="121"/>
      <c r="E52" s="120"/>
      <c r="F52" s="122"/>
      <c r="G52" s="123">
        <v>65300</v>
      </c>
      <c r="H52" s="64">
        <f t="shared" si="6"/>
        <v>65300</v>
      </c>
      <c r="I52" s="123">
        <v>30</v>
      </c>
      <c r="J52" s="109">
        <f t="shared" si="7"/>
        <v>2176.6666666666665</v>
      </c>
      <c r="K52" s="109">
        <f t="shared" si="1"/>
        <v>181.38888888888889</v>
      </c>
      <c r="L52" s="109">
        <f>K52/J4</f>
        <v>2.133986928104575</v>
      </c>
      <c r="M52" s="74"/>
    </row>
    <row r="53" spans="1:13" ht="12.75">
      <c r="A53" s="119"/>
      <c r="B53" s="124" t="s">
        <v>73</v>
      </c>
      <c r="C53" s="120"/>
      <c r="D53" s="121"/>
      <c r="E53" s="120"/>
      <c r="F53" s="122"/>
      <c r="G53" s="123"/>
      <c r="H53" s="64">
        <f t="shared" si="6"/>
        <v>0</v>
      </c>
      <c r="I53" s="123">
        <v>1</v>
      </c>
      <c r="J53" s="109">
        <f t="shared" si="7"/>
        <v>0</v>
      </c>
      <c r="K53" s="109">
        <f t="shared" si="1"/>
        <v>0</v>
      </c>
      <c r="L53" s="109">
        <f>K53/J4</f>
        <v>0</v>
      </c>
      <c r="M53" s="74"/>
    </row>
    <row r="54" spans="1:13" ht="12.75">
      <c r="A54" s="119"/>
      <c r="B54" s="124" t="s">
        <v>73</v>
      </c>
      <c r="C54" s="120"/>
      <c r="D54" s="121"/>
      <c r="E54" s="120"/>
      <c r="F54" s="122"/>
      <c r="G54" s="123"/>
      <c r="H54" s="64">
        <f t="shared" si="6"/>
        <v>0</v>
      </c>
      <c r="I54" s="123">
        <v>1</v>
      </c>
      <c r="J54" s="109">
        <f>H54/I54</f>
        <v>0</v>
      </c>
      <c r="K54" s="109">
        <f>J54/12</f>
        <v>0</v>
      </c>
      <c r="L54" s="109">
        <f>K54/J4</f>
        <v>0</v>
      </c>
      <c r="M54" s="74"/>
    </row>
    <row r="55" spans="1:13" ht="12.75">
      <c r="A55" s="119"/>
      <c r="B55" s="124" t="s">
        <v>73</v>
      </c>
      <c r="C55" s="125"/>
      <c r="D55" s="126"/>
      <c r="E55" s="125"/>
      <c r="F55" s="127"/>
      <c r="G55" s="123"/>
      <c r="H55" s="64">
        <f t="shared" si="6"/>
        <v>0</v>
      </c>
      <c r="I55" s="123">
        <v>1</v>
      </c>
      <c r="J55" s="109">
        <f t="shared" si="7"/>
        <v>0</v>
      </c>
      <c r="K55" s="109">
        <f>J55/12</f>
        <v>0</v>
      </c>
      <c r="L55" s="109">
        <f>K55/J4</f>
        <v>0</v>
      </c>
      <c r="M55" s="74"/>
    </row>
    <row r="56" spans="1:13" ht="12.75">
      <c r="A56" s="119"/>
      <c r="B56" s="124" t="s">
        <v>73</v>
      </c>
      <c r="C56" s="125"/>
      <c r="D56" s="126"/>
      <c r="E56" s="125"/>
      <c r="F56" s="127"/>
      <c r="G56" s="123"/>
      <c r="H56" s="64">
        <f t="shared" si="6"/>
        <v>0</v>
      </c>
      <c r="I56" s="123">
        <v>1</v>
      </c>
      <c r="J56" s="109">
        <f t="shared" si="7"/>
        <v>0</v>
      </c>
      <c r="K56" s="109">
        <f>J56/12</f>
        <v>0</v>
      </c>
      <c r="L56" s="109">
        <f>K56/J4</f>
        <v>0</v>
      </c>
      <c r="M56" s="74"/>
    </row>
    <row r="57" spans="1:13" ht="12.75">
      <c r="A57" s="119"/>
      <c r="B57" s="124" t="s">
        <v>73</v>
      </c>
      <c r="C57" s="125"/>
      <c r="D57" s="126"/>
      <c r="E57" s="125"/>
      <c r="F57" s="127"/>
      <c r="G57" s="123"/>
      <c r="H57" s="64">
        <f t="shared" si="6"/>
        <v>0</v>
      </c>
      <c r="I57" s="123">
        <v>1</v>
      </c>
      <c r="J57" s="109">
        <f t="shared" si="7"/>
        <v>0</v>
      </c>
      <c r="K57" s="109">
        <f t="shared" si="1"/>
        <v>0</v>
      </c>
      <c r="L57" s="109">
        <f>K57/J4</f>
        <v>0</v>
      </c>
      <c r="M57" s="74"/>
    </row>
    <row r="58" spans="1:13" ht="13.5" thickBot="1">
      <c r="A58" s="149"/>
      <c r="B58" s="150" t="s">
        <v>73</v>
      </c>
      <c r="C58" s="151"/>
      <c r="D58" s="152"/>
      <c r="E58" s="151"/>
      <c r="F58" s="153"/>
      <c r="G58" s="154"/>
      <c r="H58" s="137">
        <f t="shared" si="6"/>
        <v>0</v>
      </c>
      <c r="I58" s="154">
        <v>1</v>
      </c>
      <c r="J58" s="139">
        <f t="shared" si="7"/>
        <v>0</v>
      </c>
      <c r="K58" s="139">
        <f t="shared" si="1"/>
        <v>0</v>
      </c>
      <c r="L58" s="139">
        <f>K58/J4</f>
        <v>0</v>
      </c>
      <c r="M58" s="74"/>
    </row>
    <row r="59" spans="1:13" ht="13.5" thickBot="1">
      <c r="A59" s="199"/>
      <c r="B59" s="200" t="s">
        <v>78</v>
      </c>
      <c r="C59" s="197"/>
      <c r="D59" s="198"/>
      <c r="E59" s="197"/>
      <c r="F59" s="201"/>
      <c r="G59" s="202"/>
      <c r="H59" s="145">
        <f>SUM(H51:H58)</f>
        <v>415300</v>
      </c>
      <c r="I59" s="203" t="s">
        <v>76</v>
      </c>
      <c r="J59" s="160">
        <f>SUM(J51:J58)</f>
        <v>9954.444444444443</v>
      </c>
      <c r="K59" s="175">
        <f>SUM(K51:K58)</f>
        <v>829.5370370370371</v>
      </c>
      <c r="L59" s="146">
        <f>SUM(L51:L58)</f>
        <v>9.75925925925926</v>
      </c>
      <c r="M59" s="74"/>
    </row>
    <row r="60" spans="1:13" ht="13.5" thickBot="1">
      <c r="A60" s="155"/>
      <c r="B60" s="156"/>
      <c r="C60" s="58"/>
      <c r="D60" s="61"/>
      <c r="E60" s="58"/>
      <c r="F60" s="157"/>
      <c r="G60" s="158"/>
      <c r="H60" s="158"/>
      <c r="I60" s="159"/>
      <c r="J60" s="158"/>
      <c r="K60" s="158"/>
      <c r="L60" s="158"/>
      <c r="M60" s="74"/>
    </row>
    <row r="61" spans="1:13" ht="13.5" customHeight="1" thickBot="1">
      <c r="A61" s="57"/>
      <c r="B61" s="58"/>
      <c r="C61" s="128" t="s">
        <v>81</v>
      </c>
      <c r="D61" s="129"/>
      <c r="E61" s="129"/>
      <c r="F61" s="129"/>
      <c r="G61" s="130"/>
      <c r="H61" s="69">
        <f>SUM(H48,H59)</f>
        <v>1104990</v>
      </c>
      <c r="I61" s="66"/>
      <c r="J61" s="69">
        <f>SUM(J48,J59)</f>
        <v>26666.944444444445</v>
      </c>
      <c r="K61" s="110">
        <f>SUM(K48,K59)</f>
        <v>2222.2453703703704</v>
      </c>
      <c r="L61" s="111">
        <f>SUM(L48,L59)</f>
        <v>26.144063180827885</v>
      </c>
      <c r="M61" s="74"/>
    </row>
    <row r="62" spans="1:13" ht="12.75">
      <c r="A62" s="57"/>
      <c r="B62" s="58"/>
      <c r="C62" s="58"/>
      <c r="D62" s="58"/>
      <c r="E62" s="58"/>
      <c r="F62" s="58"/>
      <c r="G62" s="58"/>
      <c r="H62" s="58"/>
      <c r="I62" s="58"/>
      <c r="J62" s="58"/>
      <c r="K62" s="58"/>
      <c r="L62" s="58"/>
      <c r="M62" s="74"/>
    </row>
    <row r="63" spans="1:13" ht="12.75">
      <c r="A63" s="57"/>
      <c r="B63" s="58" t="s">
        <v>61</v>
      </c>
      <c r="C63" s="58"/>
      <c r="D63" s="58"/>
      <c r="E63" s="58"/>
      <c r="F63" s="58"/>
      <c r="G63" s="58"/>
      <c r="H63" s="58"/>
      <c r="I63" s="58"/>
      <c r="J63" s="58"/>
      <c r="K63" s="58" t="s">
        <v>62</v>
      </c>
      <c r="L63" s="58"/>
      <c r="M63" s="74"/>
    </row>
    <row r="64" spans="1:13" ht="13.5" thickBot="1">
      <c r="A64" s="67"/>
      <c r="B64" s="68"/>
      <c r="C64" s="68" t="s">
        <v>104</v>
      </c>
      <c r="D64" s="68"/>
      <c r="E64" s="68"/>
      <c r="F64" s="68"/>
      <c r="G64" s="68"/>
      <c r="H64" s="68"/>
      <c r="I64" s="68"/>
      <c r="J64" s="68"/>
      <c r="K64" s="68"/>
      <c r="L64" s="68"/>
      <c r="M64" s="75"/>
    </row>
    <row r="65" spans="1:13" ht="13.5" thickBot="1">
      <c r="A65" s="12"/>
      <c r="B65" s="12"/>
      <c r="C65" s="12"/>
      <c r="D65" s="12"/>
      <c r="E65" s="12"/>
      <c r="F65" s="12"/>
      <c r="G65" s="12"/>
      <c r="H65" s="12"/>
      <c r="I65" s="12"/>
      <c r="J65" s="12"/>
      <c r="K65" s="12"/>
      <c r="L65" s="12"/>
      <c r="M65" s="12"/>
    </row>
    <row r="66" spans="1:13" ht="12.75">
      <c r="A66" s="236" t="s">
        <v>110</v>
      </c>
      <c r="B66" s="237"/>
      <c r="C66" s="237"/>
      <c r="D66" s="237"/>
      <c r="E66" s="237"/>
      <c r="F66" s="237"/>
      <c r="G66" s="237"/>
      <c r="H66" s="237"/>
      <c r="I66" s="237"/>
      <c r="J66" s="237"/>
      <c r="K66" s="237"/>
      <c r="L66" s="237"/>
      <c r="M66" s="238"/>
    </row>
    <row r="67" spans="1:13" ht="12.75">
      <c r="A67" s="239"/>
      <c r="B67" s="240"/>
      <c r="C67" s="240"/>
      <c r="D67" s="240"/>
      <c r="E67" s="240"/>
      <c r="F67" s="240"/>
      <c r="G67" s="240"/>
      <c r="H67" s="240"/>
      <c r="I67" s="240"/>
      <c r="J67" s="240"/>
      <c r="K67" s="240"/>
      <c r="L67" s="240"/>
      <c r="M67" s="241"/>
    </row>
    <row r="68" spans="1:13" ht="12.75">
      <c r="A68" s="239"/>
      <c r="B68" s="240"/>
      <c r="C68" s="240"/>
      <c r="D68" s="240"/>
      <c r="E68" s="240"/>
      <c r="F68" s="240"/>
      <c r="G68" s="240"/>
      <c r="H68" s="240"/>
      <c r="I68" s="240"/>
      <c r="J68" s="240"/>
      <c r="K68" s="240"/>
      <c r="L68" s="240"/>
      <c r="M68" s="241"/>
    </row>
    <row r="69" spans="1:13" ht="13.5" thickBot="1">
      <c r="A69" s="242"/>
      <c r="B69" s="243"/>
      <c r="C69" s="243"/>
      <c r="D69" s="243"/>
      <c r="E69" s="243"/>
      <c r="F69" s="243"/>
      <c r="G69" s="243"/>
      <c r="H69" s="243"/>
      <c r="I69" s="243"/>
      <c r="J69" s="243"/>
      <c r="K69" s="243"/>
      <c r="L69" s="243"/>
      <c r="M69" s="244"/>
    </row>
  </sheetData>
  <sheetProtection password="CA1F" sheet="1" objects="1" scenarios="1" selectLockedCells="1"/>
  <protectedRanges>
    <protectedRange sqref="I51:I58" name="Range6"/>
    <protectedRange sqref="I9:I46" name="Range4"/>
    <protectedRange sqref="D4:G4" name="Range2"/>
    <protectedRange sqref="J2:J4" name="Range1"/>
    <protectedRange sqref="A9:G47" name="Range3"/>
    <protectedRange sqref="A51:G58" name="Range5"/>
  </protectedRanges>
  <mergeCells count="2">
    <mergeCell ref="D4:G4"/>
    <mergeCell ref="A66:M69"/>
  </mergeCells>
  <printOptions/>
  <pageMargins left="0.75" right="0.75" top="1" bottom="1" header="0.5" footer="0.5"/>
  <pageSetup horizontalDpi="600" verticalDpi="600" orientation="portrait" scale="73" r:id="rId3"/>
  <headerFooter alignWithMargins="0">
    <oddFooter>&amp;R&amp;8Rev 11/9/09</oddFooter>
  </headerFooter>
  <ignoredErrors>
    <ignoredError sqref="J57:J58 K57:K58 L57:L58"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swsbudgetcalculator-CIPandMinRateGen 10_15_12</dc:title>
  <dc:subject/>
  <dc:creator>Michelle MacLellan</dc:creator>
  <cp:keywords/>
  <dc:description/>
  <cp:lastModifiedBy>Tokuno, Kelly (CDPH-DDWEM)</cp:lastModifiedBy>
  <cp:lastPrinted>2009-11-09T18:29:28Z</cp:lastPrinted>
  <dcterms:created xsi:type="dcterms:W3CDTF">1998-11-09T16:05:03Z</dcterms:created>
  <dcterms:modified xsi:type="dcterms:W3CDTF">2012-10-16T15:30:02Z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rget Audience Group">
    <vt:lpwstr/>
  </property>
  <property fmtid="{D5CDD505-2E9C-101B-9397-08002B2CF9AE}" pid="3" name="HealthPubTopics">
    <vt:lpwstr/>
  </property>
  <property fmtid="{D5CDD505-2E9C-101B-9397-08002B2CF9AE}" pid="4" name="PublishingContactName">
    <vt:lpwstr/>
  </property>
  <property fmtid="{D5CDD505-2E9C-101B-9397-08002B2CF9AE}" pid="5" name="ContentType">
    <vt:lpwstr>CDPH Document</vt:lpwstr>
  </property>
  <property fmtid="{D5CDD505-2E9C-101B-9397-08002B2CF9AE}" pid="6" name="Language">
    <vt:lpwstr>English</vt:lpwstr>
  </property>
  <property fmtid="{D5CDD505-2E9C-101B-9397-08002B2CF9AE}" pid="7" name="Topics">
    <vt:lpwstr/>
  </property>
  <property fmtid="{D5CDD505-2E9C-101B-9397-08002B2CF9AE}" pid="8" name="Abstract">
    <vt:lpwstr>5 Yr Budget Calculator -Small Community WS</vt:lpwstr>
  </property>
  <property fmtid="{D5CDD505-2E9C-101B-9397-08002B2CF9AE}" pid="9" name="Publication Type">
    <vt:lpwstr/>
  </property>
  <property fmtid="{D5CDD505-2E9C-101B-9397-08002B2CF9AE}" pid="10" name="Reading Level">
    <vt:lpwstr/>
  </property>
  <property fmtid="{D5CDD505-2E9C-101B-9397-08002B2CF9AE}" pid="11" name="Organization">
    <vt:lpwstr>327</vt:lpwstr>
  </property>
  <property fmtid="{D5CDD505-2E9C-101B-9397-08002B2CF9AE}" pid="12" name="Nav">
    <vt:lpwstr/>
  </property>
  <property fmtid="{D5CDD505-2E9C-101B-9397-08002B2CF9AE}" pid="13" name="display_urn:schemas-microsoft-com:office:office#Editor">
    <vt:lpwstr>System Account</vt:lpwstr>
  </property>
  <property fmtid="{D5CDD505-2E9C-101B-9397-08002B2CF9AE}" pid="14" name="xd_Signature">
    <vt:lpwstr/>
  </property>
  <property fmtid="{D5CDD505-2E9C-101B-9397-08002B2CF9AE}" pid="15" name="TemplateUrl">
    <vt:lpwstr/>
  </property>
  <property fmtid="{D5CDD505-2E9C-101B-9397-08002B2CF9AE}" pid="16" name="xd_ProgID">
    <vt:lpwstr/>
  </property>
  <property fmtid="{D5CDD505-2E9C-101B-9397-08002B2CF9AE}" pid="17" name="PublishingStartDate">
    <vt:lpwstr/>
  </property>
  <property fmtid="{D5CDD505-2E9C-101B-9397-08002B2CF9AE}" pid="18" name="PublishingExpirationDate">
    <vt:lpwstr/>
  </property>
  <property fmtid="{D5CDD505-2E9C-101B-9397-08002B2CF9AE}" pid="19" name="display_urn:schemas-microsoft-com:office:office#Author">
    <vt:lpwstr>System Account</vt:lpwstr>
  </property>
  <property fmtid="{D5CDD505-2E9C-101B-9397-08002B2CF9AE}" pid="20" name="_SourceUrl">
    <vt:lpwstr/>
  </property>
  <property fmtid="{D5CDD505-2E9C-101B-9397-08002B2CF9AE}" pid="21" name="_SharedFileIndex">
    <vt:lpwstr/>
  </property>
</Properties>
</file>