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3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<sst xmlns="http://schemas.openxmlformats.org/spreadsheetml/2006/main" count="39" uniqueCount="18">
  <si>
    <t>pH</t>
  </si>
  <si>
    <t>Monthly Average</t>
  </si>
  <si>
    <t>Maximum</t>
  </si>
  <si>
    <t>Minimum</t>
  </si>
  <si>
    <t>Ave</t>
  </si>
  <si>
    <t>Max</t>
  </si>
  <si>
    <t>Min</t>
  </si>
  <si>
    <t>Temp</t>
  </si>
  <si>
    <t>pH  units</t>
  </si>
  <si>
    <t>F</t>
  </si>
  <si>
    <t>C</t>
  </si>
  <si>
    <t>Ammonia Citeria</t>
  </si>
  <si>
    <t>The most stringent ammonia criteria occur at the highest pH and temperature.</t>
  </si>
  <si>
    <t>Date</t>
  </si>
  <si>
    <t>mg/L</t>
  </si>
  <si>
    <t>CMC
(1 Hour)</t>
  </si>
  <si>
    <t>CCC
 (30 Days)</t>
  </si>
  <si>
    <t>CCC
(30 Days)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</si>
</sst>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right" vertical="top" wrapText="1"/>
      <protection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164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 applyProtection="1">
      <alignment horizontal="right" vertical="top" wrapText="1"/>
      <protection/>
    </xf>
    <xf numFmtId="2" fontId="1" fillId="0" borderId="7" xfId="0" applyNumberFormat="1" applyFont="1" applyBorder="1" applyAlignment="1" applyProtection="1">
      <alignment horizontal="center" vertical="top" wrapText="1"/>
      <protection/>
    </xf>
    <xf numFmtId="164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9" fontId="1" fillId="0" borderId="7" xfId="0" applyNumberFormat="1" applyFont="1" applyBorder="1" applyAlignment="1" applyProtection="1">
      <alignment horizontal="center" vertical="top" wrapText="1"/>
      <protection/>
    </xf>
    <xf numFmtId="0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1" fontId="2" fillId="0" borderId="9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1" xfId="0" applyNumberFormat="1" applyFont="1" applyBorder="1" applyAlignment="1" applyProtection="1">
      <alignment horizontal="right" vertical="top" wrapText="1"/>
      <protection/>
    </xf>
    <xf numFmtId="0" fontId="1" fillId="0" borderId="12" xfId="0" applyNumberFormat="1" applyFont="1" applyBorder="1" applyAlignment="1" applyProtection="1">
      <alignment horizontal="right" vertical="top" wrapText="1"/>
      <protection/>
    </xf>
    <xf numFmtId="0" fontId="1" fillId="0" borderId="12" xfId="0" applyNumberFormat="1" applyFont="1" applyBorder="1" applyAlignment="1" applyProtection="1">
      <alignment horizontal="center" vertical="top" wrapText="1"/>
      <protection/>
    </xf>
    <xf numFmtId="164" fontId="1" fillId="0" borderId="12" xfId="0" applyNumberFormat="1" applyFont="1" applyBorder="1" applyAlignment="1" applyProtection="1">
      <alignment horizontal="right" vertical="top" wrapText="1"/>
      <protection/>
    </xf>
    <xf numFmtId="2" fontId="1" fillId="0" borderId="13" xfId="0" applyNumberFormat="1" applyFont="1" applyBorder="1" applyAlignment="1" applyProtection="1">
      <alignment horizontal="right" vertical="top" wrapText="1"/>
      <protection/>
    </xf>
    <xf numFmtId="169" fontId="1" fillId="0" borderId="13" xfId="0" applyNumberFormat="1" applyFont="1" applyBorder="1" applyAlignment="1" applyProtection="1">
      <alignment horizontal="right" vertical="top" wrapText="1"/>
      <protection/>
    </xf>
    <xf numFmtId="2" fontId="1" fillId="0" borderId="12" xfId="0" applyNumberFormat="1" applyFont="1" applyBorder="1" applyAlignment="1" applyProtection="1">
      <alignment horizontal="right" vertical="top" wrapText="1"/>
      <protection/>
    </xf>
    <xf numFmtId="0" fontId="1" fillId="0" borderId="13" xfId="0" applyNumberFormat="1" applyFont="1" applyBorder="1" applyAlignment="1" applyProtection="1">
      <alignment horizontal="right" vertical="top" wrapText="1"/>
      <protection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 applyProtection="1">
      <alignment horizontal="center" vertical="top" wrapText="1"/>
      <protection/>
    </xf>
    <xf numFmtId="0" fontId="1" fillId="0" borderId="15" xfId="0" applyNumberFormat="1" applyFont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6.00390625" style="14" customWidth="1"/>
    <col min="2" max="2" width="7.8515625" style="0" customWidth="1"/>
    <col min="3" max="3" width="7.140625" style="0" customWidth="1"/>
    <col min="4" max="4" width="6.28125" style="0" customWidth="1"/>
    <col min="5" max="5" width="6.421875" style="9" customWidth="1"/>
    <col min="6" max="6" width="8.28125" style="6" customWidth="1"/>
    <col min="7" max="7" width="4.8515625" style="0" customWidth="1"/>
    <col min="8" max="9" width="5.7109375" style="0" customWidth="1"/>
    <col min="10" max="10" width="6.421875" style="9" customWidth="1"/>
    <col min="11" max="11" width="7.8515625" style="10" customWidth="1"/>
    <col min="12" max="12" width="7.28125" style="0" customWidth="1"/>
    <col min="13" max="13" width="7.140625" style="0" customWidth="1"/>
    <col min="14" max="14" width="6.00390625" style="8" customWidth="1"/>
    <col min="15" max="15" width="6.421875" style="6" customWidth="1"/>
    <col min="16" max="16" width="8.28125" style="0" customWidth="1"/>
  </cols>
  <sheetData>
    <row r="1" spans="1:17" ht="22.5" customHeight="1" thickBot="1">
      <c r="A1" s="27"/>
      <c r="B1" s="61" t="s">
        <v>1</v>
      </c>
      <c r="C1" s="62"/>
      <c r="D1" s="55"/>
      <c r="E1" s="57" t="s">
        <v>11</v>
      </c>
      <c r="F1" s="58"/>
      <c r="G1" s="59" t="s">
        <v>2</v>
      </c>
      <c r="H1" s="60"/>
      <c r="I1" s="55"/>
      <c r="J1" s="57" t="s">
        <v>11</v>
      </c>
      <c r="K1" s="58"/>
      <c r="L1" s="59" t="s">
        <v>3</v>
      </c>
      <c r="M1" s="60"/>
      <c r="N1" s="56"/>
      <c r="O1" s="57" t="s">
        <v>11</v>
      </c>
      <c r="P1" s="58"/>
      <c r="Q1" s="7"/>
    </row>
    <row r="2" spans="1:17" ht="27.75" customHeight="1">
      <c r="A2" s="28" t="s">
        <v>13</v>
      </c>
      <c r="B2" s="47" t="s">
        <v>0</v>
      </c>
      <c r="C2" s="48" t="s">
        <v>7</v>
      </c>
      <c r="D2" s="49" t="s">
        <v>7</v>
      </c>
      <c r="E2" s="50" t="s">
        <v>15</v>
      </c>
      <c r="F2" s="51" t="s">
        <v>16</v>
      </c>
      <c r="G2" s="47" t="s">
        <v>0</v>
      </c>
      <c r="H2" s="48" t="s">
        <v>7</v>
      </c>
      <c r="I2" s="49" t="s">
        <v>7</v>
      </c>
      <c r="J2" s="50" t="s">
        <v>15</v>
      </c>
      <c r="K2" s="52" t="s">
        <v>17</v>
      </c>
      <c r="L2" s="47" t="s">
        <v>0</v>
      </c>
      <c r="M2" s="48" t="s">
        <v>7</v>
      </c>
      <c r="N2" s="48" t="s">
        <v>7</v>
      </c>
      <c r="O2" s="53" t="s">
        <v>15</v>
      </c>
      <c r="P2" s="54" t="s">
        <v>17</v>
      </c>
      <c r="Q2" s="1"/>
    </row>
    <row r="3" spans="1:17" ht="12.75">
      <c r="A3" s="29"/>
      <c r="B3" s="32" t="s">
        <v>8</v>
      </c>
      <c r="C3" s="15" t="s">
        <v>9</v>
      </c>
      <c r="D3" s="15" t="s">
        <v>10</v>
      </c>
      <c r="E3" s="21" t="s">
        <v>14</v>
      </c>
      <c r="F3" s="33" t="s">
        <v>14</v>
      </c>
      <c r="G3" s="32"/>
      <c r="H3" s="15" t="s">
        <v>9</v>
      </c>
      <c r="I3" s="15" t="s">
        <v>10</v>
      </c>
      <c r="J3" s="21" t="s">
        <v>14</v>
      </c>
      <c r="K3" s="42" t="s">
        <v>14</v>
      </c>
      <c r="L3" s="32"/>
      <c r="M3" s="15" t="s">
        <v>9</v>
      </c>
      <c r="N3" s="22" t="s">
        <v>10</v>
      </c>
      <c r="O3" s="20" t="s">
        <v>14</v>
      </c>
      <c r="P3" s="33" t="s">
        <v>14</v>
      </c>
      <c r="Q3" s="1"/>
    </row>
    <row r="4" spans="1:17" ht="12.75">
      <c r="A4" s="30">
        <v>37165</v>
      </c>
      <c r="B4" s="34">
        <v>7.1</v>
      </c>
      <c r="C4" s="11">
        <v>73.2</v>
      </c>
      <c r="D4" s="11">
        <f aca="true" t="shared" si="0" ref="D4:D9">(C4-32)/1.8</f>
        <v>22.88888888888889</v>
      </c>
      <c r="E4" s="26">
        <f aca="true" t="shared" si="1" ref="E4:E9">(0.411/(1+10^(7.204-B4)))+(58.4/(1+10^(B4-7.204)))</f>
        <v>32.86064417497884</v>
      </c>
      <c r="F4" s="35">
        <f aca="true" t="shared" si="2" ref="F4:F9">((0.0577/(1+10^(7.688-B4)))+(2.487/(1+10^(B4-7.688))))*MIN(2.85,1.45*10^(0.028*(25-D4)))</f>
        <v>3.303621899866715</v>
      </c>
      <c r="G4" s="34">
        <v>7.3</v>
      </c>
      <c r="H4" s="11">
        <v>76.3</v>
      </c>
      <c r="I4" s="11">
        <f aca="true" t="shared" si="3" ref="I4:I9">(H4-32)/1.8</f>
        <v>24.611111111111107</v>
      </c>
      <c r="J4" s="26">
        <f aca="true" t="shared" si="4" ref="J4:J9">(0.411/(1+10^(7.204-G4)))+(58.4/(1+10^(G4-7.204)))</f>
        <v>26.213894625012077</v>
      </c>
      <c r="K4" s="35">
        <f aca="true" t="shared" si="5" ref="K4:K9">((0.0577/(1+10^(7.688-G4)))+(2.487/(1+10^(G4-7.688))))*MIN(2.85,1.45*10^(0.028*(25-I4)))</f>
        <v>2.6487780429798353</v>
      </c>
      <c r="L4" s="34">
        <v>6.9</v>
      </c>
      <c r="M4" s="11">
        <v>71.8</v>
      </c>
      <c r="N4" s="23">
        <f aca="true" t="shared" si="6" ref="N4:N9">(M4-32)/1.8</f>
        <v>22.11111111111111</v>
      </c>
      <c r="O4" s="26">
        <f aca="true" t="shared" si="7" ref="O4:O9">(0.411/(1+10^(7.204-L4)))+(58.4/(1+10^(L4-7.204)))</f>
        <v>39.15835902948058</v>
      </c>
      <c r="P4" s="35">
        <f aca="true" t="shared" si="8" ref="P4:P9">((0.0577/(1+10^(7.688-L4)))+(2.487/(1+10^(L4-7.688))))*MIN(2.85,1.45*10^(0.028*(25-N4)))</f>
        <v>3.749883881950632</v>
      </c>
      <c r="Q4" s="2"/>
    </row>
    <row r="5" spans="1:17" ht="12.75">
      <c r="A5" s="30">
        <v>37196</v>
      </c>
      <c r="B5" s="36">
        <v>7.2</v>
      </c>
      <c r="C5" s="12">
        <v>69.8</v>
      </c>
      <c r="D5" s="11">
        <f t="shared" si="0"/>
        <v>20.999999999999996</v>
      </c>
      <c r="E5" s="26">
        <f t="shared" si="1"/>
        <v>29.539023663053808</v>
      </c>
      <c r="F5" s="35">
        <f t="shared" si="2"/>
        <v>3.548645011001779</v>
      </c>
      <c r="G5" s="36">
        <v>7.6</v>
      </c>
      <c r="H5" s="12">
        <v>72.3</v>
      </c>
      <c r="I5" s="11">
        <f t="shared" si="3"/>
        <v>22.388888888888886</v>
      </c>
      <c r="J5" s="26">
        <f t="shared" si="4"/>
        <v>17.03220135900219</v>
      </c>
      <c r="K5" s="35">
        <f t="shared" si="5"/>
        <v>2.393594876393333</v>
      </c>
      <c r="L5" s="36">
        <v>7</v>
      </c>
      <c r="M5" s="12">
        <v>66.2</v>
      </c>
      <c r="N5" s="23">
        <f t="shared" si="6"/>
        <v>19</v>
      </c>
      <c r="O5" s="26">
        <f t="shared" si="7"/>
        <v>36.092746473944665</v>
      </c>
      <c r="P5" s="35">
        <f t="shared" si="8"/>
        <v>4.426665310412722</v>
      </c>
      <c r="Q5" s="3"/>
    </row>
    <row r="6" spans="1:17" ht="12.75">
      <c r="A6" s="30">
        <v>37226</v>
      </c>
      <c r="B6" s="36">
        <v>7.2</v>
      </c>
      <c r="C6" s="12">
        <v>63.7</v>
      </c>
      <c r="D6" s="11">
        <f t="shared" si="0"/>
        <v>17.61111111111111</v>
      </c>
      <c r="E6" s="26">
        <f t="shared" si="1"/>
        <v>29.539023663053808</v>
      </c>
      <c r="F6" s="35">
        <f t="shared" si="2"/>
        <v>4.415210823821768</v>
      </c>
      <c r="G6" s="36">
        <v>7.5</v>
      </c>
      <c r="H6" s="12">
        <v>64.6</v>
      </c>
      <c r="I6" s="11">
        <f t="shared" si="3"/>
        <v>18.111111111111107</v>
      </c>
      <c r="J6" s="26">
        <f t="shared" si="4"/>
        <v>19.890204362265855</v>
      </c>
      <c r="K6" s="35">
        <f t="shared" si="5"/>
        <v>3.461746046335835</v>
      </c>
      <c r="L6" s="36">
        <v>6.7</v>
      </c>
      <c r="M6" s="12">
        <v>63</v>
      </c>
      <c r="N6" s="23">
        <f t="shared" si="6"/>
        <v>17.22222222222222</v>
      </c>
      <c r="O6" s="26">
        <f t="shared" si="7"/>
        <v>44.565220975057606</v>
      </c>
      <c r="P6" s="35">
        <f t="shared" si="8"/>
        <v>5.412012024326361</v>
      </c>
      <c r="Q6" s="3"/>
    </row>
    <row r="7" spans="1:17" ht="12.75">
      <c r="A7" s="30">
        <v>37257</v>
      </c>
      <c r="B7" s="36">
        <v>7.1</v>
      </c>
      <c r="C7" s="11">
        <v>64.6</v>
      </c>
      <c r="D7" s="11">
        <f t="shared" si="0"/>
        <v>18.111111111111107</v>
      </c>
      <c r="E7" s="26">
        <f t="shared" si="1"/>
        <v>32.86064417497884</v>
      </c>
      <c r="F7" s="35">
        <f t="shared" si="2"/>
        <v>4.495397649717183</v>
      </c>
      <c r="G7" s="36">
        <v>7.5</v>
      </c>
      <c r="H7" s="11">
        <v>66.9</v>
      </c>
      <c r="I7" s="11">
        <f t="shared" si="3"/>
        <v>19.388888888888893</v>
      </c>
      <c r="J7" s="26">
        <f t="shared" si="4"/>
        <v>19.890204362265855</v>
      </c>
      <c r="K7" s="35">
        <f t="shared" si="5"/>
        <v>3.187993498886069</v>
      </c>
      <c r="L7" s="36">
        <v>6.9</v>
      </c>
      <c r="M7" s="11">
        <v>61.3</v>
      </c>
      <c r="N7" s="23">
        <f t="shared" si="6"/>
        <v>16.277777777777775</v>
      </c>
      <c r="O7" s="26">
        <f t="shared" si="7"/>
        <v>39.15835902948058</v>
      </c>
      <c r="P7" s="35">
        <f t="shared" si="8"/>
        <v>5.461993173381369</v>
      </c>
      <c r="Q7" s="2"/>
    </row>
    <row r="8" spans="1:17" ht="12.75">
      <c r="A8" s="30">
        <v>37288</v>
      </c>
      <c r="B8" s="36">
        <v>7.1</v>
      </c>
      <c r="C8" s="11">
        <v>64.7</v>
      </c>
      <c r="D8" s="11">
        <f t="shared" si="0"/>
        <v>18.166666666666668</v>
      </c>
      <c r="E8" s="26">
        <f t="shared" si="1"/>
        <v>32.86064417497884</v>
      </c>
      <c r="F8" s="35">
        <f t="shared" si="2"/>
        <v>4.479324840729416</v>
      </c>
      <c r="G8" s="36">
        <v>7.5</v>
      </c>
      <c r="H8" s="11">
        <v>67.1</v>
      </c>
      <c r="I8" s="11">
        <f t="shared" si="3"/>
        <v>19.499999999999996</v>
      </c>
      <c r="J8" s="26">
        <f t="shared" si="4"/>
        <v>19.890204362265855</v>
      </c>
      <c r="K8" s="35">
        <f t="shared" si="5"/>
        <v>3.1652375991929604</v>
      </c>
      <c r="L8" s="36">
        <v>7</v>
      </c>
      <c r="M8" s="11">
        <v>62.4</v>
      </c>
      <c r="N8" s="23">
        <f t="shared" si="6"/>
        <v>16.88888888888889</v>
      </c>
      <c r="O8" s="26">
        <f t="shared" si="7"/>
        <v>36.092746473944665</v>
      </c>
      <c r="P8" s="35">
        <f t="shared" si="8"/>
        <v>5.072099894720088</v>
      </c>
      <c r="Q8" s="2"/>
    </row>
    <row r="9" spans="1:17" ht="12.75">
      <c r="A9" s="30">
        <v>37316</v>
      </c>
      <c r="B9" s="36">
        <v>7.1</v>
      </c>
      <c r="C9" s="11">
        <v>66.8</v>
      </c>
      <c r="D9" s="11">
        <f t="shared" si="0"/>
        <v>19.333333333333332</v>
      </c>
      <c r="E9" s="26">
        <f t="shared" si="1"/>
        <v>32.86064417497884</v>
      </c>
      <c r="F9" s="35">
        <f t="shared" si="2"/>
        <v>4.154759523302142</v>
      </c>
      <c r="G9" s="36">
        <v>7.4</v>
      </c>
      <c r="H9" s="11">
        <v>68.5</v>
      </c>
      <c r="I9" s="11">
        <f t="shared" si="3"/>
        <v>20.27777777777778</v>
      </c>
      <c r="J9" s="26">
        <f t="shared" si="4"/>
        <v>22.97162836819467</v>
      </c>
      <c r="K9" s="35">
        <f t="shared" si="5"/>
        <v>3.2654907137969844</v>
      </c>
      <c r="L9" s="36">
        <v>6.9</v>
      </c>
      <c r="M9" s="11">
        <v>65.5</v>
      </c>
      <c r="N9" s="23">
        <f t="shared" si="6"/>
        <v>18.61111111111111</v>
      </c>
      <c r="O9" s="26">
        <f t="shared" si="7"/>
        <v>39.15835902948058</v>
      </c>
      <c r="P9" s="35">
        <f t="shared" si="8"/>
        <v>4.699133893721494</v>
      </c>
      <c r="Q9" s="2"/>
    </row>
    <row r="10" spans="1:17" ht="18.75" customHeight="1">
      <c r="A10" s="31" t="s">
        <v>4</v>
      </c>
      <c r="B10" s="37">
        <f>AVERAGE(B4:B9)</f>
        <v>7.133333333333334</v>
      </c>
      <c r="C10" s="13">
        <f>AVERAGE(C4:C9)</f>
        <v>67.13333333333333</v>
      </c>
      <c r="D10" s="13"/>
      <c r="E10" s="13"/>
      <c r="F10" s="38"/>
      <c r="G10" s="43"/>
      <c r="H10" s="18"/>
      <c r="I10" s="18"/>
      <c r="J10" s="19"/>
      <c r="K10" s="44"/>
      <c r="L10" s="43"/>
      <c r="M10" s="18"/>
      <c r="N10" s="16"/>
      <c r="O10" s="17"/>
      <c r="P10" s="46"/>
      <c r="Q10" s="4"/>
    </row>
    <row r="11" spans="1:17" ht="19.5" customHeight="1">
      <c r="A11" s="31" t="s">
        <v>5</v>
      </c>
      <c r="B11" s="37"/>
      <c r="C11" s="13"/>
      <c r="D11" s="13"/>
      <c r="E11" s="13">
        <f>MAX(E4:E9)</f>
        <v>32.86064417497884</v>
      </c>
      <c r="F11" s="38">
        <f>MAX(F4:F9)</f>
        <v>4.495397649717183</v>
      </c>
      <c r="G11" s="37"/>
      <c r="H11" s="13"/>
      <c r="I11" s="13"/>
      <c r="J11" s="13">
        <f aca="true" t="shared" si="9" ref="J11:P11">MAX(J4:J9)</f>
        <v>26.213894625012077</v>
      </c>
      <c r="K11" s="38">
        <f t="shared" si="9"/>
        <v>3.461746046335835</v>
      </c>
      <c r="L11" s="37"/>
      <c r="M11" s="13"/>
      <c r="N11" s="13"/>
      <c r="O11" s="13">
        <f t="shared" si="9"/>
        <v>44.565220975057606</v>
      </c>
      <c r="P11" s="38">
        <f t="shared" si="9"/>
        <v>5.461993173381369</v>
      </c>
      <c r="Q11" s="5"/>
    </row>
    <row r="12" spans="1:17" ht="18.75" customHeight="1" thickBot="1">
      <c r="A12" s="31" t="s">
        <v>6</v>
      </c>
      <c r="B12" s="39"/>
      <c r="C12" s="40"/>
      <c r="D12" s="40"/>
      <c r="E12" s="40">
        <f>MIN(E4:E9)</f>
        <v>29.539023663053808</v>
      </c>
      <c r="F12" s="41">
        <f>MIN(F4:F9)</f>
        <v>3.303621899866715</v>
      </c>
      <c r="G12" s="39"/>
      <c r="H12" s="45"/>
      <c r="I12" s="45"/>
      <c r="J12" s="40">
        <f aca="true" t="shared" si="10" ref="J12:P12">MIN(J4:J9)</f>
        <v>17.03220135900219</v>
      </c>
      <c r="K12" s="41">
        <f t="shared" si="10"/>
        <v>2.393594876393333</v>
      </c>
      <c r="L12" s="39"/>
      <c r="M12" s="40"/>
      <c r="N12" s="40"/>
      <c r="O12" s="40">
        <f t="shared" si="10"/>
        <v>36.092746473944665</v>
      </c>
      <c r="P12" s="41">
        <f t="shared" si="10"/>
        <v>3.749883881950632</v>
      </c>
      <c r="Q12" s="5"/>
    </row>
    <row r="14" ht="12.75">
      <c r="A14" s="14" t="s">
        <v>12</v>
      </c>
    </row>
    <row r="18" spans="2:4" ht="12.75">
      <c r="B18" s="24"/>
      <c r="C18" s="25"/>
      <c r="D18" s="25"/>
    </row>
  </sheetData>
  <mergeCells count="6">
    <mergeCell ref="O1:P1"/>
    <mergeCell ref="L1:M1"/>
    <mergeCell ref="E1:F1"/>
    <mergeCell ref="B1:C1"/>
    <mergeCell ref="G1:H1"/>
    <mergeCell ref="J1:K1"/>
  </mergeCells>
  <printOptions/>
  <pageMargins left="0.75" right="0.75" top="1.45" bottom="0.75" header="0.5" footer="0.5"/>
  <pageSetup horizontalDpi="200" verticalDpi="200" orientation="landscape" r:id="rId1"/>
  <headerFooter alignWithMargins="0">
    <oddHeader>&amp;C&amp;"Arial,Bold"&amp;9Table A2&amp;"Arial,Regular"
Moorpark Wastewater Treatment Plant
Temperature and pH Effluent Data, Ammonia Criterion Calculation
(CA0063274, CI-7513)
</oddHeader>
    <oddFooter xml:space="preserve">&amp;L&amp;9&amp;P/&amp;N&amp;R&amp;9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 Laptop</dc:creator>
  <cp:keywords/>
  <dc:description/>
  <cp:lastModifiedBy>user</cp:lastModifiedBy>
  <cp:lastPrinted>2003-12-11T19:06:16Z</cp:lastPrinted>
  <dcterms:created xsi:type="dcterms:W3CDTF">2003-08-05T17:14:50Z</dcterms:created>
  <dcterms:modified xsi:type="dcterms:W3CDTF">2003-08-05T21:05:04Z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