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S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<sst xmlns="http://schemas.openxmlformats.org/spreadsheetml/2006/main" count="30" uniqueCount="24">
  <si>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 mA</t>
  </si>
  <si>
    <t>bA</t>
  </si>
  <si>
    <t>CMC or Acute</t>
  </si>
  <si>
    <t>mC</t>
  </si>
  <si>
    <t>bC</t>
  </si>
  <si>
    <t>CCC or Chronic</t>
  </si>
  <si>
    <t>WER</t>
  </si>
  <si>
    <t>Conversion Factor</t>
  </si>
  <si>
    <t>CMC = WER x Conversion Factor x (exp {mA [ln(Hardness)] + bA})</t>
  </si>
  <si>
    <t>Freshwater</t>
  </si>
  <si>
    <t>Conversion Factor*</t>
  </si>
  <si>
    <t>none</t>
  </si>
  <si>
    <t>Pollutant</t>
  </si>
  <si>
    <t>HARDNESS (mg/L)</t>
  </si>
  <si>
    <t>CCC = WER x Conversion Factor x (exp {mC [ln(hardness)]+ bC})</t>
  </si>
  <si>
    <t>Total Recoverable Limit (µg/L)</t>
  </si>
  <si>
    <t>Dissolved Fraction Limit (µg/L)</t>
  </si>
  <si>
    <t>Cadmium</t>
  </si>
  <si>
    <t>Copper</t>
  </si>
  <si>
    <t>Chromium III</t>
  </si>
  <si>
    <t>Lead</t>
  </si>
  <si>
    <t>Nickel</t>
  </si>
  <si>
    <t>Silver</t>
  </si>
  <si>
    <t>Zinc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</si>
</sst>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Border="1" applyAlignment="1" quotePrefix="1">
      <alignment horizontal="left" textRotation="90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 quotePrefix="1">
      <alignment horizontal="left" textRotation="90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 quotePrefix="1">
      <alignment horizontal="right" textRotation="90"/>
    </xf>
    <xf numFmtId="0" fontId="0" fillId="0" borderId="1" xfId="0" applyBorder="1" applyAlignment="1">
      <alignment textRotation="90"/>
    </xf>
    <xf numFmtId="0" fontId="0" fillId="0" borderId="1" xfId="0" applyBorder="1" applyAlignment="1" quotePrefix="1">
      <alignment horizontal="left"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workbookViewId="0" topLeftCell="A1">
      <selection activeCell="I16" sqref="I16"/>
    </sheetView>
  </sheetViews>
  <sheetFormatPr defaultColWidth="9.140625" defaultRowHeight="12.75"/>
  <cols>
    <col min="3" max="3" width="7.8515625" style="0" customWidth="1"/>
    <col min="4" max="4" width="10.28125" style="0" customWidth="1"/>
    <col min="9" max="9" width="7.421875" style="0" customWidth="1"/>
    <col min="10" max="10" width="10.57421875" style="0" customWidth="1"/>
  </cols>
  <sheetData>
    <row r="1" spans="1:14" ht="12.75">
      <c r="A1" s="16" t="s">
        <v>12</v>
      </c>
      <c r="B1" s="18" t="s">
        <v>13</v>
      </c>
      <c r="C1" s="20" t="s">
        <v>9</v>
      </c>
      <c r="D1" s="20"/>
      <c r="E1" s="20"/>
      <c r="F1" s="20"/>
      <c r="G1" s="20"/>
      <c r="H1" s="20"/>
      <c r="I1" s="20" t="s">
        <v>9</v>
      </c>
      <c r="J1" s="20"/>
      <c r="K1" s="20"/>
      <c r="L1" s="20"/>
      <c r="M1" s="20"/>
      <c r="N1" s="20"/>
    </row>
    <row r="2" spans="1:14" ht="12.75">
      <c r="A2" s="17"/>
      <c r="B2" s="19"/>
      <c r="C2" s="20" t="s">
        <v>2</v>
      </c>
      <c r="D2" s="20"/>
      <c r="E2" s="20"/>
      <c r="F2" s="20"/>
      <c r="G2" s="20"/>
      <c r="H2" s="20"/>
      <c r="I2" s="20" t="s">
        <v>5</v>
      </c>
      <c r="J2" s="20"/>
      <c r="K2" s="20"/>
      <c r="L2" s="20"/>
      <c r="M2" s="20"/>
      <c r="N2" s="20"/>
    </row>
    <row r="3" spans="1:14" ht="12.75">
      <c r="A3" s="17"/>
      <c r="B3" s="19"/>
      <c r="C3" s="4" t="s">
        <v>8</v>
      </c>
      <c r="D3" s="5"/>
      <c r="E3" s="5"/>
      <c r="F3" s="5"/>
      <c r="G3" s="5"/>
      <c r="H3" s="4"/>
      <c r="I3" s="6" t="s">
        <v>14</v>
      </c>
      <c r="J3" s="5"/>
      <c r="K3" s="5"/>
      <c r="L3" s="5"/>
      <c r="M3" s="5"/>
      <c r="N3" s="5"/>
    </row>
    <row r="4" spans="1:14" ht="65.25">
      <c r="A4" s="17"/>
      <c r="B4" s="19"/>
      <c r="C4" s="5" t="s">
        <v>6</v>
      </c>
      <c r="D4" s="7" t="s">
        <v>10</v>
      </c>
      <c r="E4" s="5" t="s">
        <v>0</v>
      </c>
      <c r="F4" s="5" t="s">
        <v>1</v>
      </c>
      <c r="G4" s="8" t="s">
        <v>15</v>
      </c>
      <c r="H4" s="3" t="s">
        <v>16</v>
      </c>
      <c r="I4" s="5" t="s">
        <v>6</v>
      </c>
      <c r="J4" s="7" t="s">
        <v>7</v>
      </c>
      <c r="K4" s="5" t="s">
        <v>3</v>
      </c>
      <c r="L4" s="5" t="s">
        <v>4</v>
      </c>
      <c r="M4" s="8" t="s">
        <v>15</v>
      </c>
      <c r="N4" s="3" t="s">
        <v>16</v>
      </c>
    </row>
    <row r="5" spans="1:14" ht="12.75">
      <c r="A5" s="5"/>
      <c r="B5" s="5"/>
      <c r="C5" s="5"/>
      <c r="D5" s="5"/>
      <c r="E5" s="5"/>
      <c r="F5" s="5"/>
      <c r="G5" s="9"/>
      <c r="H5" s="5"/>
      <c r="I5" s="5"/>
      <c r="J5" s="5"/>
      <c r="K5" s="5"/>
      <c r="L5" s="5"/>
      <c r="M5" s="9"/>
      <c r="N5" s="5"/>
    </row>
    <row r="6" spans="1:14" ht="12.75">
      <c r="A6" s="5" t="s">
        <v>17</v>
      </c>
      <c r="B6" s="5">
        <v>400</v>
      </c>
      <c r="C6" s="5">
        <v>1</v>
      </c>
      <c r="D6" s="5">
        <f>1.136672-((LN(B6))*(0.041838))</f>
        <v>0.8860011062780961</v>
      </c>
      <c r="E6" s="5">
        <v>1.128</v>
      </c>
      <c r="F6" s="5">
        <v>-3.6867</v>
      </c>
      <c r="G6" s="10">
        <f aca="true" t="shared" si="0" ref="G6:G12">C6*1*EXP((E6*(LN(B6)))+F6)</f>
        <v>21.577951061338243</v>
      </c>
      <c r="H6" s="11">
        <f aca="true" t="shared" si="1" ref="H6:H12">C6*D6*EXP((E6*(LN(B6)))+F6)</f>
        <v>19.118088511560302</v>
      </c>
      <c r="I6" s="5">
        <v>1</v>
      </c>
      <c r="J6" s="5">
        <f>1.101672-((LN(B6))*(0.041838))</f>
        <v>0.8510011062780962</v>
      </c>
      <c r="K6" s="5">
        <v>0.7852</v>
      </c>
      <c r="L6" s="5">
        <v>-2.715</v>
      </c>
      <c r="M6" s="10">
        <f aca="true" t="shared" si="2" ref="M6:M12">I6*1*EXP((K6*(LN(B6)))+L6)</f>
        <v>7.311862010973469</v>
      </c>
      <c r="N6" s="11">
        <f aca="true" t="shared" si="3" ref="N6:N11">I6*J6*EXP((K6*(LN(B6)))+L6)</f>
        <v>6.222402660291207</v>
      </c>
    </row>
    <row r="7" spans="1:14" ht="12.75">
      <c r="A7" s="5" t="s">
        <v>18</v>
      </c>
      <c r="B7" s="5">
        <v>400</v>
      </c>
      <c r="C7" s="12">
        <v>1</v>
      </c>
      <c r="D7" s="12">
        <v>0.96</v>
      </c>
      <c r="E7" s="12">
        <v>0.9422</v>
      </c>
      <c r="F7" s="12">
        <v>-1.7</v>
      </c>
      <c r="G7" s="10">
        <f t="shared" si="0"/>
        <v>51.68449825813601</v>
      </c>
      <c r="H7" s="13">
        <f t="shared" si="1"/>
        <v>49.617118327810566</v>
      </c>
      <c r="I7" s="12">
        <v>1</v>
      </c>
      <c r="J7" s="12">
        <v>0.96</v>
      </c>
      <c r="K7" s="12">
        <v>0.8545</v>
      </c>
      <c r="L7" s="12">
        <v>-1.702</v>
      </c>
      <c r="M7" s="10">
        <f t="shared" si="2"/>
        <v>30.49938304889724</v>
      </c>
      <c r="N7" s="13">
        <f t="shared" si="3"/>
        <v>29.27940772694135</v>
      </c>
    </row>
    <row r="8" spans="1:14" ht="25.5">
      <c r="A8" s="7" t="s">
        <v>19</v>
      </c>
      <c r="B8" s="5">
        <v>400</v>
      </c>
      <c r="C8" s="12">
        <v>1</v>
      </c>
      <c r="D8" s="12">
        <v>0.316</v>
      </c>
      <c r="E8" s="12">
        <v>0.819</v>
      </c>
      <c r="F8" s="12">
        <v>3.688</v>
      </c>
      <c r="G8" s="10">
        <f t="shared" si="0"/>
        <v>5404.620225656703</v>
      </c>
      <c r="H8" s="13">
        <f t="shared" si="1"/>
        <v>1707.8599913075182</v>
      </c>
      <c r="I8" s="12">
        <v>1</v>
      </c>
      <c r="J8" s="12">
        <v>0.86</v>
      </c>
      <c r="K8" s="12">
        <v>0.819</v>
      </c>
      <c r="L8" s="12">
        <v>1.561</v>
      </c>
      <c r="M8" s="10">
        <f t="shared" si="2"/>
        <v>644.2001463521674</v>
      </c>
      <c r="N8" s="13">
        <f t="shared" si="3"/>
        <v>554.012125862864</v>
      </c>
    </row>
    <row r="9" spans="1:14" ht="12.75">
      <c r="A9" s="5" t="s">
        <v>20</v>
      </c>
      <c r="B9" s="5">
        <v>400</v>
      </c>
      <c r="C9" s="5">
        <v>1</v>
      </c>
      <c r="D9" s="5">
        <f>1.46203-((LN(B9))*(0.145712))</f>
        <v>0.5890017179118017</v>
      </c>
      <c r="E9" s="5">
        <v>1.273</v>
      </c>
      <c r="F9" s="5">
        <v>-1.46</v>
      </c>
      <c r="G9" s="10">
        <f t="shared" si="0"/>
        <v>476.8177624264655</v>
      </c>
      <c r="H9" s="11">
        <f t="shared" si="1"/>
        <v>280.8464812000495</v>
      </c>
      <c r="I9" s="5">
        <v>1</v>
      </c>
      <c r="J9" s="5">
        <f>1.46203-((LN(B9))*(0.145712))</f>
        <v>0.5890017179118017</v>
      </c>
      <c r="K9" s="5">
        <v>1.273</v>
      </c>
      <c r="L9" s="5">
        <v>-4.705</v>
      </c>
      <c r="M9" s="10">
        <f t="shared" si="2"/>
        <v>18.580903661812474</v>
      </c>
      <c r="N9" s="11">
        <f t="shared" si="3"/>
        <v>10.944184177161233</v>
      </c>
    </row>
    <row r="10" spans="1:14" ht="12.75">
      <c r="A10" s="5" t="s">
        <v>21</v>
      </c>
      <c r="B10" s="5">
        <v>400</v>
      </c>
      <c r="C10" s="12">
        <v>1</v>
      </c>
      <c r="D10" s="12">
        <v>0.998</v>
      </c>
      <c r="E10" s="12">
        <v>0.846</v>
      </c>
      <c r="F10" s="12">
        <v>2.255</v>
      </c>
      <c r="G10" s="10">
        <f t="shared" si="0"/>
        <v>1515.9218380419773</v>
      </c>
      <c r="H10" s="13">
        <f t="shared" si="1"/>
        <v>1512.8899943658932</v>
      </c>
      <c r="I10" s="12">
        <v>1</v>
      </c>
      <c r="J10" s="12">
        <v>0.997</v>
      </c>
      <c r="K10" s="12">
        <v>0.846</v>
      </c>
      <c r="L10" s="12">
        <v>0.0584</v>
      </c>
      <c r="M10" s="10">
        <f t="shared" si="2"/>
        <v>168.5409938005813</v>
      </c>
      <c r="N10" s="13">
        <f t="shared" si="3"/>
        <v>168.03537081917955</v>
      </c>
    </row>
    <row r="11" spans="1:14" ht="12.75">
      <c r="A11" s="5" t="s">
        <v>22</v>
      </c>
      <c r="B11" s="5">
        <v>400</v>
      </c>
      <c r="C11" s="12">
        <v>1</v>
      </c>
      <c r="D11" s="12">
        <v>0.85</v>
      </c>
      <c r="E11" s="12">
        <v>1.72</v>
      </c>
      <c r="F11" s="12">
        <v>-6.52</v>
      </c>
      <c r="G11" s="10">
        <f t="shared" si="0"/>
        <v>44.04972110463081</v>
      </c>
      <c r="H11" s="13">
        <f t="shared" si="1"/>
        <v>37.44226293893619</v>
      </c>
      <c r="I11" s="12">
        <v>1</v>
      </c>
      <c r="J11" s="12" t="s">
        <v>11</v>
      </c>
      <c r="K11" s="12" t="s">
        <v>11</v>
      </c>
      <c r="L11" s="12" t="s">
        <v>11</v>
      </c>
      <c r="M11" s="10" t="e">
        <f t="shared" si="2"/>
        <v>#VALUE!</v>
      </c>
      <c r="N11" s="13" t="e">
        <f t="shared" si="3"/>
        <v>#VALUE!</v>
      </c>
    </row>
    <row r="12" spans="1:22" ht="12.75">
      <c r="A12" s="5" t="s">
        <v>23</v>
      </c>
      <c r="B12" s="12">
        <v>400</v>
      </c>
      <c r="C12" s="12">
        <v>1</v>
      </c>
      <c r="D12" s="12">
        <v>0.978</v>
      </c>
      <c r="E12" s="12">
        <v>0.8473</v>
      </c>
      <c r="F12" s="12">
        <v>0.884</v>
      </c>
      <c r="G12" s="10">
        <f t="shared" si="0"/>
        <v>387.8303147181575</v>
      </c>
      <c r="H12" s="14">
        <f t="shared" si="1"/>
        <v>379.29804779435807</v>
      </c>
      <c r="I12" s="12">
        <v>1</v>
      </c>
      <c r="J12" s="12">
        <v>0.986</v>
      </c>
      <c r="K12" s="12">
        <v>0.8473</v>
      </c>
      <c r="L12" s="12">
        <v>0.884</v>
      </c>
      <c r="M12" s="15">
        <f t="shared" si="2"/>
        <v>387.8303147181575</v>
      </c>
      <c r="N12" s="13">
        <f>I12*J12*EXP((K12*(LN(B12)))+L12)</f>
        <v>382.40069031210334</v>
      </c>
      <c r="O12" s="1"/>
      <c r="P12" s="2"/>
      <c r="Q12" s="1"/>
      <c r="R12" s="1"/>
      <c r="S12" s="2"/>
      <c r="T12" s="1"/>
      <c r="U12" s="1"/>
      <c r="V12" s="1"/>
    </row>
  </sheetData>
  <mergeCells count="6">
    <mergeCell ref="A1:A4"/>
    <mergeCell ref="B1:B4"/>
    <mergeCell ref="C1:H1"/>
    <mergeCell ref="I1:N1"/>
    <mergeCell ref="C2:H2"/>
    <mergeCell ref="I2:N2"/>
  </mergeCells>
  <printOptions/>
  <pageMargins left="0.75" right="0.75" top="2.11" bottom="1" header="0.94" footer="0.5"/>
  <pageSetup fitToHeight="1" fitToWidth="1" horizontalDpi="600" verticalDpi="600" orientation="landscape" scale="96" r:id="rId1"/>
  <headerFooter alignWithMargins="0">
    <oddHeader>&amp;C&amp;"Arial,Bold"Table  R2&amp;"Arial,Regular"
Moorpark Wastewater Treatment Plant
Total Recoverable Metals Criteria Adjusted for Hardness
(CA0063274, CI-7513)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2003-12-11T19:34:26Z</cp:lastPrinted>
  <dcterms:created xsi:type="dcterms:W3CDTF">2000-06-29T19:30:04Z</dcterms:created>
  <cp:category/>
  <cp:version/>
  <cp:contentType/>
  <cp:contentStatus/>
</cp:coreProperties>
</file>