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155" windowHeight="12300"/>
  </bookViews>
  <sheets>
    <sheet name="Analytical_Results" sheetId="2" r:id="rId1"/>
    <sheet name="Mass.Calculated_Results" sheetId="3" r:id="rId2"/>
  </sheets>
  <calcPr calcId="125725"/>
</workbook>
</file>

<file path=xl/calcChain.xml><?xml version="1.0" encoding="utf-8"?>
<calcChain xmlns="http://schemas.openxmlformats.org/spreadsheetml/2006/main">
  <c r="T7" i="3"/>
  <c r="T8"/>
  <c r="T10"/>
  <c r="T14"/>
  <c r="Q6"/>
  <c r="R6"/>
  <c r="S6"/>
  <c r="Q7"/>
  <c r="R7"/>
  <c r="S7"/>
  <c r="Q8"/>
  <c r="R8"/>
  <c r="S8"/>
  <c r="Q9"/>
  <c r="R9"/>
  <c r="S9"/>
  <c r="Q10"/>
  <c r="R10"/>
  <c r="S10"/>
  <c r="Q11"/>
  <c r="R11"/>
  <c r="S11"/>
  <c r="Q12"/>
  <c r="R12"/>
  <c r="S12"/>
  <c r="Q13"/>
  <c r="R13"/>
  <c r="S13"/>
  <c r="Q14"/>
  <c r="R14"/>
  <c r="S14"/>
  <c r="Q15"/>
  <c r="R15"/>
  <c r="S15"/>
  <c r="O6"/>
  <c r="P6"/>
  <c r="O7"/>
  <c r="P7"/>
  <c r="O8"/>
  <c r="P8"/>
  <c r="O9"/>
  <c r="P9"/>
  <c r="O10"/>
  <c r="P10"/>
  <c r="O11"/>
  <c r="P11"/>
  <c r="O12"/>
  <c r="P12"/>
  <c r="O13"/>
  <c r="P13"/>
  <c r="O14"/>
  <c r="P14"/>
  <c r="O15"/>
  <c r="P15"/>
  <c r="N7"/>
  <c r="N8"/>
  <c r="N9"/>
  <c r="N10"/>
  <c r="N11"/>
  <c r="N12"/>
  <c r="N13"/>
  <c r="N14"/>
  <c r="N15"/>
  <c r="N6"/>
  <c r="M7"/>
  <c r="M8"/>
  <c r="M9"/>
  <c r="M11"/>
  <c r="M13"/>
  <c r="M6"/>
  <c r="L7"/>
  <c r="L8"/>
  <c r="L9"/>
  <c r="L10"/>
  <c r="L11"/>
  <c r="L13"/>
  <c r="L14"/>
  <c r="L6"/>
  <c r="K7"/>
  <c r="K9"/>
  <c r="K10"/>
  <c r="K14"/>
  <c r="K6"/>
  <c r="J7"/>
  <c r="J10"/>
  <c r="J14"/>
  <c r="J6"/>
  <c r="I7"/>
  <c r="I8"/>
  <c r="I10"/>
  <c r="I14"/>
  <c r="H8"/>
  <c r="H10"/>
  <c r="H14"/>
  <c r="H6"/>
  <c r="G8"/>
  <c r="G10"/>
  <c r="G14"/>
  <c r="G6"/>
  <c r="F8"/>
  <c r="F10"/>
  <c r="F14"/>
  <c r="F6"/>
  <c r="E8"/>
  <c r="E10"/>
  <c r="E14"/>
  <c r="E6"/>
  <c r="D8"/>
  <c r="D10"/>
  <c r="D14"/>
  <c r="D6"/>
  <c r="C7"/>
  <c r="G7" s="1"/>
  <c r="C8"/>
  <c r="J8" s="1"/>
  <c r="C9"/>
  <c r="T9" s="1"/>
  <c r="C10"/>
  <c r="M10" s="1"/>
  <c r="C11"/>
  <c r="K11" s="1"/>
  <c r="C12"/>
  <c r="K12" s="1"/>
  <c r="C13"/>
  <c r="T13" s="1"/>
  <c r="C14"/>
  <c r="M14" s="1"/>
  <c r="C15"/>
  <c r="M15" s="1"/>
  <c r="C6"/>
  <c r="T6" s="1"/>
  <c r="P13" i="2"/>
  <c r="P12"/>
  <c r="P14"/>
  <c r="P15"/>
  <c r="S15"/>
  <c r="I6" i="3" l="1"/>
  <c r="M12"/>
  <c r="D15"/>
  <c r="D11"/>
  <c r="D7"/>
  <c r="E13"/>
  <c r="E9"/>
  <c r="F15"/>
  <c r="F11"/>
  <c r="F7"/>
  <c r="G13"/>
  <c r="G9"/>
  <c r="H15"/>
  <c r="H11"/>
  <c r="H7"/>
  <c r="I13"/>
  <c r="I9"/>
  <c r="J15"/>
  <c r="J11"/>
  <c r="K13"/>
  <c r="L15"/>
  <c r="T15"/>
  <c r="T11"/>
  <c r="G12"/>
  <c r="K8"/>
  <c r="D12"/>
  <c r="F12"/>
  <c r="H12"/>
  <c r="J12"/>
  <c r="L12"/>
  <c r="T12"/>
  <c r="E12"/>
  <c r="I12"/>
  <c r="D13"/>
  <c r="D9"/>
  <c r="E15"/>
  <c r="E11"/>
  <c r="E7"/>
  <c r="F13"/>
  <c r="F9"/>
  <c r="G15"/>
  <c r="G11"/>
  <c r="H13"/>
  <c r="H9"/>
  <c r="I15"/>
  <c r="I11"/>
  <c r="J13"/>
  <c r="J9"/>
  <c r="K15"/>
</calcChain>
</file>

<file path=xl/sharedStrings.xml><?xml version="1.0" encoding="utf-8"?>
<sst xmlns="http://schemas.openxmlformats.org/spreadsheetml/2006/main" count="56" uniqueCount="35">
  <si>
    <t>Flow  (MGD)</t>
  </si>
  <si>
    <t>Month</t>
  </si>
  <si>
    <t>Sample Date</t>
  </si>
  <si>
    <t>TDN (mg/L)</t>
  </si>
  <si>
    <t>TKN (mg/L)</t>
  </si>
  <si>
    <t>SKN (mg/L)</t>
  </si>
  <si>
    <t>Nitrate (NO3) (mg/L)</t>
  </si>
  <si>
    <t>Nitrite (NO2) (mg/L)</t>
  </si>
  <si>
    <t>Total Ammonia (mg/L); ammonia as N</t>
  </si>
  <si>
    <t>Total P (mg/L)</t>
  </si>
  <si>
    <t>Total P(Diss) (mg/L)</t>
  </si>
  <si>
    <t>Diss. Ortho P (mg/L)</t>
  </si>
  <si>
    <t>Total Ortho P (mg/L)</t>
  </si>
  <si>
    <t>pH           (Standard Units)</t>
  </si>
  <si>
    <t>Temperature        (deg. Fahrenheit)</t>
  </si>
  <si>
    <t>TSS (mg/L)</t>
  </si>
  <si>
    <t>Ave Daily</t>
  </si>
  <si>
    <t>F+G+H</t>
  </si>
  <si>
    <t>Grab</t>
  </si>
  <si>
    <t>Min</t>
  </si>
  <si>
    <t>Max</t>
  </si>
  <si>
    <t>Ave</t>
  </si>
  <si>
    <t>EFFLUENT CONCENTRATIONS</t>
  </si>
  <si>
    <t>Nutrients Data pursuant to the March 8, 2012 Water Code Section 13267 Technical Report Order - Nutrients in Refinery Wastewater Discharges</t>
  </si>
  <si>
    <t>TDN (kg/d)</t>
  </si>
  <si>
    <t>TKN (kg/d)</t>
  </si>
  <si>
    <t>SKN (kg/d)</t>
  </si>
  <si>
    <t>Nitrate (NO3) (kg/d)</t>
  </si>
  <si>
    <t>Nitrite (NO2) (kg/d)</t>
  </si>
  <si>
    <t>Total Ammonia (kg/d); ammonia as N</t>
  </si>
  <si>
    <t>Total P (kg/d)</t>
  </si>
  <si>
    <t>Total P(Diss) (kg/d)</t>
  </si>
  <si>
    <t>Diss. Ortho P (kg/d)</t>
  </si>
  <si>
    <t>Total Ortho P (kg/d)</t>
  </si>
  <si>
    <t>TSS (kg/d)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</si>
</sst>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4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8">
    <xf numFmtId="0" fontId="0" fillId="0" borderId="0"/>
    <xf numFmtId="0" fontId="4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8" fillId="4" borderId="0" applyNumberFormat="0" applyBorder="0" applyAlignment="0" applyProtection="0"/>
    <xf numFmtId="0" fontId="9" fillId="21" borderId="38" applyNumberFormat="0" applyAlignment="0" applyProtection="0"/>
    <xf numFmtId="0" fontId="10" fillId="22" borderId="39" applyNumberFormat="0" applyAlignment="0" applyProtection="0"/>
    <xf numFmtId="0" fontId="11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3" fillId="0" borderId="40" applyNumberFormat="0" applyFill="0" applyAlignment="0" applyProtection="0"/>
    <xf numFmtId="0" fontId="14" fillId="0" borderId="41" applyNumberFormat="0" applyFill="0" applyAlignment="0" applyProtection="0"/>
    <xf numFmtId="0" fontId="15" fillId="0" borderId="42" applyNumberFormat="0" applyFill="0" applyAlignment="0" applyProtection="0"/>
    <xf numFmtId="0" fontId="15" fillId="0" borderId="0" applyNumberFormat="0" applyFill="0" applyBorder="0" applyAlignment="0" applyProtection="0"/>
    <xf numFmtId="0" fontId="16" fillId="8" borderId="38" applyNumberFormat="0" applyAlignment="0" applyProtection="0"/>
    <xf numFmtId="0" fontId="17" fillId="0" borderId="43" applyNumberFormat="0" applyFill="0" applyAlignment="0" applyProtection="0"/>
    <xf numFmtId="0" fontId="18" fillId="23" borderId="0" applyNumberFormat="0" applyBorder="0" applyAlignment="0" applyProtection="0"/>
    <xf numFmtId="0" fontId="4" fillId="24" borderId="44" applyNumberFormat="0" applyFont="0" applyAlignment="0" applyProtection="0"/>
    <xf numFmtId="0" fontId="19" fillId="21" borderId="45" applyNumberFormat="0" applyAlignment="0" applyProtection="0"/>
    <xf numFmtId="9" fontId="4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46" applyNumberFormat="0" applyFill="0" applyAlignment="0" applyProtection="0"/>
    <xf numFmtId="0" fontId="22" fillId="0" borderId="0" applyNumberForma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0" fillId="22" borderId="39" applyNumberFormat="0" applyAlignment="0" applyProtection="0"/>
    <xf numFmtId="43" fontId="4" fillId="0" borderId="0" applyFont="0" applyFill="0" applyBorder="0" applyAlignment="0" applyProtection="0"/>
  </cellStyleXfs>
  <cellXfs count="9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0" fillId="0" borderId="15" xfId="0" applyBorder="1"/>
    <xf numFmtId="0" fontId="0" fillId="0" borderId="12" xfId="0" applyBorder="1"/>
    <xf numFmtId="0" fontId="0" fillId="0" borderId="21" xfId="0" applyBorder="1"/>
    <xf numFmtId="0" fontId="1" fillId="2" borderId="8" xfId="0" applyFont="1" applyFill="1" applyBorder="1" applyAlignment="1">
      <alignment horizontal="center" wrapText="1"/>
    </xf>
    <xf numFmtId="22" fontId="0" fillId="0" borderId="15" xfId="0" applyNumberFormat="1" applyBorder="1"/>
    <xf numFmtId="2" fontId="0" fillId="0" borderId="15" xfId="0" applyNumberFormat="1" applyBorder="1"/>
    <xf numFmtId="1" fontId="0" fillId="0" borderId="15" xfId="0" applyNumberFormat="1" applyBorder="1"/>
    <xf numFmtId="17" fontId="0" fillId="0" borderId="11" xfId="0" applyNumberFormat="1" applyBorder="1"/>
    <xf numFmtId="22" fontId="0" fillId="0" borderId="12" xfId="0" applyNumberFormat="1" applyBorder="1"/>
    <xf numFmtId="2" fontId="0" fillId="0" borderId="12" xfId="0" applyNumberFormat="1" applyBorder="1"/>
    <xf numFmtId="1" fontId="0" fillId="0" borderId="12" xfId="0" applyNumberFormat="1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22" fontId="0" fillId="0" borderId="18" xfId="0" applyNumberFormat="1" applyBorder="1"/>
    <xf numFmtId="2" fontId="0" fillId="0" borderId="18" xfId="0" applyNumberFormat="1" applyBorder="1"/>
    <xf numFmtId="0" fontId="0" fillId="0" borderId="28" xfId="0" applyBorder="1"/>
    <xf numFmtId="22" fontId="0" fillId="0" borderId="29" xfId="0" applyNumberFormat="1" applyBorder="1"/>
    <xf numFmtId="0" fontId="0" fillId="0" borderId="29" xfId="0" applyBorder="1"/>
    <xf numFmtId="2" fontId="0" fillId="0" borderId="29" xfId="0" applyNumberFormat="1" applyBorder="1"/>
    <xf numFmtId="1" fontId="0" fillId="0" borderId="29" xfId="0" applyNumberFormat="1" applyBorder="1"/>
    <xf numFmtId="0" fontId="0" fillId="0" borderId="30" xfId="0" applyBorder="1"/>
    <xf numFmtId="17" fontId="0" fillId="0" borderId="14" xfId="0" applyNumberFormat="1" applyBorder="1"/>
    <xf numFmtId="17" fontId="0" fillId="0" borderId="28" xfId="0" applyNumberFormat="1" applyBorder="1"/>
    <xf numFmtId="17" fontId="0" fillId="0" borderId="17" xfId="0" applyNumberFormat="1" applyBorder="1"/>
    <xf numFmtId="17" fontId="0" fillId="0" borderId="2" xfId="0" applyNumberFormat="1" applyBorder="1"/>
    <xf numFmtId="0" fontId="0" fillId="0" borderId="4" xfId="0" applyBorder="1"/>
    <xf numFmtId="0" fontId="0" fillId="0" borderId="31" xfId="0" applyBorder="1"/>
    <xf numFmtId="17" fontId="0" fillId="0" borderId="20" xfId="0" applyNumberFormat="1" applyBorder="1"/>
    <xf numFmtId="22" fontId="0" fillId="0" borderId="21" xfId="0" applyNumberFormat="1" applyBorder="1"/>
    <xf numFmtId="0" fontId="0" fillId="0" borderId="25" xfId="0" applyBorder="1"/>
    <xf numFmtId="2" fontId="0" fillId="0" borderId="21" xfId="0" applyNumberFormat="1" applyBorder="1"/>
    <xf numFmtId="1" fontId="0" fillId="0" borderId="21" xfId="0" applyNumberFormat="1" applyBorder="1"/>
    <xf numFmtId="0" fontId="2" fillId="2" borderId="26" xfId="0" applyFont="1" applyFill="1" applyBorder="1" applyAlignment="1">
      <alignment horizontal="center" wrapText="1"/>
    </xf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22" xfId="0" applyBorder="1"/>
    <xf numFmtId="1" fontId="0" fillId="0" borderId="35" xfId="0" applyNumberFormat="1" applyBorder="1"/>
    <xf numFmtId="1" fontId="0" fillId="0" borderId="36" xfId="0" applyNumberFormat="1" applyBorder="1"/>
    <xf numFmtId="1" fontId="0" fillId="0" borderId="37" xfId="0" applyNumberFormat="1" applyBorder="1"/>
    <xf numFmtId="1" fontId="0" fillId="0" borderId="27" xfId="0" applyNumberFormat="1" applyBorder="1"/>
    <xf numFmtId="2" fontId="0" fillId="0" borderId="11" xfId="0" applyNumberFormat="1" applyBorder="1"/>
    <xf numFmtId="2" fontId="0" fillId="0" borderId="13" xfId="0" applyNumberFormat="1" applyBorder="1"/>
    <xf numFmtId="2" fontId="0" fillId="0" borderId="14" xfId="0" applyNumberFormat="1" applyBorder="1"/>
    <xf numFmtId="2" fontId="0" fillId="0" borderId="16" xfId="0" applyNumberFormat="1" applyBorder="1"/>
    <xf numFmtId="2" fontId="0" fillId="0" borderId="28" xfId="0" applyNumberFormat="1" applyBorder="1"/>
    <xf numFmtId="2" fontId="0" fillId="0" borderId="30" xfId="0" applyNumberFormat="1" applyBorder="1"/>
    <xf numFmtId="2" fontId="0" fillId="0" borderId="20" xfId="0" applyNumberFormat="1" applyBorder="1"/>
    <xf numFmtId="2" fontId="0" fillId="0" borderId="25" xfId="0" applyNumberFormat="1" applyBorder="1"/>
    <xf numFmtId="2" fontId="0" fillId="0" borderId="19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2" fontId="0" fillId="0" borderId="27" xfId="0" applyNumberFormat="1" applyBorder="1"/>
    <xf numFmtId="0" fontId="1" fillId="2" borderId="24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/>
    </xf>
    <xf numFmtId="22" fontId="0" fillId="0" borderId="13" xfId="0" applyNumberFormat="1" applyBorder="1"/>
    <xf numFmtId="22" fontId="0" fillId="0" borderId="16" xfId="0" applyNumberFormat="1" applyBorder="1"/>
    <xf numFmtId="22" fontId="0" fillId="0" borderId="30" xfId="0" applyNumberFormat="1" applyBorder="1"/>
    <xf numFmtId="22" fontId="0" fillId="0" borderId="25" xfId="0" applyNumberFormat="1" applyBorder="1"/>
    <xf numFmtId="22" fontId="0" fillId="0" borderId="31" xfId="0" applyNumberFormat="1" applyBorder="1"/>
    <xf numFmtId="2" fontId="0" fillId="0" borderId="3" xfId="0" applyNumberFormat="1" applyBorder="1"/>
    <xf numFmtId="0" fontId="0" fillId="0" borderId="47" xfId="0" applyBorder="1"/>
    <xf numFmtId="2" fontId="0" fillId="0" borderId="2" xfId="0" applyNumberFormat="1" applyBorder="1"/>
    <xf numFmtId="2" fontId="0" fillId="0" borderId="4" xfId="0" applyNumberFormat="1" applyBorder="1"/>
    <xf numFmtId="2" fontId="0" fillId="0" borderId="31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21" xfId="0" applyNumberFormat="1" applyFill="1" applyBorder="1"/>
    <xf numFmtId="0" fontId="0" fillId="0" borderId="21" xfId="0" applyFill="1" applyBorder="1"/>
    <xf numFmtId="1" fontId="5" fillId="0" borderId="21" xfId="1" applyNumberFormat="1" applyFont="1" applyBorder="1" applyAlignment="1">
      <alignment horizontal="right" vertical="top"/>
    </xf>
    <xf numFmtId="1" fontId="0" fillId="0" borderId="21" xfId="0" applyNumberFormat="1" applyBorder="1" applyAlignment="1">
      <alignment horizontal="right" vertical="top"/>
    </xf>
    <xf numFmtId="0" fontId="23" fillId="0" borderId="0" xfId="0" applyFont="1"/>
    <xf numFmtId="0" fontId="3" fillId="0" borderId="0" xfId="0" applyFont="1"/>
  </cellXfs>
  <cellStyles count="4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46"/>
    <cellStyle name="Check Cell 3" xfId="28"/>
    <cellStyle name="Comma 2" xfId="47"/>
    <cellStyle name="Comma 3" xfId="44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45"/>
    <cellStyle name="Normal 3" xfId="1"/>
    <cellStyle name="Note 2" xfId="38"/>
    <cellStyle name="Output 2" xfId="39"/>
    <cellStyle name="Percen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15"/>
  <sheetViews>
    <sheetView tabSelected="1" zoomScaleNormal="100" workbookViewId="0">
      <selection activeCell="A6" sqref="A6:B15"/>
    </sheetView>
  </sheetViews>
  <sheetFormatPr defaultRowHeight="15"/>
  <cols>
    <col min="1" max="1" width="14.85546875" bestFit="1" customWidth="1"/>
    <col min="2" max="2" width="17.140625" bestFit="1" customWidth="1"/>
  </cols>
  <sheetData>
    <row r="1" spans="1:20" ht="21">
      <c r="A1" s="91" t="s">
        <v>23</v>
      </c>
    </row>
    <row r="2" spans="1:20" s="4" customFormat="1"/>
    <row r="3" spans="1:20" s="4" customFormat="1" ht="19.5" thickBot="1">
      <c r="A3" s="90" t="s">
        <v>22</v>
      </c>
    </row>
    <row r="4" spans="1:20" ht="63.75">
      <c r="A4" s="5" t="s">
        <v>1</v>
      </c>
      <c r="B4" s="72" t="s">
        <v>2</v>
      </c>
      <c r="C4" s="6" t="s">
        <v>0</v>
      </c>
      <c r="D4" s="6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7" t="s">
        <v>9</v>
      </c>
      <c r="K4" s="7" t="s">
        <v>10</v>
      </c>
      <c r="L4" s="7" t="s">
        <v>11</v>
      </c>
      <c r="M4" s="8" t="s">
        <v>12</v>
      </c>
      <c r="N4" s="1" t="s">
        <v>13</v>
      </c>
      <c r="O4" s="2"/>
      <c r="P4" s="3"/>
      <c r="Q4" s="2" t="s">
        <v>14</v>
      </c>
      <c r="R4" s="2"/>
      <c r="S4" s="3"/>
      <c r="T4" s="9" t="s">
        <v>15</v>
      </c>
    </row>
    <row r="5" spans="1:20" ht="15.75" thickBot="1">
      <c r="A5" s="10"/>
      <c r="B5" s="73"/>
      <c r="C5" s="20" t="s">
        <v>16</v>
      </c>
      <c r="D5" s="11" t="s">
        <v>17</v>
      </c>
      <c r="E5" s="12"/>
      <c r="F5" s="12"/>
      <c r="G5" s="12"/>
      <c r="H5" s="12"/>
      <c r="I5" s="12"/>
      <c r="J5" s="12"/>
      <c r="K5" s="12"/>
      <c r="L5" s="13" t="s">
        <v>18</v>
      </c>
      <c r="M5" s="50" t="s">
        <v>18</v>
      </c>
      <c r="N5" s="14" t="s">
        <v>19</v>
      </c>
      <c r="O5" s="15" t="s">
        <v>20</v>
      </c>
      <c r="P5" s="16" t="s">
        <v>21</v>
      </c>
      <c r="Q5" s="15" t="s">
        <v>19</v>
      </c>
      <c r="R5" s="15" t="s">
        <v>20</v>
      </c>
      <c r="S5" s="16" t="s">
        <v>21</v>
      </c>
      <c r="T5" s="16"/>
    </row>
    <row r="6" spans="1:20">
      <c r="A6" s="24">
        <v>41102</v>
      </c>
      <c r="B6" s="74">
        <v>41093.409722222219</v>
      </c>
      <c r="C6" s="68">
        <v>3.7</v>
      </c>
      <c r="D6" s="18"/>
      <c r="E6" s="18"/>
      <c r="F6" s="18"/>
      <c r="G6" s="18"/>
      <c r="H6" s="18"/>
      <c r="I6" s="18">
        <v>5.8599999999999999E-2</v>
      </c>
      <c r="J6" s="18"/>
      <c r="K6" s="18"/>
      <c r="L6" s="18"/>
      <c r="M6" s="51"/>
      <c r="N6" s="59">
        <v>6.7601947779999998</v>
      </c>
      <c r="O6" s="26">
        <v>8.5899953839999998</v>
      </c>
      <c r="P6" s="60">
        <v>7.1224448310000001</v>
      </c>
      <c r="Q6" s="55">
        <v>67.393623349999999</v>
      </c>
      <c r="R6" s="27">
        <v>69.883125309999997</v>
      </c>
      <c r="S6" s="27">
        <v>68.654740930000003</v>
      </c>
      <c r="T6" s="28">
        <v>9.83</v>
      </c>
    </row>
    <row r="7" spans="1:20">
      <c r="A7" s="39"/>
      <c r="B7" s="75">
        <v>41101.375</v>
      </c>
      <c r="C7" s="69">
        <v>3.4773713800000001</v>
      </c>
      <c r="D7" s="17">
        <v>18</v>
      </c>
      <c r="E7" s="17">
        <v>3</v>
      </c>
      <c r="F7" s="17">
        <v>2.8</v>
      </c>
      <c r="G7" s="17">
        <v>15</v>
      </c>
      <c r="H7" s="17">
        <v>0.28999999999999998</v>
      </c>
      <c r="I7" s="17"/>
      <c r="J7" s="17"/>
      <c r="K7" s="17"/>
      <c r="L7" s="17"/>
      <c r="M7" s="52"/>
      <c r="N7" s="61">
        <v>6.1386876109999999</v>
      </c>
      <c r="O7" s="22">
        <v>8.5899953839999998</v>
      </c>
      <c r="P7" s="62">
        <v>7.1083634340000001</v>
      </c>
      <c r="Q7" s="56">
        <v>65.744369509999999</v>
      </c>
      <c r="R7" s="23">
        <v>69.834510800000004</v>
      </c>
      <c r="S7" s="23">
        <v>67.684561360000004</v>
      </c>
      <c r="T7" s="29"/>
    </row>
    <row r="8" spans="1:20" ht="15.75" thickBot="1">
      <c r="A8" s="40"/>
      <c r="B8" s="76">
        <v>41101.368055555555</v>
      </c>
      <c r="C8" s="70">
        <v>3.4733858089999998</v>
      </c>
      <c r="D8" s="35"/>
      <c r="E8" s="35"/>
      <c r="F8" s="35"/>
      <c r="G8" s="35"/>
      <c r="H8" s="35"/>
      <c r="I8" s="35"/>
      <c r="J8" s="35">
        <v>3.2</v>
      </c>
      <c r="K8" s="35">
        <v>3.6</v>
      </c>
      <c r="L8" s="35"/>
      <c r="M8" s="53"/>
      <c r="N8" s="63">
        <v>6.1386876109999999</v>
      </c>
      <c r="O8" s="36">
        <v>8.9510955810000006</v>
      </c>
      <c r="P8" s="64">
        <v>7.1084614149999998</v>
      </c>
      <c r="Q8" s="57">
        <v>65.744369509999999</v>
      </c>
      <c r="R8" s="37">
        <v>69.834510800000004</v>
      </c>
      <c r="S8" s="37">
        <v>67.686456070000006</v>
      </c>
      <c r="T8" s="38"/>
    </row>
    <row r="9" spans="1:20">
      <c r="A9" s="24">
        <v>41133</v>
      </c>
      <c r="B9" s="74">
        <v>41123.385416666664</v>
      </c>
      <c r="C9" s="68">
        <v>3.77</v>
      </c>
      <c r="D9" s="18">
        <v>16</v>
      </c>
      <c r="E9" s="18">
        <v>6.3</v>
      </c>
      <c r="F9" s="18">
        <v>6</v>
      </c>
      <c r="G9" s="18">
        <v>10</v>
      </c>
      <c r="H9" s="18">
        <v>0.42</v>
      </c>
      <c r="I9" s="18">
        <v>4.1100000000000003</v>
      </c>
      <c r="J9" s="18">
        <v>2.9</v>
      </c>
      <c r="K9" s="18"/>
      <c r="L9" s="18"/>
      <c r="M9" s="51"/>
      <c r="N9" s="59">
        <v>6.8400535580000001</v>
      </c>
      <c r="O9" s="26">
        <v>6.9199118610000001</v>
      </c>
      <c r="P9" s="60">
        <v>6.8784400430000003</v>
      </c>
      <c r="Q9" s="55">
        <v>65.063835139999995</v>
      </c>
      <c r="R9" s="27">
        <v>70.254638670000006</v>
      </c>
      <c r="S9" s="27">
        <v>67.452043099999997</v>
      </c>
      <c r="T9" s="28">
        <v>2.6</v>
      </c>
    </row>
    <row r="10" spans="1:20" ht="15.75" thickBot="1">
      <c r="A10" s="40"/>
      <c r="B10" s="76">
        <v>41123.364583333336</v>
      </c>
      <c r="C10" s="70">
        <v>3.765314965</v>
      </c>
      <c r="D10" s="35"/>
      <c r="E10" s="35"/>
      <c r="F10" s="35"/>
      <c r="G10" s="35"/>
      <c r="H10" s="35"/>
      <c r="I10" s="35"/>
      <c r="J10" s="35"/>
      <c r="K10" s="35"/>
      <c r="L10" s="35"/>
      <c r="M10" s="53">
        <v>2.5</v>
      </c>
      <c r="N10" s="63">
        <v>6.8400535580000001</v>
      </c>
      <c r="O10" s="36">
        <v>6.9199118610000001</v>
      </c>
      <c r="P10" s="64">
        <v>6.8788931939999998</v>
      </c>
      <c r="Q10" s="57">
        <v>65.063835139999995</v>
      </c>
      <c r="R10" s="37">
        <v>70.254638670000006</v>
      </c>
      <c r="S10" s="37">
        <v>67.475001860000006</v>
      </c>
      <c r="T10" s="38"/>
    </row>
    <row r="11" spans="1:20" ht="15.75" thickBot="1">
      <c r="A11" s="45">
        <v>41164</v>
      </c>
      <c r="B11" s="77">
        <v>41157.40625</v>
      </c>
      <c r="C11" s="71">
        <v>3.21</v>
      </c>
      <c r="D11" s="19">
        <v>15</v>
      </c>
      <c r="E11" s="19">
        <v>2.4</v>
      </c>
      <c r="F11" s="19">
        <v>1.9</v>
      </c>
      <c r="G11" s="19">
        <v>13</v>
      </c>
      <c r="H11" s="19">
        <v>3.6999999999999998E-2</v>
      </c>
      <c r="I11" s="19">
        <v>3.3500000000000002E-2</v>
      </c>
      <c r="J11" s="19">
        <v>3</v>
      </c>
      <c r="K11" s="19">
        <v>2.7</v>
      </c>
      <c r="L11" s="19"/>
      <c r="M11" s="54"/>
      <c r="N11" s="65">
        <v>7.02</v>
      </c>
      <c r="O11" s="48">
        <v>7.19</v>
      </c>
      <c r="P11" s="66">
        <v>7.0785900509999999</v>
      </c>
      <c r="Q11" s="58">
        <v>64.213172909999997</v>
      </c>
      <c r="R11" s="49">
        <v>66.893638609999996</v>
      </c>
      <c r="S11" s="49">
        <v>65.776128349999993</v>
      </c>
      <c r="T11" s="47">
        <v>11.4</v>
      </c>
    </row>
    <row r="12" spans="1:20" ht="15.75" thickBot="1">
      <c r="A12" s="42">
        <v>41194</v>
      </c>
      <c r="B12" s="78">
        <v>41184.420138888891</v>
      </c>
      <c r="C12" s="79">
        <v>3.65</v>
      </c>
      <c r="D12" s="43">
        <v>24</v>
      </c>
      <c r="E12" s="43">
        <v>2.1</v>
      </c>
      <c r="F12" s="43">
        <v>2.1</v>
      </c>
      <c r="G12" s="43">
        <v>22</v>
      </c>
      <c r="H12" s="43">
        <v>0.14000000000000001</v>
      </c>
      <c r="I12" s="43">
        <v>5.7599999999999998E-2</v>
      </c>
      <c r="J12" s="43">
        <v>3.3</v>
      </c>
      <c r="K12" s="43">
        <v>3.1</v>
      </c>
      <c r="L12" s="43">
        <v>2.2000000000000002</v>
      </c>
      <c r="M12" s="80">
        <v>2.4</v>
      </c>
      <c r="N12" s="81">
        <v>7.14</v>
      </c>
      <c r="O12" s="82">
        <v>7.26</v>
      </c>
      <c r="P12" s="83">
        <f>AVERAGE(N12:O12)</f>
        <v>7.1999999999999993</v>
      </c>
      <c r="Q12" s="84">
        <v>63.81387711</v>
      </c>
      <c r="R12" s="85">
        <v>69.994232179999997</v>
      </c>
      <c r="S12" s="85">
        <v>66.729841100000002</v>
      </c>
      <c r="T12" s="44">
        <v>11.2</v>
      </c>
    </row>
    <row r="13" spans="1:20">
      <c r="A13" s="24">
        <v>41225</v>
      </c>
      <c r="B13" s="25">
        <v>41215.40625</v>
      </c>
      <c r="C13" s="26">
        <v>6.22</v>
      </c>
      <c r="D13" s="18">
        <v>18</v>
      </c>
      <c r="E13" s="18">
        <v>2.2999999999999998</v>
      </c>
      <c r="F13" s="18">
        <v>2.1</v>
      </c>
      <c r="G13" s="18">
        <v>15</v>
      </c>
      <c r="H13" s="18">
        <v>0.33</v>
      </c>
      <c r="I13" s="18">
        <v>7.3800000000000004E-2</v>
      </c>
      <c r="J13" s="18">
        <v>2.9</v>
      </c>
      <c r="K13" s="18">
        <v>2.7</v>
      </c>
      <c r="L13" s="18"/>
      <c r="M13" s="18"/>
      <c r="N13" s="26">
        <v>7.14</v>
      </c>
      <c r="O13" s="26">
        <v>7.24</v>
      </c>
      <c r="P13" s="26">
        <f>AVERAGE(N13:O13)</f>
        <v>7.1899999999999995</v>
      </c>
      <c r="Q13" s="27">
        <v>63.81387711</v>
      </c>
      <c r="R13" s="27">
        <v>69.994232179999997</v>
      </c>
      <c r="S13" s="27">
        <v>66.986769559999999</v>
      </c>
      <c r="T13" s="28">
        <v>7.4</v>
      </c>
    </row>
    <row r="14" spans="1:20" ht="15.75" thickBot="1">
      <c r="A14" s="33"/>
      <c r="B14" s="34">
        <v>41240.474305555559</v>
      </c>
      <c r="C14" s="36">
        <v>8.59</v>
      </c>
      <c r="D14" s="35">
        <v>1.6E-2</v>
      </c>
      <c r="E14" s="35"/>
      <c r="F14" s="35"/>
      <c r="G14" s="35"/>
      <c r="H14" s="35">
        <v>1.6E-2</v>
      </c>
      <c r="I14" s="35"/>
      <c r="J14" s="35"/>
      <c r="K14" s="35"/>
      <c r="L14" s="35">
        <v>1.9</v>
      </c>
      <c r="M14" s="35">
        <v>1.8</v>
      </c>
      <c r="N14" s="36">
        <v>6.94</v>
      </c>
      <c r="O14" s="36">
        <v>7.03</v>
      </c>
      <c r="P14" s="36">
        <f t="shared" ref="P14" si="0">AVERAGE(N14:O14)</f>
        <v>6.9850000000000003</v>
      </c>
      <c r="Q14" s="37">
        <v>62.855575559999998</v>
      </c>
      <c r="R14" s="37">
        <v>69.994232179999997</v>
      </c>
      <c r="S14" s="37">
        <v>66.370678810000001</v>
      </c>
      <c r="T14" s="38"/>
    </row>
    <row r="15" spans="1:20" ht="15.75" thickBot="1">
      <c r="A15" s="45">
        <v>41255</v>
      </c>
      <c r="B15" s="46">
        <v>41247.449999999997</v>
      </c>
      <c r="C15" s="86">
        <v>16.72</v>
      </c>
      <c r="D15" s="87">
        <v>14</v>
      </c>
      <c r="E15" s="87">
        <v>2.2000000000000002</v>
      </c>
      <c r="F15" s="87">
        <v>1.4</v>
      </c>
      <c r="G15" s="87">
        <v>13</v>
      </c>
      <c r="H15" s="87">
        <v>9.5000000000000001E-2</v>
      </c>
      <c r="I15" s="87">
        <v>0.16200000000000001</v>
      </c>
      <c r="J15" s="87">
        <v>1.7</v>
      </c>
      <c r="K15" s="87">
        <v>1.7</v>
      </c>
      <c r="L15" s="87">
        <v>1.4</v>
      </c>
      <c r="M15" s="87">
        <v>1.4</v>
      </c>
      <c r="N15" s="86">
        <v>7.13</v>
      </c>
      <c r="O15" s="86">
        <v>7.44</v>
      </c>
      <c r="P15" s="48">
        <f>AVERAGE(N15:O15)</f>
        <v>7.2850000000000001</v>
      </c>
      <c r="Q15" s="88">
        <v>63.03</v>
      </c>
      <c r="R15" s="88">
        <v>63.65</v>
      </c>
      <c r="S15" s="89">
        <f>AVERAGE(Q15:R15)</f>
        <v>63.34</v>
      </c>
      <c r="T15" s="47">
        <v>11.4</v>
      </c>
    </row>
  </sheetData>
  <mergeCells count="2">
    <mergeCell ref="N4:P4"/>
    <mergeCell ref="Q4:S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5"/>
  <sheetViews>
    <sheetView zoomScaleNormal="100" workbookViewId="0">
      <selection activeCell="G18" sqref="G18"/>
    </sheetView>
  </sheetViews>
  <sheetFormatPr defaultRowHeight="15"/>
  <cols>
    <col min="2" max="2" width="17.140625" bestFit="1" customWidth="1"/>
  </cols>
  <sheetData>
    <row r="1" spans="1:20" ht="21">
      <c r="A1" s="91" t="s">
        <v>23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19.5" thickBot="1">
      <c r="A3" s="90" t="s">
        <v>22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ht="63.75">
      <c r="A4" s="5" t="s">
        <v>1</v>
      </c>
      <c r="B4" s="72" t="s">
        <v>2</v>
      </c>
      <c r="C4" s="6" t="s">
        <v>0</v>
      </c>
      <c r="D4" s="6" t="s">
        <v>24</v>
      </c>
      <c r="E4" s="7" t="s">
        <v>25</v>
      </c>
      <c r="F4" s="7" t="s">
        <v>26</v>
      </c>
      <c r="G4" s="7" t="s">
        <v>27</v>
      </c>
      <c r="H4" s="7" t="s">
        <v>28</v>
      </c>
      <c r="I4" s="7" t="s">
        <v>29</v>
      </c>
      <c r="J4" s="7" t="s">
        <v>30</v>
      </c>
      <c r="K4" s="7" t="s">
        <v>31</v>
      </c>
      <c r="L4" s="7" t="s">
        <v>32</v>
      </c>
      <c r="M4" s="8" t="s">
        <v>33</v>
      </c>
      <c r="N4" s="1" t="s">
        <v>13</v>
      </c>
      <c r="O4" s="2"/>
      <c r="P4" s="3"/>
      <c r="Q4" s="2" t="s">
        <v>14</v>
      </c>
      <c r="R4" s="2"/>
      <c r="S4" s="3"/>
      <c r="T4" s="9" t="s">
        <v>34</v>
      </c>
    </row>
    <row r="5" spans="1:20" ht="15.75" thickBot="1">
      <c r="A5" s="10"/>
      <c r="B5" s="73"/>
      <c r="C5" s="20" t="s">
        <v>16</v>
      </c>
      <c r="D5" s="11" t="s">
        <v>17</v>
      </c>
      <c r="E5" s="12"/>
      <c r="F5" s="12"/>
      <c r="G5" s="12"/>
      <c r="H5" s="12"/>
      <c r="I5" s="12"/>
      <c r="J5" s="12"/>
      <c r="K5" s="12"/>
      <c r="L5" s="13" t="s">
        <v>18</v>
      </c>
      <c r="M5" s="50" t="s">
        <v>18</v>
      </c>
      <c r="N5" s="14" t="s">
        <v>19</v>
      </c>
      <c r="O5" s="15" t="s">
        <v>20</v>
      </c>
      <c r="P5" s="16" t="s">
        <v>21</v>
      </c>
      <c r="Q5" s="15" t="s">
        <v>19</v>
      </c>
      <c r="R5" s="15" t="s">
        <v>20</v>
      </c>
      <c r="S5" s="16" t="s">
        <v>21</v>
      </c>
      <c r="T5" s="16"/>
    </row>
    <row r="6" spans="1:20">
      <c r="A6" s="24">
        <v>41102</v>
      </c>
      <c r="B6" s="25">
        <v>41093.409722222219</v>
      </c>
      <c r="C6" s="26">
        <f>Analytical_Results!C6</f>
        <v>3.7</v>
      </c>
      <c r="D6" s="26" t="str">
        <f>IF(Analytical_Results!D6&gt;0,Analytical_Results!D6*Mass.Calculated_Results!C6*8.345," ")</f>
        <v xml:space="preserve"> </v>
      </c>
      <c r="E6" s="26" t="str">
        <f>IF(Analytical_Results!E6&gt;0,Analytical_Results!E6*Mass.Calculated_Results!C6*8.345," ")</f>
        <v xml:space="preserve"> </v>
      </c>
      <c r="F6" s="26" t="str">
        <f>IF(Analytical_Results!F6&gt;0,Analytical_Results!F6*Mass.Calculated_Results!C6*8.345," ")</f>
        <v xml:space="preserve"> </v>
      </c>
      <c r="G6" s="26" t="str">
        <f>IF(Analytical_Results!G6&gt;0,Analytical_Results!G6*Mass.Calculated_Results!C6*8.345," ")</f>
        <v xml:space="preserve"> </v>
      </c>
      <c r="H6" s="26" t="str">
        <f>IF(Analytical_Results!H6&gt;0,Analytical_Results!H6*Mass.Calculated_Results!C6*8.345," ")</f>
        <v xml:space="preserve"> </v>
      </c>
      <c r="I6" s="26">
        <f>IF(Analytical_Results!I6&gt;0,Analytical_Results!I6*Mass.Calculated_Results!C6*8.345," ")</f>
        <v>1.8093629000000002</v>
      </c>
      <c r="J6" s="26" t="str">
        <f>IF(Analytical_Results!J6&gt;0,Analytical_Results!J6*Mass.Calculated_Results!C6*8.345," ")</f>
        <v xml:space="preserve"> </v>
      </c>
      <c r="K6" s="26" t="str">
        <f>IF(Analytical_Results!K6&gt;0,Analytical_Results!K6*Mass.Calculated_Results!C6*8.345," ")</f>
        <v xml:space="preserve"> </v>
      </c>
      <c r="L6" s="26" t="str">
        <f>IF(Analytical_Results!L6&gt;0,Analytical_Results!L6*Mass.Calculated_Results!C6*8.345," ")</f>
        <v xml:space="preserve"> </v>
      </c>
      <c r="M6" s="26" t="str">
        <f>IF(Analytical_Results!M6&gt;0,Analytical_Results!M6*Mass.Calculated_Results!C6*8.345," ")</f>
        <v xml:space="preserve"> </v>
      </c>
      <c r="N6" s="26">
        <f>Analytical_Results!N6</f>
        <v>6.7601947779999998</v>
      </c>
      <c r="O6" s="26">
        <f>Analytical_Results!O6</f>
        <v>8.5899953839999998</v>
      </c>
      <c r="P6" s="26">
        <f>Analytical_Results!P6</f>
        <v>7.1224448310000001</v>
      </c>
      <c r="Q6" s="26">
        <f>Analytical_Results!Q6</f>
        <v>67.393623349999999</v>
      </c>
      <c r="R6" s="26">
        <f>Analytical_Results!R6</f>
        <v>69.883125309999997</v>
      </c>
      <c r="S6" s="26">
        <f>Analytical_Results!S6</f>
        <v>68.654740930000003</v>
      </c>
      <c r="T6" s="60">
        <f>IF(Analytical_Results!T6&gt;0,Analytical_Results!T6*Mass.Calculated_Results!C6*8.345," ")</f>
        <v>303.51599500000003</v>
      </c>
    </row>
    <row r="7" spans="1:20">
      <c r="A7" s="39"/>
      <c r="B7" s="21">
        <v>41101.375</v>
      </c>
      <c r="C7" s="22">
        <f>Analytical_Results!C7</f>
        <v>3.4773713800000001</v>
      </c>
      <c r="D7" s="22">
        <f>IF(Analytical_Results!D7&gt;0,Analytical_Results!D7*Mass.Calculated_Results!C7*8.345," ")</f>
        <v>522.33595498980003</v>
      </c>
      <c r="E7" s="22">
        <f>IF(Analytical_Results!E7&gt;0,Analytical_Results!E7*Mass.Calculated_Results!C7*8.345," ")</f>
        <v>87.0559924983</v>
      </c>
      <c r="F7" s="22">
        <f>IF(Analytical_Results!F7&gt;0,Analytical_Results!F7*Mass.Calculated_Results!C7*8.345," ")</f>
        <v>81.252259665080004</v>
      </c>
      <c r="G7" s="22">
        <f>IF(Analytical_Results!G7&gt;0,Analytical_Results!G7*Mass.Calculated_Results!C7*8.345," ")</f>
        <v>435.27996249150004</v>
      </c>
      <c r="H7" s="22">
        <f>IF(Analytical_Results!H7&gt;0,Analytical_Results!H7*Mass.Calculated_Results!C7*8.345," ")</f>
        <v>8.4154126081690013</v>
      </c>
      <c r="I7" s="22" t="str">
        <f>IF(Analytical_Results!I7&gt;0,Analytical_Results!I7*Mass.Calculated_Results!C7*8.345," ")</f>
        <v xml:space="preserve"> </v>
      </c>
      <c r="J7" s="22" t="str">
        <f>IF(Analytical_Results!J7&gt;0,Analytical_Results!J7*Mass.Calculated_Results!C7*8.345," ")</f>
        <v xml:space="preserve"> </v>
      </c>
      <c r="K7" s="22" t="str">
        <f>IF(Analytical_Results!K7&gt;0,Analytical_Results!K7*Mass.Calculated_Results!C7*8.345," ")</f>
        <v xml:space="preserve"> </v>
      </c>
      <c r="L7" s="22" t="str">
        <f>IF(Analytical_Results!L7&gt;0,Analytical_Results!L7*Mass.Calculated_Results!C7*8.345," ")</f>
        <v xml:space="preserve"> </v>
      </c>
      <c r="M7" s="22" t="str">
        <f>IF(Analytical_Results!M7&gt;0,Analytical_Results!M7*Mass.Calculated_Results!C7*8.345," ")</f>
        <v xml:space="preserve"> </v>
      </c>
      <c r="N7" s="22">
        <f>Analytical_Results!N7</f>
        <v>6.1386876109999999</v>
      </c>
      <c r="O7" s="22">
        <f>Analytical_Results!O7</f>
        <v>8.5899953839999998</v>
      </c>
      <c r="P7" s="22">
        <f>Analytical_Results!P7</f>
        <v>7.1083634340000001</v>
      </c>
      <c r="Q7" s="22">
        <f>Analytical_Results!Q7</f>
        <v>65.744369509999999</v>
      </c>
      <c r="R7" s="22">
        <f>Analytical_Results!R7</f>
        <v>69.834510800000004</v>
      </c>
      <c r="S7" s="22">
        <f>Analytical_Results!S7</f>
        <v>67.684561360000004</v>
      </c>
      <c r="T7" s="62" t="str">
        <f>IF(Analytical_Results!T7&gt;0,Analytical_Results!T7*Mass.Calculated_Results!C7*8.345," ")</f>
        <v xml:space="preserve"> </v>
      </c>
    </row>
    <row r="8" spans="1:20" ht="15.75" thickBot="1">
      <c r="A8" s="41"/>
      <c r="B8" s="31">
        <v>41101.368055555555</v>
      </c>
      <c r="C8" s="32">
        <f>Analytical_Results!C8</f>
        <v>3.4733858089999998</v>
      </c>
      <c r="D8" s="32" t="str">
        <f>IF(Analytical_Results!D8&gt;0,Analytical_Results!D8*Mass.Calculated_Results!C8*8.345," ")</f>
        <v xml:space="preserve"> </v>
      </c>
      <c r="E8" s="32" t="str">
        <f>IF(Analytical_Results!E8&gt;0,Analytical_Results!E8*Mass.Calculated_Results!C8*8.345," ")</f>
        <v xml:space="preserve"> </v>
      </c>
      <c r="F8" s="32" t="str">
        <f>IF(Analytical_Results!F8&gt;0,Analytical_Results!F8*Mass.Calculated_Results!C8*8.345," ")</f>
        <v xml:space="preserve"> </v>
      </c>
      <c r="G8" s="32" t="str">
        <f>IF(Analytical_Results!G8&gt;0,Analytical_Results!G8*Mass.Calculated_Results!C8*8.345," ")</f>
        <v xml:space="preserve"> </v>
      </c>
      <c r="H8" s="32" t="str">
        <f>IF(Analytical_Results!H8&gt;0,Analytical_Results!H8*Mass.Calculated_Results!C8*8.345," ")</f>
        <v xml:space="preserve"> </v>
      </c>
      <c r="I8" s="32" t="str">
        <f>IF(Analytical_Results!I8&gt;0,Analytical_Results!I8*Mass.Calculated_Results!C8*8.345," ")</f>
        <v xml:space="preserve"> </v>
      </c>
      <c r="J8" s="32">
        <f>IF(Analytical_Results!J8&gt;0,Analytical_Results!J8*Mass.Calculated_Results!C8*8.345," ")</f>
        <v>92.753294643536009</v>
      </c>
      <c r="K8" s="32">
        <f>IF(Analytical_Results!K8&gt;0,Analytical_Results!K8*Mass.Calculated_Results!C8*8.345," ")</f>
        <v>104.34745647397801</v>
      </c>
      <c r="L8" s="32" t="str">
        <f>IF(Analytical_Results!L8&gt;0,Analytical_Results!L8*Mass.Calculated_Results!C8*8.345," ")</f>
        <v xml:space="preserve"> </v>
      </c>
      <c r="M8" s="32" t="str">
        <f>IF(Analytical_Results!M8&gt;0,Analytical_Results!M8*Mass.Calculated_Results!C8*8.345," ")</f>
        <v xml:space="preserve"> </v>
      </c>
      <c r="N8" s="32">
        <f>Analytical_Results!N8</f>
        <v>6.1386876109999999</v>
      </c>
      <c r="O8" s="32">
        <f>Analytical_Results!O8</f>
        <v>8.9510955810000006</v>
      </c>
      <c r="P8" s="32">
        <f>Analytical_Results!P8</f>
        <v>7.1084614149999998</v>
      </c>
      <c r="Q8" s="32">
        <f>Analytical_Results!Q8</f>
        <v>65.744369509999999</v>
      </c>
      <c r="R8" s="32">
        <f>Analytical_Results!R8</f>
        <v>69.834510800000004</v>
      </c>
      <c r="S8" s="32">
        <f>Analytical_Results!S8</f>
        <v>67.686456070000006</v>
      </c>
      <c r="T8" s="67" t="str">
        <f>IF(Analytical_Results!T8&gt;0,Analytical_Results!T8*Mass.Calculated_Results!C8*8.345," ")</f>
        <v xml:space="preserve"> </v>
      </c>
    </row>
    <row r="9" spans="1:20">
      <c r="A9" s="24">
        <v>41133</v>
      </c>
      <c r="B9" s="25">
        <v>41123.385416666664</v>
      </c>
      <c r="C9" s="26">
        <f>Analytical_Results!C9</f>
        <v>3.77</v>
      </c>
      <c r="D9" s="26">
        <f>IF(Analytical_Results!D9&gt;0,Analytical_Results!D9*Mass.Calculated_Results!C9*8.345," ")</f>
        <v>503.37040000000002</v>
      </c>
      <c r="E9" s="26">
        <f>IF(Analytical_Results!E9&gt;0,Analytical_Results!E9*Mass.Calculated_Results!C9*8.345," ")</f>
        <v>198.20209499999999</v>
      </c>
      <c r="F9" s="26">
        <f>IF(Analytical_Results!F9&gt;0,Analytical_Results!F9*Mass.Calculated_Results!C9*8.345," ")</f>
        <v>188.76390000000004</v>
      </c>
      <c r="G9" s="26">
        <f>IF(Analytical_Results!G9&gt;0,Analytical_Results!G9*Mass.Calculated_Results!C9*8.345," ")</f>
        <v>314.60650000000004</v>
      </c>
      <c r="H9" s="26">
        <f>IF(Analytical_Results!H9&gt;0,Analytical_Results!H9*Mass.Calculated_Results!C9*8.345," ")</f>
        <v>13.213473</v>
      </c>
      <c r="I9" s="26">
        <f>IF(Analytical_Results!I9&gt;0,Analytical_Results!I9*Mass.Calculated_Results!C9*8.345," ")</f>
        <v>129.30327150000002</v>
      </c>
      <c r="J9" s="26">
        <f>IF(Analytical_Results!J9&gt;0,Analytical_Results!J9*Mass.Calculated_Results!C9*8.345," ")</f>
        <v>91.23588500000001</v>
      </c>
      <c r="K9" s="26" t="str">
        <f>IF(Analytical_Results!K9&gt;0,Analytical_Results!K9*Mass.Calculated_Results!C9*8.345," ")</f>
        <v xml:space="preserve"> </v>
      </c>
      <c r="L9" s="26" t="str">
        <f>IF(Analytical_Results!L9&gt;0,Analytical_Results!L9*Mass.Calculated_Results!C9*8.345," ")</f>
        <v xml:space="preserve"> </v>
      </c>
      <c r="M9" s="26" t="str">
        <f>IF(Analytical_Results!M9&gt;0,Analytical_Results!M9*Mass.Calculated_Results!C9*8.345," ")</f>
        <v xml:space="preserve"> </v>
      </c>
      <c r="N9" s="26">
        <f>Analytical_Results!N9</f>
        <v>6.8400535580000001</v>
      </c>
      <c r="O9" s="26">
        <f>Analytical_Results!O9</f>
        <v>6.9199118610000001</v>
      </c>
      <c r="P9" s="26">
        <f>Analytical_Results!P9</f>
        <v>6.8784400430000003</v>
      </c>
      <c r="Q9" s="26">
        <f>Analytical_Results!Q9</f>
        <v>65.063835139999995</v>
      </c>
      <c r="R9" s="26">
        <f>Analytical_Results!R9</f>
        <v>70.254638670000006</v>
      </c>
      <c r="S9" s="26">
        <f>Analytical_Results!S9</f>
        <v>67.452043099999997</v>
      </c>
      <c r="T9" s="60">
        <f>IF(Analytical_Results!T9&gt;0,Analytical_Results!T9*Mass.Calculated_Results!C9*8.345," ")</f>
        <v>81.797690000000003</v>
      </c>
    </row>
    <row r="10" spans="1:20" ht="15.75" thickBot="1">
      <c r="A10" s="41"/>
      <c r="B10" s="31">
        <v>41123.364583333336</v>
      </c>
      <c r="C10" s="32">
        <f>Analytical_Results!C10</f>
        <v>3.765314965</v>
      </c>
      <c r="D10" s="32" t="str">
        <f>IF(Analytical_Results!D10&gt;0,Analytical_Results!D10*Mass.Calculated_Results!C10*8.345," ")</f>
        <v xml:space="preserve"> </v>
      </c>
      <c r="E10" s="32" t="str">
        <f>IF(Analytical_Results!E10&gt;0,Analytical_Results!E10*Mass.Calculated_Results!C10*8.345," ")</f>
        <v xml:space="preserve"> </v>
      </c>
      <c r="F10" s="32" t="str">
        <f>IF(Analytical_Results!F10&gt;0,Analytical_Results!F10*Mass.Calculated_Results!C10*8.345," ")</f>
        <v xml:space="preserve"> </v>
      </c>
      <c r="G10" s="32" t="str">
        <f>IF(Analytical_Results!G10&gt;0,Analytical_Results!G10*Mass.Calculated_Results!C10*8.345," ")</f>
        <v xml:space="preserve"> </v>
      </c>
      <c r="H10" s="32" t="str">
        <f>IF(Analytical_Results!H10&gt;0,Analytical_Results!H10*Mass.Calculated_Results!C10*8.345," ")</f>
        <v xml:space="preserve"> </v>
      </c>
      <c r="I10" s="32" t="str">
        <f>IF(Analytical_Results!I10&gt;0,Analytical_Results!I10*Mass.Calculated_Results!C10*8.345," ")</f>
        <v xml:space="preserve"> </v>
      </c>
      <c r="J10" s="32" t="str">
        <f>IF(Analytical_Results!J10&gt;0,Analytical_Results!J10*Mass.Calculated_Results!C10*8.345," ")</f>
        <v xml:space="preserve"> </v>
      </c>
      <c r="K10" s="32" t="str">
        <f>IF(Analytical_Results!K10&gt;0,Analytical_Results!K10*Mass.Calculated_Results!C10*8.345," ")</f>
        <v xml:space="preserve"> </v>
      </c>
      <c r="L10" s="32" t="str">
        <f>IF(Analytical_Results!L10&gt;0,Analytical_Results!L10*Mass.Calculated_Results!C10*8.345," ")</f>
        <v xml:space="preserve"> </v>
      </c>
      <c r="M10" s="32">
        <f>IF(Analytical_Results!M10&gt;0,Analytical_Results!M10*Mass.Calculated_Results!C10*8.345," ")</f>
        <v>78.553883457312509</v>
      </c>
      <c r="N10" s="32">
        <f>Analytical_Results!N10</f>
        <v>6.8400535580000001</v>
      </c>
      <c r="O10" s="32">
        <f>Analytical_Results!O10</f>
        <v>6.9199118610000001</v>
      </c>
      <c r="P10" s="32">
        <f>Analytical_Results!P10</f>
        <v>6.8788931939999998</v>
      </c>
      <c r="Q10" s="32">
        <f>Analytical_Results!Q10</f>
        <v>65.063835139999995</v>
      </c>
      <c r="R10" s="32">
        <f>Analytical_Results!R10</f>
        <v>70.254638670000006</v>
      </c>
      <c r="S10" s="32">
        <f>Analytical_Results!S10</f>
        <v>67.475001860000006</v>
      </c>
      <c r="T10" s="67" t="str">
        <f>IF(Analytical_Results!T10&gt;0,Analytical_Results!T10*Mass.Calculated_Results!C10*8.345," ")</f>
        <v xml:space="preserve"> </v>
      </c>
    </row>
    <row r="11" spans="1:20" ht="15.75" thickBot="1">
      <c r="A11" s="45">
        <v>41164</v>
      </c>
      <c r="B11" s="46">
        <v>41157.40625</v>
      </c>
      <c r="C11" s="48">
        <f>Analytical_Results!C11</f>
        <v>3.21</v>
      </c>
      <c r="D11" s="48">
        <f>IF(Analytical_Results!D11&gt;0,Analytical_Results!D11*Mass.Calculated_Results!C11*8.345," ")</f>
        <v>401.81175000000002</v>
      </c>
      <c r="E11" s="48">
        <f>IF(Analytical_Results!E11&gt;0,Analytical_Results!E11*Mass.Calculated_Results!C11*8.345," ")</f>
        <v>64.289879999999997</v>
      </c>
      <c r="F11" s="48">
        <f>IF(Analytical_Results!F11&gt;0,Analytical_Results!F11*Mass.Calculated_Results!C11*8.345," ")</f>
        <v>50.896155</v>
      </c>
      <c r="G11" s="48">
        <f>IF(Analytical_Results!G11&gt;0,Analytical_Results!G11*Mass.Calculated_Results!C11*8.345," ")</f>
        <v>348.23685</v>
      </c>
      <c r="H11" s="48">
        <f>IF(Analytical_Results!H11&gt;0,Analytical_Results!H11*Mass.Calculated_Results!C11*8.345," ")</f>
        <v>0.99113564999999992</v>
      </c>
      <c r="I11" s="48">
        <f>IF(Analytical_Results!I11&gt;0,Analytical_Results!I11*Mass.Calculated_Results!C11*8.345," ")</f>
        <v>0.8973795750000001</v>
      </c>
      <c r="J11" s="48">
        <f>IF(Analytical_Results!J11&gt;0,Analytical_Results!J11*Mass.Calculated_Results!C11*8.345," ")</f>
        <v>80.362349999999992</v>
      </c>
      <c r="K11" s="48">
        <f>IF(Analytical_Results!K11&gt;0,Analytical_Results!K11*Mass.Calculated_Results!C11*8.345," ")</f>
        <v>72.326115000000001</v>
      </c>
      <c r="L11" s="48" t="str">
        <f>IF(Analytical_Results!L11&gt;0,Analytical_Results!L11*Mass.Calculated_Results!C11*8.345," ")</f>
        <v xml:space="preserve"> </v>
      </c>
      <c r="M11" s="48" t="str">
        <f>IF(Analytical_Results!M11&gt;0,Analytical_Results!M11*Mass.Calculated_Results!C11*8.345," ")</f>
        <v xml:space="preserve"> </v>
      </c>
      <c r="N11" s="48">
        <f>Analytical_Results!N11</f>
        <v>7.02</v>
      </c>
      <c r="O11" s="48">
        <f>Analytical_Results!O11</f>
        <v>7.19</v>
      </c>
      <c r="P11" s="48">
        <f>Analytical_Results!P11</f>
        <v>7.0785900509999999</v>
      </c>
      <c r="Q11" s="48">
        <f>Analytical_Results!Q11</f>
        <v>64.213172909999997</v>
      </c>
      <c r="R11" s="48">
        <f>Analytical_Results!R11</f>
        <v>66.893638609999996</v>
      </c>
      <c r="S11" s="48">
        <f>Analytical_Results!S11</f>
        <v>65.776128349999993</v>
      </c>
      <c r="T11" s="66">
        <f>IF(Analytical_Results!T11&gt;0,Analytical_Results!T11*Mass.Calculated_Results!C11*8.345," ")</f>
        <v>305.37693000000002</v>
      </c>
    </row>
    <row r="12" spans="1:20" ht="15.75" thickBot="1">
      <c r="A12" s="45">
        <v>41194</v>
      </c>
      <c r="B12" s="46">
        <v>41184.420138888891</v>
      </c>
      <c r="C12" s="48">
        <f>Analytical_Results!C12</f>
        <v>3.65</v>
      </c>
      <c r="D12" s="48">
        <f>IF(Analytical_Results!D12&gt;0,Analytical_Results!D12*Mass.Calculated_Results!C12*8.345," ")</f>
        <v>731.02200000000005</v>
      </c>
      <c r="E12" s="48">
        <f>IF(Analytical_Results!E12&gt;0,Analytical_Results!E12*Mass.Calculated_Results!C12*8.345," ")</f>
        <v>63.964425000000006</v>
      </c>
      <c r="F12" s="48">
        <f>IF(Analytical_Results!F12&gt;0,Analytical_Results!F12*Mass.Calculated_Results!C12*8.345," ")</f>
        <v>63.964425000000006</v>
      </c>
      <c r="G12" s="48">
        <f>IF(Analytical_Results!G12&gt;0,Analytical_Results!G12*Mass.Calculated_Results!C12*8.345," ")</f>
        <v>670.10350000000005</v>
      </c>
      <c r="H12" s="48">
        <f>IF(Analytical_Results!H12&gt;0,Analytical_Results!H12*Mass.Calculated_Results!C12*8.345," ")</f>
        <v>4.2642950000000006</v>
      </c>
      <c r="I12" s="48">
        <f>IF(Analytical_Results!I12&gt;0,Analytical_Results!I12*Mass.Calculated_Results!C12*8.345," ")</f>
        <v>1.7544527999999999</v>
      </c>
      <c r="J12" s="48">
        <f>IF(Analytical_Results!J12&gt;0,Analytical_Results!J12*Mass.Calculated_Results!C12*8.345," ")</f>
        <v>100.51552500000001</v>
      </c>
      <c r="K12" s="48">
        <f>IF(Analytical_Results!K12&gt;0,Analytical_Results!K12*Mass.Calculated_Results!C12*8.345," ")</f>
        <v>94.423675000000003</v>
      </c>
      <c r="L12" s="48">
        <f>IF(Analytical_Results!L12&gt;0,Analytical_Results!L12*Mass.Calculated_Results!C12*8.345," ")</f>
        <v>67.010350000000017</v>
      </c>
      <c r="M12" s="48">
        <f>IF(Analytical_Results!M12&gt;0,Analytical_Results!M12*Mass.Calculated_Results!C12*8.345," ")</f>
        <v>73.102200000000011</v>
      </c>
      <c r="N12" s="48">
        <f>Analytical_Results!N12</f>
        <v>7.14</v>
      </c>
      <c r="O12" s="48">
        <f>Analytical_Results!O12</f>
        <v>7.26</v>
      </c>
      <c r="P12" s="48">
        <f>Analytical_Results!P12</f>
        <v>7.1999999999999993</v>
      </c>
      <c r="Q12" s="48">
        <f>Analytical_Results!Q12</f>
        <v>63.81387711</v>
      </c>
      <c r="R12" s="48">
        <f>Analytical_Results!R12</f>
        <v>69.994232179999997</v>
      </c>
      <c r="S12" s="48">
        <f>Analytical_Results!S12</f>
        <v>66.729841100000002</v>
      </c>
      <c r="T12" s="66">
        <f>IF(Analytical_Results!T12&gt;0,Analytical_Results!T12*Mass.Calculated_Results!C12*8.345," ")</f>
        <v>341.14359999999999</v>
      </c>
    </row>
    <row r="13" spans="1:20">
      <c r="A13" s="24">
        <v>41225</v>
      </c>
      <c r="B13" s="25">
        <v>41215.40625</v>
      </c>
      <c r="C13" s="26">
        <f>Analytical_Results!C13</f>
        <v>6.22</v>
      </c>
      <c r="D13" s="26">
        <f>IF(Analytical_Results!D13&gt;0,Analytical_Results!D13*Mass.Calculated_Results!C13*8.345," ")</f>
        <v>934.30619999999999</v>
      </c>
      <c r="E13" s="26">
        <f>IF(Analytical_Results!E13&gt;0,Analytical_Results!E13*Mass.Calculated_Results!C13*8.345," ")</f>
        <v>119.38357000000001</v>
      </c>
      <c r="F13" s="26">
        <f>IF(Analytical_Results!F13&gt;0,Analytical_Results!F13*Mass.Calculated_Results!C13*8.345," ")</f>
        <v>109.00239000000001</v>
      </c>
      <c r="G13" s="26">
        <f>IF(Analytical_Results!G13&gt;0,Analytical_Results!G13*Mass.Calculated_Results!C13*8.345," ")</f>
        <v>778.58850000000007</v>
      </c>
      <c r="H13" s="26">
        <f>IF(Analytical_Results!H13&gt;0,Analytical_Results!H13*Mass.Calculated_Results!C13*8.345," ")</f>
        <v>17.128947</v>
      </c>
      <c r="I13" s="26">
        <f>IF(Analytical_Results!I13&gt;0,Analytical_Results!I13*Mass.Calculated_Results!C13*8.345," ")</f>
        <v>3.8306554200000003</v>
      </c>
      <c r="J13" s="26">
        <f>IF(Analytical_Results!J13&gt;0,Analytical_Results!J13*Mass.Calculated_Results!C13*8.345," ")</f>
        <v>150.52711000000002</v>
      </c>
      <c r="K13" s="26">
        <f>IF(Analytical_Results!K13&gt;0,Analytical_Results!K13*Mass.Calculated_Results!C13*8.345," ")</f>
        <v>140.14593000000002</v>
      </c>
      <c r="L13" s="26" t="str">
        <f>IF(Analytical_Results!L13&gt;0,Analytical_Results!L13*Mass.Calculated_Results!C13*8.345," ")</f>
        <v xml:space="preserve"> </v>
      </c>
      <c r="M13" s="26" t="str">
        <f>IF(Analytical_Results!M13&gt;0,Analytical_Results!M13*Mass.Calculated_Results!C13*8.345," ")</f>
        <v xml:space="preserve"> </v>
      </c>
      <c r="N13" s="26">
        <f>Analytical_Results!N13</f>
        <v>7.14</v>
      </c>
      <c r="O13" s="26">
        <f>Analytical_Results!O13</f>
        <v>7.24</v>
      </c>
      <c r="P13" s="26">
        <f>Analytical_Results!P13</f>
        <v>7.1899999999999995</v>
      </c>
      <c r="Q13" s="26">
        <f>Analytical_Results!Q13</f>
        <v>63.81387711</v>
      </c>
      <c r="R13" s="26">
        <f>Analytical_Results!R13</f>
        <v>69.994232179999997</v>
      </c>
      <c r="S13" s="26">
        <f>Analytical_Results!S13</f>
        <v>66.986769559999999</v>
      </c>
      <c r="T13" s="60">
        <f>IF(Analytical_Results!T13&gt;0,Analytical_Results!T13*Mass.Calculated_Results!C13*8.345," ")</f>
        <v>384.10365999999999</v>
      </c>
    </row>
    <row r="14" spans="1:20" ht="15.75" thickBot="1">
      <c r="A14" s="30"/>
      <c r="B14" s="31">
        <v>41240.474305555559</v>
      </c>
      <c r="C14" s="32">
        <f>Analytical_Results!C14</f>
        <v>8.59</v>
      </c>
      <c r="D14" s="32">
        <f>IF(Analytical_Results!D14&gt;0,Analytical_Results!D14*Mass.Calculated_Results!C14*8.345," ")</f>
        <v>1.1469368000000002</v>
      </c>
      <c r="E14" s="32" t="str">
        <f>IF(Analytical_Results!E14&gt;0,Analytical_Results!E14*Mass.Calculated_Results!C14*8.345," ")</f>
        <v xml:space="preserve"> </v>
      </c>
      <c r="F14" s="32" t="str">
        <f>IF(Analytical_Results!F14&gt;0,Analytical_Results!F14*Mass.Calculated_Results!C14*8.345," ")</f>
        <v xml:space="preserve"> </v>
      </c>
      <c r="G14" s="32" t="str">
        <f>IF(Analytical_Results!G14&gt;0,Analytical_Results!G14*Mass.Calculated_Results!C14*8.345," ")</f>
        <v xml:space="preserve"> </v>
      </c>
      <c r="H14" s="32">
        <f>IF(Analytical_Results!H14&gt;0,Analytical_Results!H14*Mass.Calculated_Results!C14*8.345," ")</f>
        <v>1.1469368000000002</v>
      </c>
      <c r="I14" s="32" t="str">
        <f>IF(Analytical_Results!I14&gt;0,Analytical_Results!I14*Mass.Calculated_Results!C14*8.345," ")</f>
        <v xml:space="preserve"> </v>
      </c>
      <c r="J14" s="32" t="str">
        <f>IF(Analytical_Results!J14&gt;0,Analytical_Results!J14*Mass.Calculated_Results!C14*8.345," ")</f>
        <v xml:space="preserve"> </v>
      </c>
      <c r="K14" s="32" t="str">
        <f>IF(Analytical_Results!K14&gt;0,Analytical_Results!K14*Mass.Calculated_Results!C14*8.345," ")</f>
        <v xml:space="preserve"> </v>
      </c>
      <c r="L14" s="32">
        <f>IF(Analytical_Results!L14&gt;0,Analytical_Results!L14*Mass.Calculated_Results!C14*8.345," ")</f>
        <v>136.198745</v>
      </c>
      <c r="M14" s="32">
        <f>IF(Analytical_Results!M14&gt;0,Analytical_Results!M14*Mass.Calculated_Results!C14*8.345," ")</f>
        <v>129.03039000000001</v>
      </c>
      <c r="N14" s="32">
        <f>Analytical_Results!N14</f>
        <v>6.94</v>
      </c>
      <c r="O14" s="32">
        <f>Analytical_Results!O14</f>
        <v>7.03</v>
      </c>
      <c r="P14" s="32">
        <f>Analytical_Results!P14</f>
        <v>6.9850000000000003</v>
      </c>
      <c r="Q14" s="32">
        <f>Analytical_Results!Q14</f>
        <v>62.855575559999998</v>
      </c>
      <c r="R14" s="32">
        <f>Analytical_Results!R14</f>
        <v>69.994232179999997</v>
      </c>
      <c r="S14" s="32">
        <f>Analytical_Results!S14</f>
        <v>66.370678810000001</v>
      </c>
      <c r="T14" s="67" t="str">
        <f>IF(Analytical_Results!T14&gt;0,Analytical_Results!T14*Mass.Calculated_Results!C14*8.345," ")</f>
        <v xml:space="preserve"> </v>
      </c>
    </row>
    <row r="15" spans="1:20" ht="15.75" thickBot="1">
      <c r="A15" s="45">
        <v>41255</v>
      </c>
      <c r="B15" s="46">
        <v>41247.449999999997</v>
      </c>
      <c r="C15" s="48">
        <f>Analytical_Results!C15</f>
        <v>16.72</v>
      </c>
      <c r="D15" s="48">
        <f>IF(Analytical_Results!D15&gt;0,Analytical_Results!D15*Mass.Calculated_Results!C15*8.345," ")</f>
        <v>1953.3976</v>
      </c>
      <c r="E15" s="48">
        <f>IF(Analytical_Results!E15&gt;0,Analytical_Results!E15*Mass.Calculated_Results!C15*8.345," ")</f>
        <v>306.96248000000003</v>
      </c>
      <c r="F15" s="48">
        <f>IF(Analytical_Results!F15&gt;0,Analytical_Results!F15*Mass.Calculated_Results!C15*8.345," ")</f>
        <v>195.33975999999998</v>
      </c>
      <c r="G15" s="48">
        <f>IF(Analytical_Results!G15&gt;0,Analytical_Results!G15*Mass.Calculated_Results!C15*8.345," ")</f>
        <v>1813.8692000000001</v>
      </c>
      <c r="H15" s="48">
        <f>IF(Analytical_Results!H15&gt;0,Analytical_Results!H15*Mass.Calculated_Results!C15*8.345," ")</f>
        <v>13.255198</v>
      </c>
      <c r="I15" s="48">
        <f>IF(Analytical_Results!I15&gt;0,Analytical_Results!I15*Mass.Calculated_Results!C15*8.345," ")</f>
        <v>22.603600800000002</v>
      </c>
      <c r="J15" s="48">
        <f>IF(Analytical_Results!J15&gt;0,Analytical_Results!J15*Mass.Calculated_Results!C15*8.345," ")</f>
        <v>237.19827999999998</v>
      </c>
      <c r="K15" s="48">
        <f>IF(Analytical_Results!K15&gt;0,Analytical_Results!K15*Mass.Calculated_Results!C15*8.345," ")</f>
        <v>237.19827999999998</v>
      </c>
      <c r="L15" s="48">
        <f>IF(Analytical_Results!L15&gt;0,Analytical_Results!L15*Mass.Calculated_Results!C15*8.345," ")</f>
        <v>195.33975999999998</v>
      </c>
      <c r="M15" s="48">
        <f>IF(Analytical_Results!M15&gt;0,Analytical_Results!M15*Mass.Calculated_Results!C15*8.345," ")</f>
        <v>195.33975999999998</v>
      </c>
      <c r="N15" s="48">
        <f>Analytical_Results!N15</f>
        <v>7.13</v>
      </c>
      <c r="O15" s="48">
        <f>Analytical_Results!O15</f>
        <v>7.44</v>
      </c>
      <c r="P15" s="48">
        <f>Analytical_Results!P15</f>
        <v>7.2850000000000001</v>
      </c>
      <c r="Q15" s="48">
        <f>Analytical_Results!Q15</f>
        <v>63.03</v>
      </c>
      <c r="R15" s="48">
        <f>Analytical_Results!R15</f>
        <v>63.65</v>
      </c>
      <c r="S15" s="48">
        <f>Analytical_Results!S15</f>
        <v>63.34</v>
      </c>
      <c r="T15" s="66">
        <f>IF(Analytical_Results!T15&gt;0,Analytical_Results!T15*Mass.Calculated_Results!C15*8.345," ")</f>
        <v>1590.6237600000002</v>
      </c>
    </row>
  </sheetData>
  <mergeCells count="2">
    <mergeCell ref="N4:P4"/>
    <mergeCell ref="Q4:S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Analytical_Results</vt:lpstr>
      <vt:lpstr>Mass.Calculated_Results</vt:lpstr>
    </vt:vector>
  </TitlesOfParts>
  <Company>Chevron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Pascha McAlister</dc:creator>
  <cp:lastModifiedBy>Pascha McAlister</cp:lastModifiedBy>
  <dcterms:created xsi:type="dcterms:W3CDTF">2013-01-31T01:41:10Z</dcterms:created>
  <dcterms:modified xsi:type="dcterms:W3CDTF">2013-01-31T02:28:51Z</dcterms:modified>
</cp:coreProperties>
</file>