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Ind Inf Conc." sheetId="1" r:id="rId1"/>
    <sheet name="Ind Inf Loads" sheetId="2" r:id="rId2"/>
    <sheet name="Dom Inf Conc" sheetId="8" r:id="rId3"/>
    <sheet name="Dom Inf Loads" sheetId="10" r:id="rId4"/>
    <sheet name="Combined Inf Conc" sheetId="9" r:id="rId5"/>
    <sheet name="Combined Inf Load" sheetId="7" r:id="rId6"/>
    <sheet name="Eff Conc." sheetId="3" r:id="rId7"/>
    <sheet name="Eff Loads" sheetId="4" r:id="rId8"/>
    <sheet name="Inf QAQC MLs" sheetId="6" r:id="rId9"/>
    <sheet name="Eff QAQC MLs" sheetId="5" r:id="rId10"/>
  </sheets>
  <calcPr calcId="125725"/>
</workbook>
</file>

<file path=xl/calcChain.xml><?xml version="1.0" encoding="utf-8"?>
<calcChain xmlns="http://schemas.openxmlformats.org/spreadsheetml/2006/main">
  <c r="J6" i="7"/>
  <c r="B8" i="9"/>
  <c r="B7"/>
  <c r="N7" i="10"/>
  <c r="N6"/>
  <c r="I7"/>
  <c r="I6"/>
  <c r="D9" i="7"/>
  <c r="L6"/>
  <c r="F6"/>
  <c r="D9" i="9"/>
  <c r="D7"/>
  <c r="D9" i="8"/>
  <c r="D7"/>
  <c r="V20" i="3"/>
  <c r="U20"/>
  <c r="D6" i="7" l="1"/>
  <c r="D6" i="10"/>
  <c r="F6"/>
  <c r="J6"/>
  <c r="L6"/>
  <c r="D9"/>
  <c r="C6" i="2"/>
  <c r="M6" s="1"/>
  <c r="V8" i="3"/>
  <c r="U8"/>
  <c r="B60" i="4"/>
  <c r="L60" s="1"/>
  <c r="C60"/>
  <c r="M60" s="1"/>
  <c r="B61"/>
  <c r="N61" s="1"/>
  <c r="C61"/>
  <c r="M61" s="1"/>
  <c r="B62"/>
  <c r="L62" s="1"/>
  <c r="C62"/>
  <c r="M62" s="1"/>
  <c r="C59"/>
  <c r="M59" s="1"/>
  <c r="B59"/>
  <c r="N59" s="1"/>
  <c r="D63" i="3"/>
  <c r="D62"/>
  <c r="D61"/>
  <c r="D60"/>
  <c r="B8" i="4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F50" s="1"/>
  <c r="C50"/>
  <c r="B51"/>
  <c r="N51" s="1"/>
  <c r="C51"/>
  <c r="M51" s="1"/>
  <c r="B52"/>
  <c r="N52" s="1"/>
  <c r="C52"/>
  <c r="B53"/>
  <c r="N53" s="1"/>
  <c r="C53"/>
  <c r="M53" s="1"/>
  <c r="B54"/>
  <c r="N54" s="1"/>
  <c r="C54"/>
  <c r="C7" i="2"/>
  <c r="M7" s="1"/>
  <c r="C8"/>
  <c r="M8" s="1"/>
  <c r="C9"/>
  <c r="M9" s="1"/>
  <c r="C10"/>
  <c r="M10" s="1"/>
  <c r="B7"/>
  <c r="N7" s="1"/>
  <c r="N7" i="7" s="1"/>
  <c r="B8" i="2"/>
  <c r="N8" s="1"/>
  <c r="B9"/>
  <c r="N9" s="1"/>
  <c r="B10"/>
  <c r="N10" s="1"/>
  <c r="D9" i="3"/>
  <c r="D8" i="4" s="1"/>
  <c r="D10" i="3"/>
  <c r="D11"/>
  <c r="D10" i="4" s="1"/>
  <c r="D12" i="3"/>
  <c r="D13"/>
  <c r="D12" i="4" s="1"/>
  <c r="D14" i="3"/>
  <c r="D15"/>
  <c r="D14" i="4" s="1"/>
  <c r="D16" i="3"/>
  <c r="D17"/>
  <c r="D16" i="4" s="1"/>
  <c r="D18" i="3"/>
  <c r="D19"/>
  <c r="D18" i="4" s="1"/>
  <c r="D20" i="3"/>
  <c r="D21"/>
  <c r="D20" i="4" s="1"/>
  <c r="D22" i="3"/>
  <c r="D23"/>
  <c r="D22" i="4" s="1"/>
  <c r="D24" i="3"/>
  <c r="D25"/>
  <c r="D24" i="4" s="1"/>
  <c r="D26" i="3"/>
  <c r="D27"/>
  <c r="D26" i="4" s="1"/>
  <c r="D28" i="3"/>
  <c r="D29"/>
  <c r="D28" i="4" s="1"/>
  <c r="D30" i="3"/>
  <c r="D31"/>
  <c r="D30" i="4" s="1"/>
  <c r="D32" i="3"/>
  <c r="D33"/>
  <c r="D32" i="4" s="1"/>
  <c r="D34" i="3"/>
  <c r="D35"/>
  <c r="D34" i="4" s="1"/>
  <c r="D36" i="3"/>
  <c r="D37"/>
  <c r="D36" i="4" s="1"/>
  <c r="D38" i="3"/>
  <c r="D39"/>
  <c r="D38" i="4" s="1"/>
  <c r="D40" i="3"/>
  <c r="D41"/>
  <c r="D40" i="4" s="1"/>
  <c r="D42" i="3"/>
  <c r="D43"/>
  <c r="D42" i="4" s="1"/>
  <c r="D44" i="3"/>
  <c r="D45"/>
  <c r="D44" i="4" s="1"/>
  <c r="D46" i="3"/>
  <c r="D47"/>
  <c r="D46" i="4" s="1"/>
  <c r="D48" i="3"/>
  <c r="D49"/>
  <c r="D48" i="4" s="1"/>
  <c r="D50" i="3"/>
  <c r="D51"/>
  <c r="D50" i="4" s="1"/>
  <c r="D52" i="3"/>
  <c r="D53"/>
  <c r="D52" i="4" s="1"/>
  <c r="D54" i="3"/>
  <c r="D55"/>
  <c r="D54" i="4" s="1"/>
  <c r="C7"/>
  <c r="B7"/>
  <c r="N7" s="1"/>
  <c r="B6" i="2"/>
  <c r="N6" s="1"/>
  <c r="N6" i="7" s="1"/>
  <c r="K7" i="4"/>
  <c r="I7"/>
  <c r="G7"/>
  <c r="E7"/>
  <c r="D9" i="1"/>
  <c r="D9" i="2" s="1"/>
  <c r="D7" i="1"/>
  <c r="D7" i="4" l="1"/>
  <c r="F7"/>
  <c r="H7"/>
  <c r="J7"/>
  <c r="D53"/>
  <c r="D5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D9"/>
  <c r="L6" i="2"/>
  <c r="D6"/>
  <c r="E6"/>
  <c r="L7" i="4"/>
  <c r="H6" i="2"/>
  <c r="M7" i="4"/>
  <c r="F6" i="2"/>
  <c r="J6"/>
  <c r="E10"/>
  <c r="E8"/>
  <c r="G10"/>
  <c r="G8"/>
  <c r="H10"/>
  <c r="H8"/>
  <c r="I10"/>
  <c r="I8"/>
  <c r="K10"/>
  <c r="K8"/>
  <c r="G59" i="4"/>
  <c r="I59"/>
  <c r="I62"/>
  <c r="G62"/>
  <c r="E62"/>
  <c r="H61"/>
  <c r="F61"/>
  <c r="I60"/>
  <c r="G60"/>
  <c r="E60"/>
  <c r="L59"/>
  <c r="K62"/>
  <c r="K61"/>
  <c r="K60"/>
  <c r="N62"/>
  <c r="N60"/>
  <c r="G6" i="2"/>
  <c r="I6"/>
  <c r="I6" i="7" s="1"/>
  <c r="K6" i="2"/>
  <c r="P7" i="4" s="1"/>
  <c r="E9" i="2"/>
  <c r="E7"/>
  <c r="G9"/>
  <c r="G7"/>
  <c r="H9"/>
  <c r="H7"/>
  <c r="I9"/>
  <c r="I7"/>
  <c r="I7" i="7" s="1"/>
  <c r="K9" i="2"/>
  <c r="K7"/>
  <c r="E59" i="4"/>
  <c r="F59"/>
  <c r="H59"/>
  <c r="H62"/>
  <c r="F62"/>
  <c r="I61"/>
  <c r="G61"/>
  <c r="E61"/>
  <c r="H60"/>
  <c r="F60"/>
  <c r="K59"/>
  <c r="L61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54"/>
  <c r="L54"/>
  <c r="J54"/>
  <c r="H54"/>
  <c r="F54"/>
  <c r="K53"/>
  <c r="I53"/>
  <c r="G53"/>
  <c r="E53"/>
  <c r="M52"/>
  <c r="L52"/>
  <c r="J52"/>
  <c r="H52"/>
  <c r="F52"/>
  <c r="K51"/>
  <c r="I51"/>
  <c r="G51"/>
  <c r="E51"/>
  <c r="M50"/>
  <c r="L50"/>
  <c r="J50"/>
  <c r="H50"/>
  <c r="N50"/>
  <c r="E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E20"/>
  <c r="G20"/>
  <c r="I20"/>
  <c r="K20"/>
  <c r="N19"/>
  <c r="E19"/>
  <c r="G19"/>
  <c r="I19"/>
  <c r="K19"/>
  <c r="P19" s="1"/>
  <c r="F19"/>
  <c r="H19"/>
  <c r="J19"/>
  <c r="L19"/>
  <c r="F18"/>
  <c r="H18"/>
  <c r="J18"/>
  <c r="L18"/>
  <c r="N18"/>
  <c r="E18"/>
  <c r="G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I13"/>
  <c r="K13"/>
  <c r="F13"/>
  <c r="H13"/>
  <c r="J13"/>
  <c r="L13"/>
  <c r="F12"/>
  <c r="H12"/>
  <c r="J12"/>
  <c r="L12"/>
  <c r="N12"/>
  <c r="E12"/>
  <c r="G12"/>
  <c r="I12"/>
  <c r="K12"/>
  <c r="N11"/>
  <c r="E11"/>
  <c r="G11"/>
  <c r="I11"/>
  <c r="K11"/>
  <c r="F11"/>
  <c r="H11"/>
  <c r="J11"/>
  <c r="L11"/>
  <c r="F10"/>
  <c r="H10"/>
  <c r="J10"/>
  <c r="L10"/>
  <c r="N10"/>
  <c r="E10"/>
  <c r="G10"/>
  <c r="I10"/>
  <c r="K10"/>
  <c r="N9"/>
  <c r="E9"/>
  <c r="G9"/>
  <c r="I9"/>
  <c r="K9"/>
  <c r="F9"/>
  <c r="H9"/>
  <c r="J9"/>
  <c r="L9"/>
  <c r="F8"/>
  <c r="H8"/>
  <c r="J8"/>
  <c r="L8"/>
  <c r="N8"/>
  <c r="E8"/>
  <c r="G8"/>
  <c r="I8"/>
  <c r="K8"/>
  <c r="K54"/>
  <c r="I54"/>
  <c r="G54"/>
  <c r="E54"/>
  <c r="L53"/>
  <c r="J53"/>
  <c r="H53"/>
  <c r="F53"/>
  <c r="K52"/>
  <c r="I52"/>
  <c r="G52"/>
  <c r="E52"/>
  <c r="L51"/>
  <c r="J51"/>
  <c r="H51"/>
  <c r="F51"/>
  <c r="K50"/>
  <c r="I50"/>
  <c r="G50"/>
  <c r="L9" i="2"/>
  <c r="J9"/>
  <c r="F9"/>
  <c r="O19" i="4" l="1"/>
  <c r="D59"/>
  <c r="O7"/>
  <c r="D60"/>
  <c r="D62"/>
  <c r="D61"/>
</calcChain>
</file>

<file path=xl/sharedStrings.xml><?xml version="1.0" encoding="utf-8"?>
<sst xmlns="http://schemas.openxmlformats.org/spreadsheetml/2006/main" count="415" uniqueCount="88">
  <si>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</si>
  <si>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</si>
  <si>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</si>
  <si>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</si>
  <si>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</si>
  <si>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</si>
  <si>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</si>
  <si>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</si>
  <si>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</si>
  <si>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</si>
  <si>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</si>
  <si>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</si>
  <si>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</si>
  <si>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</si>
  <si>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</si>
  <si>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</si>
  <si>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</si>
  <si>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</si>
  <si>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</si>
  <si>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</si>
  <si>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</si>
  <si>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</si>
  <si>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</si>
  <si>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</si>
  <si>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</si>
  <si>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</si>
  <si>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</si>
  <si>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</si>
  <si>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</si>
  <si>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</si>
  <si>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</si>
  <si>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</si>
  <si>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</si>
  <si>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</si>
  <si>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</si>
  <si>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</si>
  <si>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</si>
  <si>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</si>
  <si>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</si>
  <si>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</si>
  <si>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</si>
  <si>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</si>
  <si>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</si>
  <si>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</si>
  <si>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</si>
  <si>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</si>
  <si>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</si>
  <si>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</si>
  <si>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</si>
  <si>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</si>
  <si>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</si>
  <si>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</si>
  <si>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</si>
  <si>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</si>
  <si>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</si>
  <si>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</si>
  <si>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</si>
  <si>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</si>
  <si>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</si>
  <si>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</si>
  <si>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</si>
  <si>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</si>
  <si>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</si>
  <si>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</si>
  <si>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</si>
  <si>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</si>
  <si>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</si>
  <si>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</si>
  <si>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</si>
  <si>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</si>
  <si>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</si>
  <si>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</si>
  <si>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</si>
  <si>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</si>
  <si>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</si>
  <si>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</si>
  <si>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</si>
  <si>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</si>
  <si>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Comp***</t>
  </si>
  <si>
    <t>comp***</t>
  </si>
  <si>
    <t>ND</t>
  </si>
  <si>
    <t>TRP</t>
  </si>
  <si>
    <t>Domestic Influent Concentrations (mg/l)</t>
  </si>
  <si>
    <t>Industrial Influent Concentrations (mg/l)</t>
  </si>
  <si>
    <r>
      <t xml:space="preserve">Industrial 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</si>
  <si>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Domestic 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</si>
  <si>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t>Combined Influent Concentrations (mg/l)</t>
  </si>
  <si>
    <r>
      <t xml:space="preserve">Combined 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</si>
</sst>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"/>
    <numFmt numFmtId="167" formatCode="0.0000"/>
  </numFmts>
  <fonts count="1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1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5" fillId="3" borderId="14" xfId="0" applyFont="1" applyFill="1" applyBorder="1" applyAlignment="1">
      <alignment wrapText="1"/>
    </xf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2" borderId="12" xfId="0" applyFont="1" applyFill="1" applyBorder="1" applyAlignment="1">
      <alignment horizontal="center"/>
    </xf>
    <xf numFmtId="164" fontId="2" fillId="6" borderId="20" xfId="0" applyNumberFormat="1" applyFont="1" applyFill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164" fontId="2" fillId="6" borderId="18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5" xfId="0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0" fontId="0" fillId="6" borderId="0" xfId="0" applyFill="1" applyBorder="1"/>
    <xf numFmtId="164" fontId="2" fillId="6" borderId="21" xfId="0" applyNumberFormat="1" applyFont="1" applyFill="1" applyBorder="1"/>
    <xf numFmtId="165" fontId="2" fillId="6" borderId="7" xfId="0" applyNumberFormat="1" applyFont="1" applyFill="1" applyBorder="1" applyAlignment="1"/>
    <xf numFmtId="0" fontId="0" fillId="6" borderId="1" xfId="0" applyFill="1" applyBorder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0" borderId="12" xfId="0" applyNumberFormat="1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164" fontId="2" fillId="0" borderId="16" xfId="0" applyNumberFormat="1" applyFont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Border="1" applyAlignment="1">
      <alignment horizontal="left" vertical="center" wrapText="1"/>
    </xf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164" fontId="2" fillId="0" borderId="20" xfId="0" applyNumberFormat="1" applyFont="1" applyFill="1" applyBorder="1"/>
    <xf numFmtId="164" fontId="2" fillId="0" borderId="18" xfId="0" applyNumberFormat="1" applyFont="1" applyBorder="1"/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165" fontId="11" fillId="4" borderId="3" xfId="0" applyNumberFormat="1" applyFont="1" applyFill="1" applyBorder="1"/>
    <xf numFmtId="165" fontId="11" fillId="4" borderId="27" xfId="0" applyNumberFormat="1" applyFont="1" applyFill="1" applyBorder="1"/>
    <xf numFmtId="165" fontId="11" fillId="4" borderId="10" xfId="0" applyNumberFormat="1" applyFont="1" applyFill="1" applyBorder="1"/>
    <xf numFmtId="165" fontId="2" fillId="4" borderId="3" xfId="0" applyNumberFormat="1" applyFont="1" applyFill="1" applyBorder="1"/>
    <xf numFmtId="165" fontId="2" fillId="4" borderId="27" xfId="0" applyNumberFormat="1" applyFont="1" applyFill="1" applyBorder="1"/>
    <xf numFmtId="165" fontId="2" fillId="4" borderId="10" xfId="0" applyNumberFormat="1" applyFont="1" applyFill="1" applyBorder="1"/>
    <xf numFmtId="165" fontId="11" fillId="4" borderId="12" xfId="0" applyNumberFormat="1" applyFont="1" applyFill="1" applyBorder="1"/>
    <xf numFmtId="165" fontId="11" fillId="4" borderId="24" xfId="0" applyNumberFormat="1" applyFont="1" applyFill="1" applyBorder="1"/>
    <xf numFmtId="165" fontId="11" fillId="4" borderId="31" xfId="0" applyNumberFormat="1" applyFont="1" applyFill="1" applyBorder="1"/>
    <xf numFmtId="165" fontId="2" fillId="4" borderId="12" xfId="0" applyNumberFormat="1" applyFont="1" applyFill="1" applyBorder="1"/>
    <xf numFmtId="165" fontId="2" fillId="4" borderId="24" xfId="0" applyNumberFormat="1" applyFont="1" applyFill="1" applyBorder="1"/>
    <xf numFmtId="165" fontId="2" fillId="4" borderId="31" xfId="0" applyNumberFormat="1" applyFont="1" applyFill="1" applyBorder="1"/>
    <xf numFmtId="165" fontId="11" fillId="4" borderId="16" xfId="0" applyNumberFormat="1" applyFont="1" applyFill="1" applyBorder="1"/>
    <xf numFmtId="165" fontId="11" fillId="4" borderId="30" xfId="0" applyNumberFormat="1" applyFont="1" applyFill="1" applyBorder="1"/>
    <xf numFmtId="165" fontId="11" fillId="4" borderId="32" xfId="0" applyNumberFormat="1" applyFont="1" applyFill="1" applyBorder="1"/>
    <xf numFmtId="165" fontId="2" fillId="4" borderId="16" xfId="0" applyNumberFormat="1" applyFont="1" applyFill="1" applyBorder="1"/>
    <xf numFmtId="165" fontId="2" fillId="4" borderId="30" xfId="0" applyNumberFormat="1" applyFont="1" applyFill="1" applyBorder="1"/>
    <xf numFmtId="165" fontId="2" fillId="4" borderId="32" xfId="0" applyNumberFormat="1" applyFont="1" applyFill="1" applyBorder="1"/>
    <xf numFmtId="165" fontId="11" fillId="4" borderId="7" xfId="0" applyNumberFormat="1" applyFont="1" applyFill="1" applyBorder="1"/>
    <xf numFmtId="165" fontId="11" fillId="4" borderId="28" xfId="0" applyNumberFormat="1" applyFont="1" applyFill="1" applyBorder="1"/>
    <xf numFmtId="165" fontId="11" fillId="4" borderId="14" xfId="0" applyNumberFormat="1" applyFont="1" applyFill="1" applyBorder="1"/>
    <xf numFmtId="165" fontId="2" fillId="4" borderId="7" xfId="0" applyNumberFormat="1" applyFont="1" applyFill="1" applyBorder="1"/>
    <xf numFmtId="165" fontId="2" fillId="4" borderId="28" xfId="0" applyNumberFormat="1" applyFont="1" applyFill="1" applyBorder="1"/>
    <xf numFmtId="165" fontId="2" fillId="4" borderId="14" xfId="0" applyNumberFormat="1" applyFont="1" applyFill="1" applyBorder="1"/>
    <xf numFmtId="165" fontId="2" fillId="0" borderId="5" xfId="0" applyNumberFormat="1" applyFont="1" applyBorder="1"/>
    <xf numFmtId="2" fontId="6" fillId="0" borderId="0" xfId="0" applyNumberFormat="1" applyFont="1" applyAlignment="1">
      <alignment horizontal="left" vertical="top" wrapText="1"/>
    </xf>
    <xf numFmtId="2" fontId="2" fillId="3" borderId="14" xfId="0" applyNumberFormat="1" applyFont="1" applyFill="1" applyBorder="1" applyAlignment="1">
      <alignment horizontal="center" wrapText="1"/>
    </xf>
    <xf numFmtId="2" fontId="2" fillId="0" borderId="10" xfId="0" applyNumberFormat="1" applyFont="1" applyBorder="1"/>
    <xf numFmtId="2" fontId="2" fillId="6" borderId="31" xfId="0" applyNumberFormat="1" applyFont="1" applyFill="1" applyBorder="1"/>
    <xf numFmtId="2" fontId="2" fillId="0" borderId="31" xfId="0" applyNumberFormat="1" applyFont="1" applyBorder="1"/>
    <xf numFmtId="2" fontId="2" fillId="6" borderId="32" xfId="0" applyNumberFormat="1" applyFont="1" applyFill="1" applyBorder="1"/>
    <xf numFmtId="2" fontId="2" fillId="6" borderId="14" xfId="0" applyNumberFormat="1" applyFont="1" applyFill="1" applyBorder="1"/>
    <xf numFmtId="2" fontId="0" fillId="0" borderId="0" xfId="0" applyNumberFormat="1"/>
    <xf numFmtId="2" fontId="2" fillId="0" borderId="31" xfId="0" applyNumberFormat="1" applyFont="1" applyFill="1" applyBorder="1"/>
    <xf numFmtId="2" fontId="2" fillId="0" borderId="14" xfId="0" applyNumberFormat="1" applyFont="1" applyFill="1" applyBorder="1"/>
    <xf numFmtId="165" fontId="2" fillId="6" borderId="15" xfId="0" applyNumberFormat="1" applyFont="1" applyFill="1" applyBorder="1"/>
    <xf numFmtId="2" fontId="2" fillId="0" borderId="12" xfId="0" applyNumberFormat="1" applyFont="1" applyBorder="1"/>
    <xf numFmtId="166" fontId="2" fillId="6" borderId="16" xfId="0" applyNumberFormat="1" applyFont="1" applyFill="1" applyBorder="1"/>
    <xf numFmtId="2" fontId="2" fillId="0" borderId="0" xfId="0" applyNumberFormat="1" applyFont="1" applyBorder="1"/>
    <xf numFmtId="166" fontId="2" fillId="0" borderId="3" xfId="0" applyNumberFormat="1" applyFont="1" applyBorder="1"/>
    <xf numFmtId="2" fontId="2" fillId="0" borderId="3" xfId="0" applyNumberFormat="1" applyFont="1" applyBorder="1"/>
    <xf numFmtId="166" fontId="2" fillId="0" borderId="5" xfId="0" applyNumberFormat="1" applyFont="1" applyBorder="1"/>
    <xf numFmtId="166" fontId="2" fillId="0" borderId="12" xfId="0" applyNumberFormat="1" applyFont="1" applyBorder="1"/>
    <xf numFmtId="167" fontId="2" fillId="0" borderId="3" xfId="0" applyNumberFormat="1" applyFont="1" applyBorder="1"/>
    <xf numFmtId="167" fontId="2" fillId="0" borderId="12" xfId="0" applyNumberFormat="1" applyFont="1" applyBorder="1"/>
    <xf numFmtId="167" fontId="2" fillId="0" borderId="0" xfId="0" applyNumberFormat="1" applyFont="1" applyBorder="1"/>
    <xf numFmtId="167" fontId="2" fillId="0" borderId="5" xfId="0" applyNumberFormat="1" applyFont="1" applyBorder="1"/>
    <xf numFmtId="167" fontId="2" fillId="0" borderId="0" xfId="0" applyNumberFormat="1" applyFont="1" applyFill="1" applyBorder="1"/>
    <xf numFmtId="166" fontId="2" fillId="0" borderId="12" xfId="0" applyNumberFormat="1" applyFont="1" applyFill="1" applyBorder="1"/>
    <xf numFmtId="2" fontId="2" fillId="0" borderId="12" xfId="0" applyNumberFormat="1" applyFont="1" applyFill="1" applyBorder="1"/>
    <xf numFmtId="166" fontId="2" fillId="0" borderId="0" xfId="0" applyNumberFormat="1" applyFont="1" applyFill="1" applyBorder="1"/>
    <xf numFmtId="166" fontId="2" fillId="0" borderId="0" xfId="0" applyNumberFormat="1" applyFont="1" applyBorder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3" borderId="5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13" fillId="0" borderId="0" xfId="0" applyFont="1" applyFill="1"/>
    <xf numFmtId="0" fontId="0" fillId="0" borderId="0" xfId="0" applyFill="1"/>
    <xf numFmtId="0" fontId="2" fillId="5" borderId="6" xfId="0" applyFont="1" applyFill="1" applyBorder="1"/>
    <xf numFmtId="0" fontId="2" fillId="2" borderId="11" xfId="0" applyFont="1" applyFill="1" applyBorder="1" applyAlignment="1">
      <alignment horizontal="center" wrapText="1"/>
    </xf>
    <xf numFmtId="165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"/>
  <sheetViews>
    <sheetView tabSelected="1" workbookViewId="0">
      <selection activeCell="L28" sqref="L28"/>
    </sheetView>
  </sheetViews>
  <sheetFormatPr defaultRowHeight="15"/>
  <cols>
    <col min="1" max="1" width="10.140625" customWidth="1"/>
    <col min="2" max="4" width="6.7109375" customWidth="1"/>
    <col min="5" max="12" width="6" customWidth="1"/>
    <col min="13" max="13" width="5.85546875" customWidth="1"/>
    <col min="14" max="19" width="4.42578125" customWidth="1"/>
    <col min="20" max="20" width="5.7109375" customWidth="1"/>
  </cols>
  <sheetData>
    <row r="1" spans="1:21" ht="23.25">
      <c r="B1" s="293" t="s">
        <v>83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21" s="25" customFormat="1">
      <c r="B2" s="294" t="s">
        <v>48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</row>
    <row r="3" spans="1:21" s="25" customFormat="1">
      <c r="B3" s="294" t="s">
        <v>24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</row>
    <row r="4" spans="1:21" s="25" customFormat="1" ht="15.75" thickBot="1">
      <c r="B4" s="219" t="s">
        <v>72</v>
      </c>
    </row>
    <row r="5" spans="1:21" ht="26.25">
      <c r="A5" s="8" t="s">
        <v>0</v>
      </c>
      <c r="B5" s="290" t="s">
        <v>15</v>
      </c>
      <c r="C5" s="291"/>
      <c r="D5" s="9" t="s">
        <v>32</v>
      </c>
      <c r="E5" s="10" t="s">
        <v>4</v>
      </c>
      <c r="F5" s="10" t="s">
        <v>31</v>
      </c>
      <c r="G5" s="10" t="s">
        <v>1</v>
      </c>
      <c r="H5" s="10" t="s">
        <v>2</v>
      </c>
      <c r="I5" s="10" t="s">
        <v>3</v>
      </c>
      <c r="J5" s="10" t="s">
        <v>30</v>
      </c>
      <c r="K5" s="10" t="s">
        <v>8</v>
      </c>
      <c r="L5" s="10" t="s">
        <v>49</v>
      </c>
      <c r="M5" s="194" t="s">
        <v>50</v>
      </c>
      <c r="N5" s="290" t="s">
        <v>74</v>
      </c>
      <c r="O5" s="292"/>
      <c r="P5" s="291"/>
      <c r="Q5" s="290" t="s">
        <v>73</v>
      </c>
      <c r="R5" s="292"/>
      <c r="S5" s="291"/>
      <c r="T5" s="11" t="s">
        <v>10</v>
      </c>
    </row>
    <row r="6" spans="1:21" ht="27" thickBot="1">
      <c r="A6" s="67"/>
      <c r="B6" s="29" t="s">
        <v>16</v>
      </c>
      <c r="C6" s="160" t="s">
        <v>11</v>
      </c>
      <c r="D6" s="163" t="s">
        <v>45</v>
      </c>
      <c r="E6" s="87"/>
      <c r="F6" s="87"/>
      <c r="G6" s="87"/>
      <c r="H6" s="87"/>
      <c r="I6" s="87"/>
      <c r="J6" s="87"/>
      <c r="K6" s="87"/>
      <c r="L6" s="87"/>
      <c r="M6" s="218" t="s">
        <v>78</v>
      </c>
      <c r="N6" s="29" t="s">
        <v>12</v>
      </c>
      <c r="O6" s="164" t="s">
        <v>13</v>
      </c>
      <c r="P6" s="160" t="s">
        <v>14</v>
      </c>
      <c r="Q6" s="29" t="s">
        <v>12</v>
      </c>
      <c r="R6" s="164" t="s">
        <v>13</v>
      </c>
      <c r="S6" s="160" t="s">
        <v>14</v>
      </c>
      <c r="T6" s="30"/>
    </row>
    <row r="7" spans="1:21">
      <c r="A7" s="33">
        <v>41100</v>
      </c>
      <c r="B7" s="31">
        <v>0.20399999999999999</v>
      </c>
      <c r="C7" s="154"/>
      <c r="D7" s="92">
        <f>SUM(F7,G7,H7)</f>
        <v>30.9</v>
      </c>
      <c r="E7" s="31">
        <v>23</v>
      </c>
      <c r="F7" s="104"/>
      <c r="G7" s="34">
        <v>28</v>
      </c>
      <c r="H7" s="34">
        <v>2.9</v>
      </c>
      <c r="I7" s="34">
        <v>16.8</v>
      </c>
      <c r="J7" s="104"/>
      <c r="K7" s="34">
        <v>11</v>
      </c>
      <c r="L7" s="108"/>
      <c r="M7" s="34">
        <v>8.3000000000000007</v>
      </c>
      <c r="N7" s="234"/>
      <c r="O7" s="235"/>
      <c r="P7" s="236"/>
      <c r="Q7" s="237"/>
      <c r="R7" s="238"/>
      <c r="S7" s="239"/>
      <c r="T7" s="44">
        <v>94</v>
      </c>
      <c r="U7" s="63" t="s">
        <v>28</v>
      </c>
    </row>
    <row r="8" spans="1:21">
      <c r="A8" s="130">
        <v>41283</v>
      </c>
      <c r="B8" s="111">
        <v>0.20100000000000001</v>
      </c>
      <c r="C8" s="159"/>
      <c r="D8" s="85"/>
      <c r="E8" s="111">
        <v>29</v>
      </c>
      <c r="F8" s="88"/>
      <c r="G8" s="112">
        <v>9</v>
      </c>
      <c r="H8" s="112">
        <v>2.7</v>
      </c>
      <c r="I8" s="310">
        <v>20</v>
      </c>
      <c r="J8" s="88"/>
      <c r="K8" s="112">
        <v>5</v>
      </c>
      <c r="L8" s="109"/>
      <c r="M8" s="112">
        <v>0.36</v>
      </c>
      <c r="N8" s="240"/>
      <c r="O8" s="241"/>
      <c r="P8" s="242"/>
      <c r="Q8" s="243"/>
      <c r="R8" s="244"/>
      <c r="S8" s="245"/>
      <c r="T8" s="115">
        <v>132</v>
      </c>
      <c r="U8" s="63" t="s">
        <v>29</v>
      </c>
    </row>
    <row r="9" spans="1:21">
      <c r="A9" s="143" t="s">
        <v>34</v>
      </c>
      <c r="B9" s="144"/>
      <c r="C9" s="161"/>
      <c r="D9" s="145">
        <f t="shared" ref="D9" si="0">SUM(F9,G9,H9)</f>
        <v>0</v>
      </c>
      <c r="E9" s="144"/>
      <c r="F9" s="146"/>
      <c r="G9" s="147"/>
      <c r="H9" s="147"/>
      <c r="I9" s="147"/>
      <c r="J9" s="146"/>
      <c r="K9" s="147"/>
      <c r="L9" s="222"/>
      <c r="M9" s="147"/>
      <c r="N9" s="246"/>
      <c r="O9" s="247"/>
      <c r="P9" s="248"/>
      <c r="Q9" s="249"/>
      <c r="R9" s="250"/>
      <c r="S9" s="251"/>
      <c r="T9" s="148"/>
      <c r="U9" s="149" t="s">
        <v>25</v>
      </c>
    </row>
    <row r="10" spans="1:21">
      <c r="A10" s="77" t="s">
        <v>35</v>
      </c>
      <c r="B10" s="78"/>
      <c r="C10" s="155"/>
      <c r="D10" s="85"/>
      <c r="E10" s="78"/>
      <c r="F10" s="88"/>
      <c r="G10" s="69"/>
      <c r="H10" s="69"/>
      <c r="I10" s="69"/>
      <c r="J10" s="88"/>
      <c r="K10" s="69"/>
      <c r="L10" s="109"/>
      <c r="M10" s="69"/>
      <c r="N10" s="240"/>
      <c r="O10" s="241"/>
      <c r="P10" s="242"/>
      <c r="Q10" s="243"/>
      <c r="R10" s="244"/>
      <c r="S10" s="245"/>
      <c r="T10" s="79"/>
      <c r="U10" s="63" t="s">
        <v>28</v>
      </c>
    </row>
    <row r="11" spans="1:21" ht="15.75" thickBot="1">
      <c r="A11" s="131" t="s">
        <v>36</v>
      </c>
      <c r="B11" s="81"/>
      <c r="C11" s="158"/>
      <c r="D11" s="86"/>
      <c r="E11" s="81"/>
      <c r="F11" s="105"/>
      <c r="G11" s="82"/>
      <c r="H11" s="82"/>
      <c r="I11" s="82"/>
      <c r="J11" s="105"/>
      <c r="K11" s="82"/>
      <c r="L11" s="110"/>
      <c r="M11" s="82"/>
      <c r="N11" s="252"/>
      <c r="O11" s="253"/>
      <c r="P11" s="254"/>
      <c r="Q11" s="255"/>
      <c r="R11" s="256"/>
      <c r="S11" s="257"/>
      <c r="T11" s="83"/>
      <c r="U11" s="75" t="s">
        <v>26</v>
      </c>
    </row>
    <row r="13" spans="1:21" ht="15.75" thickBot="1"/>
    <row r="14" spans="1:21">
      <c r="B14" s="200" t="s">
        <v>63</v>
      </c>
      <c r="C14" s="201"/>
      <c r="D14" s="201"/>
      <c r="E14" s="201"/>
      <c r="F14" s="201"/>
      <c r="G14" s="202"/>
    </row>
    <row r="15" spans="1:21">
      <c r="B15" s="203" t="s">
        <v>6</v>
      </c>
      <c r="C15" s="204" t="s">
        <v>51</v>
      </c>
      <c r="D15" s="204"/>
      <c r="E15" s="204"/>
      <c r="F15" s="204"/>
      <c r="G15" s="205"/>
    </row>
    <row r="16" spans="1:21">
      <c r="B16" s="203" t="s">
        <v>4</v>
      </c>
      <c r="C16" s="204" t="s">
        <v>52</v>
      </c>
      <c r="D16" s="204"/>
      <c r="E16" s="204"/>
      <c r="F16" s="204"/>
      <c r="G16" s="205"/>
    </row>
    <row r="17" spans="2:23">
      <c r="B17" s="203" t="s">
        <v>5</v>
      </c>
      <c r="C17" s="204" t="s">
        <v>60</v>
      </c>
      <c r="D17" s="204"/>
      <c r="E17" s="204"/>
      <c r="F17" s="204"/>
      <c r="G17" s="205"/>
    </row>
    <row r="18" spans="2:23">
      <c r="B18" s="203" t="s">
        <v>61</v>
      </c>
      <c r="C18" s="204" t="s">
        <v>62</v>
      </c>
      <c r="D18" s="204"/>
      <c r="E18" s="204"/>
      <c r="F18" s="204"/>
      <c r="G18" s="205"/>
    </row>
    <row r="19" spans="2:23">
      <c r="B19" s="203" t="s">
        <v>1</v>
      </c>
      <c r="C19" s="204" t="s">
        <v>53</v>
      </c>
      <c r="D19" s="204"/>
      <c r="E19" s="204"/>
      <c r="F19" s="204"/>
      <c r="G19" s="205"/>
    </row>
    <row r="20" spans="2:23">
      <c r="B20" s="203" t="s">
        <v>2</v>
      </c>
      <c r="C20" s="204" t="s">
        <v>54</v>
      </c>
      <c r="D20" s="204"/>
      <c r="E20" s="204"/>
      <c r="F20" s="204"/>
      <c r="G20" s="205"/>
    </row>
    <row r="21" spans="2:23">
      <c r="B21" s="203" t="s">
        <v>8</v>
      </c>
      <c r="C21" s="204" t="s">
        <v>55</v>
      </c>
      <c r="D21" s="204"/>
      <c r="E21" s="204"/>
      <c r="F21" s="204"/>
      <c r="G21" s="205"/>
    </row>
    <row r="22" spans="2:23">
      <c r="B22" s="203" t="s">
        <v>56</v>
      </c>
      <c r="C22" s="204" t="s">
        <v>57</v>
      </c>
      <c r="D22" s="204"/>
      <c r="E22" s="204"/>
      <c r="F22" s="204"/>
      <c r="G22" s="205"/>
    </row>
    <row r="23" spans="2:23">
      <c r="B23" s="203" t="s">
        <v>50</v>
      </c>
      <c r="C23" s="204" t="s">
        <v>58</v>
      </c>
      <c r="D23" s="204"/>
      <c r="E23" s="204"/>
      <c r="F23" s="204"/>
      <c r="G23" s="205"/>
    </row>
    <row r="24" spans="2:23" ht="15.75" thickBot="1">
      <c r="B24" s="206" t="s">
        <v>10</v>
      </c>
      <c r="C24" s="207" t="s">
        <v>59</v>
      </c>
      <c r="D24" s="207"/>
      <c r="E24" s="207"/>
      <c r="F24" s="207"/>
      <c r="G24" s="208"/>
    </row>
    <row r="29" spans="2:23"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</row>
    <row r="30" spans="2:23"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</row>
  </sheetData>
  <mergeCells count="6">
    <mergeCell ref="B5:C5"/>
    <mergeCell ref="N5:P5"/>
    <mergeCell ref="Q5:S5"/>
    <mergeCell ref="B1:P1"/>
    <mergeCell ref="B2:T2"/>
    <mergeCell ref="B3:T3"/>
  </mergeCells>
  <pageMargins left="0.25" right="0.25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54"/>
  <sheetViews>
    <sheetView workbookViewId="0">
      <selection activeCell="Y24" sqref="Y23:Y24"/>
    </sheetView>
  </sheetViews>
  <sheetFormatPr defaultRowHeight="15"/>
  <cols>
    <col min="1" max="1" width="9.42578125" customWidth="1"/>
    <col min="2" max="2" width="6.7109375" customWidth="1"/>
    <col min="3" max="7" width="6" customWidth="1"/>
    <col min="8" max="8" width="6.85546875" customWidth="1"/>
    <col min="9" max="17" width="6" customWidth="1"/>
    <col min="18" max="18" width="6.7109375" customWidth="1"/>
    <col min="19" max="19" width="6" customWidth="1"/>
    <col min="20" max="21" width="5" customWidth="1"/>
  </cols>
  <sheetData>
    <row r="1" spans="1:22" ht="23.25" customHeight="1">
      <c r="C1" s="293" t="s">
        <v>76</v>
      </c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195"/>
      <c r="U1" s="195"/>
    </row>
    <row r="2" spans="1:22" s="25" customFormat="1" ht="20.25" customHeight="1" thickBot="1">
      <c r="C2" s="297" t="s">
        <v>38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197"/>
      <c r="U2" s="197"/>
    </row>
    <row r="3" spans="1:22" ht="27.75" customHeight="1">
      <c r="A3" s="198" t="s">
        <v>0</v>
      </c>
      <c r="B3" s="299" t="s">
        <v>4</v>
      </c>
      <c r="C3" s="300"/>
      <c r="D3" s="299" t="s">
        <v>5</v>
      </c>
      <c r="E3" s="300"/>
      <c r="F3" s="299" t="s">
        <v>1</v>
      </c>
      <c r="G3" s="300"/>
      <c r="H3" s="299" t="s">
        <v>2</v>
      </c>
      <c r="I3" s="300"/>
      <c r="J3" s="299" t="s">
        <v>3</v>
      </c>
      <c r="K3" s="300"/>
      <c r="L3" s="299" t="s">
        <v>7</v>
      </c>
      <c r="M3" s="300"/>
      <c r="N3" s="299" t="s">
        <v>8</v>
      </c>
      <c r="O3" s="300"/>
      <c r="P3" s="299" t="s">
        <v>56</v>
      </c>
      <c r="Q3" s="300"/>
      <c r="R3" s="301" t="s">
        <v>50</v>
      </c>
      <c r="S3" s="300"/>
      <c r="T3" s="301" t="s">
        <v>10</v>
      </c>
      <c r="U3" s="300"/>
      <c r="V3" s="25"/>
    </row>
    <row r="4" spans="1:22" ht="18.75" customHeight="1" thickBot="1">
      <c r="A4" s="16"/>
      <c r="B4" s="17" t="s">
        <v>68</v>
      </c>
      <c r="C4" s="153" t="s">
        <v>69</v>
      </c>
      <c r="D4" s="17" t="s">
        <v>68</v>
      </c>
      <c r="E4" s="153" t="s">
        <v>69</v>
      </c>
      <c r="F4" s="17" t="s">
        <v>68</v>
      </c>
      <c r="G4" s="153" t="s">
        <v>69</v>
      </c>
      <c r="H4" s="17" t="s">
        <v>68</v>
      </c>
      <c r="I4" s="153" t="s">
        <v>69</v>
      </c>
      <c r="J4" s="17" t="s">
        <v>68</v>
      </c>
      <c r="K4" s="153" t="s">
        <v>69</v>
      </c>
      <c r="L4" s="17" t="s">
        <v>68</v>
      </c>
      <c r="M4" s="153" t="s">
        <v>69</v>
      </c>
      <c r="N4" s="17" t="s">
        <v>68</v>
      </c>
      <c r="O4" s="153" t="s">
        <v>69</v>
      </c>
      <c r="P4" s="17" t="s">
        <v>68</v>
      </c>
      <c r="Q4" s="153" t="s">
        <v>69</v>
      </c>
      <c r="R4" s="209" t="s">
        <v>68</v>
      </c>
      <c r="S4" s="210" t="s">
        <v>69</v>
      </c>
      <c r="T4" s="209" t="s">
        <v>68</v>
      </c>
      <c r="U4" s="153" t="s">
        <v>69</v>
      </c>
      <c r="V4" s="25"/>
    </row>
    <row r="5" spans="1:22">
      <c r="A5" s="33">
        <v>41102</v>
      </c>
      <c r="B5" s="273">
        <v>7.0000000000000007E-2</v>
      </c>
      <c r="C5" s="154">
        <v>0.1</v>
      </c>
      <c r="D5" s="273">
        <v>7.0000000000000007E-2</v>
      </c>
      <c r="E5" s="154">
        <v>0.1</v>
      </c>
      <c r="F5" s="274">
        <v>0.1</v>
      </c>
      <c r="G5" s="154">
        <v>0.2</v>
      </c>
      <c r="H5" s="277">
        <v>2E-3</v>
      </c>
      <c r="I5" s="154">
        <v>0.03</v>
      </c>
      <c r="J5" s="31">
        <v>0.1</v>
      </c>
      <c r="K5" s="154">
        <v>0.1</v>
      </c>
      <c r="L5" s="211"/>
      <c r="M5" s="212"/>
      <c r="N5" s="129">
        <v>0.15</v>
      </c>
      <c r="O5" s="154">
        <v>0.2</v>
      </c>
      <c r="P5" s="274">
        <v>0.15</v>
      </c>
      <c r="Q5" s="154">
        <v>0.2</v>
      </c>
      <c r="R5" s="275">
        <v>0.06</v>
      </c>
      <c r="S5" s="154">
        <v>0.1</v>
      </c>
      <c r="T5" s="91">
        <v>2.4</v>
      </c>
      <c r="U5" s="154"/>
    </row>
    <row r="6" spans="1:22">
      <c r="A6" s="77">
        <v>41105</v>
      </c>
      <c r="B6" s="77"/>
      <c r="C6" s="155"/>
      <c r="D6" s="78"/>
      <c r="E6" s="155"/>
      <c r="F6" s="78"/>
      <c r="G6" s="155"/>
      <c r="H6" s="78"/>
      <c r="I6" s="155"/>
      <c r="J6" s="78"/>
      <c r="K6" s="155"/>
      <c r="L6" s="78"/>
      <c r="M6" s="155"/>
      <c r="N6" s="78"/>
      <c r="O6" s="155"/>
      <c r="P6" s="78"/>
      <c r="Q6" s="155"/>
      <c r="R6" s="69"/>
      <c r="S6" s="155"/>
      <c r="T6" s="93"/>
      <c r="U6" s="155"/>
    </row>
    <row r="7" spans="1:22">
      <c r="A7" s="36">
        <v>41122</v>
      </c>
      <c r="B7" s="36"/>
      <c r="C7" s="156"/>
      <c r="D7" s="1"/>
      <c r="E7" s="156"/>
      <c r="F7" s="1"/>
      <c r="G7" s="156"/>
      <c r="H7" s="1"/>
      <c r="I7" s="156"/>
      <c r="J7" s="1"/>
      <c r="K7" s="156"/>
      <c r="L7" s="213"/>
      <c r="M7" s="214"/>
      <c r="N7" s="111"/>
      <c r="O7" s="156"/>
      <c r="P7" s="1"/>
      <c r="Q7" s="156"/>
      <c r="R7" s="3"/>
      <c r="S7" s="156"/>
      <c r="T7" s="61"/>
      <c r="U7" s="156"/>
    </row>
    <row r="8" spans="1:22">
      <c r="A8" s="77">
        <v>41136</v>
      </c>
      <c r="B8" s="77"/>
      <c r="C8" s="155"/>
      <c r="D8" s="78"/>
      <c r="E8" s="155"/>
      <c r="F8" s="78"/>
      <c r="G8" s="155"/>
      <c r="H8" s="78"/>
      <c r="I8" s="155"/>
      <c r="J8" s="78"/>
      <c r="K8" s="155"/>
      <c r="L8" s="78"/>
      <c r="M8" s="155"/>
      <c r="N8" s="78"/>
      <c r="O8" s="155"/>
      <c r="P8" s="78"/>
      <c r="Q8" s="155"/>
      <c r="R8" s="69"/>
      <c r="S8" s="155"/>
      <c r="T8" s="93"/>
      <c r="U8" s="155"/>
    </row>
    <row r="9" spans="1:22">
      <c r="A9" s="36">
        <v>41153</v>
      </c>
      <c r="B9" s="36"/>
      <c r="C9" s="156"/>
      <c r="D9" s="1"/>
      <c r="E9" s="156"/>
      <c r="F9" s="1"/>
      <c r="G9" s="156"/>
      <c r="H9" s="1"/>
      <c r="I9" s="156"/>
      <c r="J9" s="1"/>
      <c r="K9" s="156"/>
      <c r="L9" s="213"/>
      <c r="M9" s="214"/>
      <c r="N9" s="111"/>
      <c r="O9" s="156"/>
      <c r="P9" s="1"/>
      <c r="Q9" s="156"/>
      <c r="R9" s="3"/>
      <c r="S9" s="156"/>
      <c r="T9" s="61"/>
      <c r="U9" s="156"/>
    </row>
    <row r="10" spans="1:22">
      <c r="A10" s="215">
        <v>41167</v>
      </c>
      <c r="B10" s="215"/>
      <c r="C10" s="157"/>
      <c r="D10" s="76"/>
      <c r="E10" s="157"/>
      <c r="F10" s="76"/>
      <c r="G10" s="157"/>
      <c r="H10" s="76"/>
      <c r="I10" s="157"/>
      <c r="J10" s="76"/>
      <c r="K10" s="157"/>
      <c r="L10" s="76"/>
      <c r="M10" s="157"/>
      <c r="N10" s="76"/>
      <c r="O10" s="157"/>
      <c r="P10" s="76"/>
      <c r="Q10" s="157"/>
      <c r="R10" s="72"/>
      <c r="S10" s="157"/>
      <c r="T10" s="96"/>
      <c r="U10" s="157"/>
      <c r="V10" s="28" t="s">
        <v>28</v>
      </c>
    </row>
    <row r="11" spans="1:22">
      <c r="A11" s="36">
        <v>41183</v>
      </c>
      <c r="B11" s="36"/>
      <c r="C11" s="156"/>
      <c r="D11" s="1"/>
      <c r="E11" s="156"/>
      <c r="F11" s="1"/>
      <c r="G11" s="156"/>
      <c r="H11" s="1"/>
      <c r="I11" s="156"/>
      <c r="J11" s="1"/>
      <c r="K11" s="156"/>
      <c r="L11" s="213"/>
      <c r="M11" s="214"/>
      <c r="N11" s="111"/>
      <c r="O11" s="156"/>
      <c r="P11" s="1"/>
      <c r="Q11" s="156"/>
      <c r="R11" s="3"/>
      <c r="S11" s="156"/>
      <c r="T11" s="61"/>
      <c r="U11" s="156"/>
    </row>
    <row r="12" spans="1:22">
      <c r="A12" s="77">
        <v>41197</v>
      </c>
      <c r="B12" s="77"/>
      <c r="C12" s="155"/>
      <c r="D12" s="78"/>
      <c r="E12" s="155"/>
      <c r="F12" s="78"/>
      <c r="G12" s="155"/>
      <c r="H12" s="78"/>
      <c r="I12" s="155"/>
      <c r="J12" s="78"/>
      <c r="K12" s="155"/>
      <c r="L12" s="78"/>
      <c r="M12" s="155"/>
      <c r="N12" s="78"/>
      <c r="O12" s="155"/>
      <c r="P12" s="78"/>
      <c r="Q12" s="155"/>
      <c r="R12" s="69"/>
      <c r="S12" s="155"/>
      <c r="T12" s="93"/>
      <c r="U12" s="155"/>
    </row>
    <row r="13" spans="1:22">
      <c r="A13" s="36">
        <v>41221</v>
      </c>
      <c r="B13" s="276">
        <v>7.0000000000000007E-2</v>
      </c>
      <c r="C13" s="156">
        <v>0.1</v>
      </c>
      <c r="D13" s="276">
        <v>7.0000000000000007E-2</v>
      </c>
      <c r="E13" s="156">
        <v>0.1</v>
      </c>
      <c r="F13" s="270">
        <v>0.1</v>
      </c>
      <c r="G13" s="156">
        <v>0.2</v>
      </c>
      <c r="H13" s="278">
        <v>2E-3</v>
      </c>
      <c r="I13" s="156">
        <v>0.03</v>
      </c>
      <c r="J13" s="1">
        <v>0.1</v>
      </c>
      <c r="K13" s="156">
        <v>0.1</v>
      </c>
      <c r="L13" s="213"/>
      <c r="M13" s="214"/>
      <c r="N13" s="111">
        <v>7.4999999999999997E-2</v>
      </c>
      <c r="O13" s="156">
        <v>0.1</v>
      </c>
      <c r="P13" s="1">
        <v>7.4999999999999997E-2</v>
      </c>
      <c r="Q13" s="156">
        <v>0.2</v>
      </c>
      <c r="R13" s="3">
        <v>0.15</v>
      </c>
      <c r="S13" s="156">
        <v>0.2</v>
      </c>
      <c r="T13" s="61">
        <v>2.4</v>
      </c>
      <c r="U13" s="156"/>
    </row>
    <row r="14" spans="1:22">
      <c r="A14" s="77">
        <v>41228</v>
      </c>
      <c r="B14" s="77"/>
      <c r="C14" s="155"/>
      <c r="D14" s="78"/>
      <c r="E14" s="155"/>
      <c r="F14" s="78"/>
      <c r="G14" s="155"/>
      <c r="H14" s="78"/>
      <c r="I14" s="155"/>
      <c r="J14" s="78"/>
      <c r="K14" s="155"/>
      <c r="L14" s="78"/>
      <c r="M14" s="155"/>
      <c r="N14" s="78"/>
      <c r="O14" s="155"/>
      <c r="P14" s="78"/>
      <c r="Q14" s="155"/>
      <c r="R14" s="69"/>
      <c r="S14" s="155"/>
      <c r="T14" s="93"/>
      <c r="U14" s="155"/>
    </row>
    <row r="15" spans="1:22">
      <c r="A15" s="36">
        <v>41250</v>
      </c>
      <c r="B15" s="276">
        <v>7.0000000000000007E-2</v>
      </c>
      <c r="C15" s="156">
        <v>0.1</v>
      </c>
      <c r="D15" s="276">
        <v>7.0000000000000007E-2</v>
      </c>
      <c r="E15" s="156">
        <v>0.1</v>
      </c>
      <c r="F15" s="270">
        <v>0.1</v>
      </c>
      <c r="G15" s="156">
        <v>0.2</v>
      </c>
      <c r="H15" s="278">
        <v>2E-3</v>
      </c>
      <c r="I15" s="156">
        <v>0.03</v>
      </c>
      <c r="J15" s="1">
        <v>0.1</v>
      </c>
      <c r="K15" s="156">
        <v>0.1</v>
      </c>
      <c r="L15" s="213"/>
      <c r="M15" s="214"/>
      <c r="N15" s="111">
        <v>1.4999999999999999E-2</v>
      </c>
      <c r="O15" s="156">
        <v>0.1</v>
      </c>
      <c r="P15" s="1">
        <v>1.4999999999999999E-2</v>
      </c>
      <c r="Q15" s="156">
        <v>0.1</v>
      </c>
      <c r="R15" s="285">
        <v>0.06</v>
      </c>
      <c r="S15" s="156">
        <v>0.1</v>
      </c>
      <c r="T15" s="61">
        <v>2.4</v>
      </c>
      <c r="U15" s="156"/>
    </row>
    <row r="16" spans="1:22">
      <c r="A16" s="215">
        <v>41258</v>
      </c>
      <c r="B16" s="215"/>
      <c r="C16" s="157"/>
      <c r="D16" s="76"/>
      <c r="E16" s="157"/>
      <c r="F16" s="76"/>
      <c r="G16" s="157"/>
      <c r="H16" s="76"/>
      <c r="I16" s="157"/>
      <c r="J16" s="76"/>
      <c r="K16" s="157"/>
      <c r="L16" s="76"/>
      <c r="M16" s="157"/>
      <c r="N16" s="76"/>
      <c r="O16" s="157"/>
      <c r="P16" s="76"/>
      <c r="Q16" s="157"/>
      <c r="R16" s="72"/>
      <c r="S16" s="157"/>
      <c r="T16" s="96"/>
      <c r="U16" s="157"/>
      <c r="V16" s="28" t="s">
        <v>27</v>
      </c>
    </row>
    <row r="17" spans="1:22">
      <c r="A17" s="36">
        <v>41283</v>
      </c>
      <c r="B17" s="276">
        <v>7.0000000000000007E-2</v>
      </c>
      <c r="C17" s="156">
        <v>0.1</v>
      </c>
      <c r="D17" s="276">
        <v>7.0000000000000007E-2</v>
      </c>
      <c r="E17" s="156">
        <v>0.1</v>
      </c>
      <c r="F17" s="270">
        <v>0.1</v>
      </c>
      <c r="G17" s="156">
        <v>0.2</v>
      </c>
      <c r="H17" s="278">
        <v>2E-3</v>
      </c>
      <c r="I17" s="156">
        <v>0.03</v>
      </c>
      <c r="J17" s="1">
        <v>0.1</v>
      </c>
      <c r="K17" s="156">
        <v>0.1</v>
      </c>
      <c r="L17" s="213"/>
      <c r="M17" s="214"/>
      <c r="N17" s="111">
        <v>7.4999999999999997E-2</v>
      </c>
      <c r="O17" s="156">
        <v>0.1</v>
      </c>
      <c r="P17" s="1">
        <v>3.5000000000000003E-2</v>
      </c>
      <c r="Q17" s="156">
        <v>0.05</v>
      </c>
      <c r="R17" s="279">
        <v>6.0000000000000001E-3</v>
      </c>
      <c r="S17" s="156">
        <v>0.01</v>
      </c>
      <c r="T17" s="61">
        <v>2.4</v>
      </c>
      <c r="U17" s="156"/>
    </row>
    <row r="18" spans="1:22">
      <c r="A18" s="77">
        <v>41289</v>
      </c>
      <c r="B18" s="77"/>
      <c r="C18" s="155"/>
      <c r="D18" s="78"/>
      <c r="E18" s="155"/>
      <c r="F18" s="78"/>
      <c r="G18" s="155"/>
      <c r="H18" s="78"/>
      <c r="I18" s="155"/>
      <c r="J18" s="78"/>
      <c r="K18" s="155"/>
      <c r="L18" s="78"/>
      <c r="M18" s="155"/>
      <c r="N18" s="78"/>
      <c r="O18" s="155"/>
      <c r="P18" s="78"/>
      <c r="Q18" s="155"/>
      <c r="R18" s="69"/>
      <c r="S18" s="155"/>
      <c r="T18" s="93"/>
      <c r="U18" s="155"/>
    </row>
    <row r="19" spans="1:22">
      <c r="A19" s="36">
        <v>41306</v>
      </c>
      <c r="B19" s="36"/>
      <c r="C19" s="156"/>
      <c r="D19" s="1"/>
      <c r="E19" s="156"/>
      <c r="F19" s="1"/>
      <c r="G19" s="156"/>
      <c r="H19" s="1"/>
      <c r="I19" s="156"/>
      <c r="J19" s="1"/>
      <c r="K19" s="156"/>
      <c r="L19" s="213"/>
      <c r="M19" s="214"/>
      <c r="N19" s="111"/>
      <c r="O19" s="156"/>
      <c r="P19" s="1"/>
      <c r="Q19" s="156"/>
      <c r="R19" s="3"/>
      <c r="S19" s="156"/>
      <c r="T19" s="61"/>
      <c r="U19" s="156"/>
    </row>
    <row r="20" spans="1:22">
      <c r="A20" s="77">
        <v>41320</v>
      </c>
      <c r="B20" s="77"/>
      <c r="C20" s="155"/>
      <c r="D20" s="78"/>
      <c r="E20" s="155"/>
      <c r="F20" s="78"/>
      <c r="G20" s="155"/>
      <c r="H20" s="78"/>
      <c r="I20" s="155"/>
      <c r="J20" s="78"/>
      <c r="K20" s="155"/>
      <c r="L20" s="78"/>
      <c r="M20" s="155"/>
      <c r="N20" s="78"/>
      <c r="O20" s="155"/>
      <c r="P20" s="78"/>
      <c r="Q20" s="155"/>
      <c r="R20" s="69"/>
      <c r="S20" s="155"/>
      <c r="T20" s="93"/>
      <c r="U20" s="155"/>
    </row>
    <row r="21" spans="1:22">
      <c r="A21" s="36">
        <v>41334</v>
      </c>
      <c r="B21" s="36"/>
      <c r="C21" s="156"/>
      <c r="D21" s="1"/>
      <c r="E21" s="156"/>
      <c r="F21" s="1"/>
      <c r="G21" s="156"/>
      <c r="H21" s="1"/>
      <c r="I21" s="156"/>
      <c r="J21" s="1"/>
      <c r="K21" s="156"/>
      <c r="L21" s="213"/>
      <c r="M21" s="214"/>
      <c r="N21" s="111"/>
      <c r="O21" s="156"/>
      <c r="P21" s="1"/>
      <c r="Q21" s="156"/>
      <c r="R21" s="3"/>
      <c r="S21" s="156"/>
      <c r="T21" s="61"/>
      <c r="U21" s="156"/>
    </row>
    <row r="22" spans="1:22">
      <c r="A22" s="215">
        <v>41348</v>
      </c>
      <c r="B22" s="215"/>
      <c r="C22" s="157"/>
      <c r="D22" s="76"/>
      <c r="E22" s="157"/>
      <c r="F22" s="76"/>
      <c r="G22" s="157"/>
      <c r="H22" s="76"/>
      <c r="I22" s="157"/>
      <c r="J22" s="76"/>
      <c r="K22" s="157"/>
      <c r="L22" s="76"/>
      <c r="M22" s="157"/>
      <c r="N22" s="76"/>
      <c r="O22" s="157"/>
      <c r="P22" s="76"/>
      <c r="Q22" s="157"/>
      <c r="R22" s="72"/>
      <c r="S22" s="157"/>
      <c r="T22" s="96"/>
      <c r="U22" s="157"/>
      <c r="V22" s="28" t="s">
        <v>29</v>
      </c>
    </row>
    <row r="23" spans="1:22">
      <c r="A23" s="36">
        <v>41365</v>
      </c>
      <c r="B23" s="36"/>
      <c r="C23" s="156"/>
      <c r="D23" s="1"/>
      <c r="E23" s="156"/>
      <c r="F23" s="1"/>
      <c r="G23" s="156"/>
      <c r="H23" s="1"/>
      <c r="I23" s="156"/>
      <c r="J23" s="1"/>
      <c r="K23" s="156"/>
      <c r="L23" s="213"/>
      <c r="M23" s="214"/>
      <c r="N23" s="111"/>
      <c r="O23" s="156"/>
      <c r="P23" s="1"/>
      <c r="Q23" s="156"/>
      <c r="R23" s="3"/>
      <c r="S23" s="156"/>
      <c r="T23" s="61"/>
      <c r="U23" s="156"/>
    </row>
    <row r="24" spans="1:22">
      <c r="A24" s="77">
        <v>41379</v>
      </c>
      <c r="B24" s="77"/>
      <c r="C24" s="155"/>
      <c r="D24" s="78"/>
      <c r="E24" s="155"/>
      <c r="F24" s="78"/>
      <c r="G24" s="155"/>
      <c r="H24" s="78"/>
      <c r="I24" s="155"/>
      <c r="J24" s="78"/>
      <c r="K24" s="155"/>
      <c r="L24" s="78"/>
      <c r="M24" s="155"/>
      <c r="N24" s="78"/>
      <c r="O24" s="155"/>
      <c r="P24" s="78"/>
      <c r="Q24" s="155"/>
      <c r="R24" s="69"/>
      <c r="S24" s="155"/>
      <c r="T24" s="93"/>
      <c r="U24" s="155"/>
    </row>
    <row r="25" spans="1:22">
      <c r="A25" s="36">
        <v>41395</v>
      </c>
      <c r="B25" s="36"/>
      <c r="C25" s="156"/>
      <c r="D25" s="1"/>
      <c r="E25" s="156"/>
      <c r="F25" s="1"/>
      <c r="G25" s="156"/>
      <c r="H25" s="1"/>
      <c r="I25" s="156"/>
      <c r="J25" s="1"/>
      <c r="K25" s="156"/>
      <c r="L25" s="213"/>
      <c r="M25" s="214"/>
      <c r="N25" s="111"/>
      <c r="O25" s="156"/>
      <c r="P25" s="1"/>
      <c r="Q25" s="156"/>
      <c r="R25" s="3"/>
      <c r="S25" s="156"/>
      <c r="T25" s="61"/>
      <c r="U25" s="156"/>
    </row>
    <row r="26" spans="1:22">
      <c r="A26" s="77">
        <v>41409</v>
      </c>
      <c r="B26" s="77"/>
      <c r="C26" s="155"/>
      <c r="D26" s="78"/>
      <c r="E26" s="155"/>
      <c r="F26" s="78"/>
      <c r="G26" s="155"/>
      <c r="H26" s="78"/>
      <c r="I26" s="155"/>
      <c r="J26" s="78"/>
      <c r="K26" s="155"/>
      <c r="L26" s="78"/>
      <c r="M26" s="155"/>
      <c r="N26" s="78"/>
      <c r="O26" s="155"/>
      <c r="P26" s="78"/>
      <c r="Q26" s="155"/>
      <c r="R26" s="69"/>
      <c r="S26" s="155"/>
      <c r="T26" s="93"/>
      <c r="U26" s="155"/>
    </row>
    <row r="27" spans="1:22">
      <c r="A27" s="36">
        <v>41426</v>
      </c>
      <c r="B27" s="36"/>
      <c r="C27" s="156"/>
      <c r="D27" s="1"/>
      <c r="E27" s="156"/>
      <c r="F27" s="1"/>
      <c r="G27" s="156"/>
      <c r="H27" s="1"/>
      <c r="I27" s="156"/>
      <c r="J27" s="1"/>
      <c r="K27" s="156"/>
      <c r="L27" s="213"/>
      <c r="M27" s="214"/>
      <c r="N27" s="111"/>
      <c r="O27" s="156"/>
      <c r="P27" s="1"/>
      <c r="Q27" s="156"/>
      <c r="R27" s="3"/>
      <c r="S27" s="156"/>
      <c r="T27" s="61"/>
      <c r="U27" s="156"/>
    </row>
    <row r="28" spans="1:22">
      <c r="A28" s="215">
        <v>41440</v>
      </c>
      <c r="B28" s="215"/>
      <c r="C28" s="157"/>
      <c r="D28" s="76"/>
      <c r="E28" s="157"/>
      <c r="F28" s="76"/>
      <c r="G28" s="157"/>
      <c r="H28" s="76"/>
      <c r="I28" s="157"/>
      <c r="J28" s="76"/>
      <c r="K28" s="157"/>
      <c r="L28" s="76"/>
      <c r="M28" s="157"/>
      <c r="N28" s="76"/>
      <c r="O28" s="157"/>
      <c r="P28" s="76"/>
      <c r="Q28" s="157"/>
      <c r="R28" s="72"/>
      <c r="S28" s="157"/>
      <c r="T28" s="96"/>
      <c r="U28" s="157"/>
      <c r="V28" s="47" t="s">
        <v>25</v>
      </c>
    </row>
    <row r="29" spans="1:22">
      <c r="A29" s="36">
        <v>41456</v>
      </c>
      <c r="B29" s="36"/>
      <c r="C29" s="156"/>
      <c r="D29" s="1"/>
      <c r="E29" s="156"/>
      <c r="F29" s="1"/>
      <c r="G29" s="156"/>
      <c r="H29" s="1"/>
      <c r="I29" s="156"/>
      <c r="J29" s="1"/>
      <c r="K29" s="156"/>
      <c r="L29" s="213"/>
      <c r="M29" s="214"/>
      <c r="N29" s="111"/>
      <c r="O29" s="156"/>
      <c r="P29" s="1"/>
      <c r="Q29" s="156"/>
      <c r="R29" s="3"/>
      <c r="S29" s="156"/>
      <c r="T29" s="61"/>
      <c r="U29" s="156"/>
    </row>
    <row r="30" spans="1:22">
      <c r="A30" s="77">
        <v>41470</v>
      </c>
      <c r="B30" s="77"/>
      <c r="C30" s="155"/>
      <c r="D30" s="78"/>
      <c r="E30" s="155"/>
      <c r="F30" s="78"/>
      <c r="G30" s="155"/>
      <c r="H30" s="78"/>
      <c r="I30" s="155"/>
      <c r="J30" s="78"/>
      <c r="K30" s="155"/>
      <c r="L30" s="78"/>
      <c r="M30" s="155"/>
      <c r="N30" s="78"/>
      <c r="O30" s="155"/>
      <c r="P30" s="78"/>
      <c r="Q30" s="155"/>
      <c r="R30" s="69"/>
      <c r="S30" s="155"/>
      <c r="T30" s="93"/>
      <c r="U30" s="155"/>
    </row>
    <row r="31" spans="1:22">
      <c r="A31" s="36">
        <v>41487</v>
      </c>
      <c r="B31" s="36"/>
      <c r="C31" s="156"/>
      <c r="D31" s="1"/>
      <c r="E31" s="156"/>
      <c r="F31" s="1"/>
      <c r="G31" s="156"/>
      <c r="H31" s="1"/>
      <c r="I31" s="156"/>
      <c r="J31" s="1"/>
      <c r="K31" s="156"/>
      <c r="L31" s="213"/>
      <c r="M31" s="214"/>
      <c r="N31" s="111"/>
      <c r="O31" s="156"/>
      <c r="P31" s="1"/>
      <c r="Q31" s="156"/>
      <c r="R31" s="3"/>
      <c r="S31" s="156"/>
      <c r="T31" s="61"/>
      <c r="U31" s="156"/>
    </row>
    <row r="32" spans="1:22">
      <c r="A32" s="77">
        <v>41501</v>
      </c>
      <c r="B32" s="77"/>
      <c r="C32" s="155"/>
      <c r="D32" s="78"/>
      <c r="E32" s="155"/>
      <c r="F32" s="78"/>
      <c r="G32" s="155"/>
      <c r="H32" s="78"/>
      <c r="I32" s="155"/>
      <c r="J32" s="78"/>
      <c r="K32" s="155"/>
      <c r="L32" s="78"/>
      <c r="M32" s="155"/>
      <c r="N32" s="78"/>
      <c r="O32" s="155"/>
      <c r="P32" s="78"/>
      <c r="Q32" s="155"/>
      <c r="R32" s="69"/>
      <c r="S32" s="155"/>
      <c r="T32" s="93"/>
      <c r="U32" s="155"/>
    </row>
    <row r="33" spans="1:22">
      <c r="A33" s="36">
        <v>41518</v>
      </c>
      <c r="B33" s="36"/>
      <c r="C33" s="156"/>
      <c r="D33" s="1"/>
      <c r="E33" s="156"/>
      <c r="F33" s="1"/>
      <c r="G33" s="156"/>
      <c r="H33" s="1"/>
      <c r="I33" s="156"/>
      <c r="J33" s="1"/>
      <c r="K33" s="156"/>
      <c r="L33" s="213"/>
      <c r="M33" s="214"/>
      <c r="N33" s="111"/>
      <c r="O33" s="156"/>
      <c r="P33" s="1"/>
      <c r="Q33" s="156"/>
      <c r="R33" s="3"/>
      <c r="S33" s="156"/>
      <c r="T33" s="61"/>
      <c r="U33" s="156"/>
    </row>
    <row r="34" spans="1:22">
      <c r="A34" s="215">
        <v>41532</v>
      </c>
      <c r="B34" s="215"/>
      <c r="C34" s="157"/>
      <c r="D34" s="76"/>
      <c r="E34" s="157"/>
      <c r="F34" s="76"/>
      <c r="G34" s="157"/>
      <c r="H34" s="76"/>
      <c r="I34" s="157"/>
      <c r="J34" s="76"/>
      <c r="K34" s="157"/>
      <c r="L34" s="76"/>
      <c r="M34" s="157"/>
      <c r="N34" s="76"/>
      <c r="O34" s="157"/>
      <c r="P34" s="76"/>
      <c r="Q34" s="157"/>
      <c r="R34" s="72"/>
      <c r="S34" s="157"/>
      <c r="T34" s="96"/>
      <c r="U34" s="157"/>
      <c r="V34" s="28" t="s">
        <v>28</v>
      </c>
    </row>
    <row r="35" spans="1:22">
      <c r="A35" s="36">
        <v>41548</v>
      </c>
      <c r="B35" s="36"/>
      <c r="C35" s="156"/>
      <c r="D35" s="1"/>
      <c r="E35" s="156"/>
      <c r="F35" s="1"/>
      <c r="G35" s="156"/>
      <c r="H35" s="1"/>
      <c r="I35" s="156"/>
      <c r="J35" s="1"/>
      <c r="K35" s="156"/>
      <c r="L35" s="213"/>
      <c r="M35" s="214"/>
      <c r="N35" s="111"/>
      <c r="O35" s="156"/>
      <c r="P35" s="1"/>
      <c r="Q35" s="156"/>
      <c r="R35" s="3"/>
      <c r="S35" s="156"/>
      <c r="T35" s="61"/>
      <c r="U35" s="156"/>
    </row>
    <row r="36" spans="1:22">
      <c r="A36" s="77">
        <v>41562</v>
      </c>
      <c r="B36" s="77"/>
      <c r="C36" s="155"/>
      <c r="D36" s="78"/>
      <c r="E36" s="155"/>
      <c r="F36" s="78"/>
      <c r="G36" s="155"/>
      <c r="H36" s="78"/>
      <c r="I36" s="155"/>
      <c r="J36" s="78"/>
      <c r="K36" s="155"/>
      <c r="L36" s="78"/>
      <c r="M36" s="155"/>
      <c r="N36" s="78"/>
      <c r="O36" s="155"/>
      <c r="P36" s="78"/>
      <c r="Q36" s="155"/>
      <c r="R36" s="69"/>
      <c r="S36" s="155"/>
      <c r="T36" s="93"/>
      <c r="U36" s="155"/>
    </row>
    <row r="37" spans="1:22">
      <c r="A37" s="36">
        <v>41579</v>
      </c>
      <c r="B37" s="36"/>
      <c r="C37" s="156"/>
      <c r="D37" s="1"/>
      <c r="E37" s="156"/>
      <c r="F37" s="1"/>
      <c r="G37" s="156"/>
      <c r="H37" s="1"/>
      <c r="I37" s="156"/>
      <c r="J37" s="1"/>
      <c r="K37" s="156"/>
      <c r="L37" s="213"/>
      <c r="M37" s="214"/>
      <c r="N37" s="111"/>
      <c r="O37" s="156"/>
      <c r="P37" s="1"/>
      <c r="Q37" s="156"/>
      <c r="R37" s="3"/>
      <c r="S37" s="156"/>
      <c r="T37" s="61"/>
      <c r="U37" s="156"/>
    </row>
    <row r="38" spans="1:22">
      <c r="A38" s="77">
        <v>41593</v>
      </c>
      <c r="B38" s="77"/>
      <c r="C38" s="155"/>
      <c r="D38" s="78"/>
      <c r="E38" s="155"/>
      <c r="F38" s="78"/>
      <c r="G38" s="155"/>
      <c r="H38" s="78"/>
      <c r="I38" s="155"/>
      <c r="J38" s="78"/>
      <c r="K38" s="155"/>
      <c r="L38" s="78"/>
      <c r="M38" s="155"/>
      <c r="N38" s="78"/>
      <c r="O38" s="155"/>
      <c r="P38" s="78"/>
      <c r="Q38" s="155"/>
      <c r="R38" s="69"/>
      <c r="S38" s="155"/>
      <c r="T38" s="93"/>
      <c r="U38" s="155"/>
    </row>
    <row r="39" spans="1:22">
      <c r="A39" s="36">
        <v>41609</v>
      </c>
      <c r="B39" s="36"/>
      <c r="C39" s="156"/>
      <c r="D39" s="1"/>
      <c r="E39" s="156"/>
      <c r="F39" s="1"/>
      <c r="G39" s="156"/>
      <c r="H39" s="1"/>
      <c r="I39" s="156"/>
      <c r="J39" s="1"/>
      <c r="K39" s="156"/>
      <c r="L39" s="213"/>
      <c r="M39" s="214"/>
      <c r="N39" s="111"/>
      <c r="O39" s="156"/>
      <c r="P39" s="1"/>
      <c r="Q39" s="156"/>
      <c r="R39" s="3"/>
      <c r="S39" s="156"/>
      <c r="T39" s="61"/>
      <c r="U39" s="156"/>
    </row>
    <row r="40" spans="1:22">
      <c r="A40" s="215">
        <v>41623</v>
      </c>
      <c r="B40" s="215"/>
      <c r="C40" s="157"/>
      <c r="D40" s="76"/>
      <c r="E40" s="157"/>
      <c r="F40" s="76"/>
      <c r="G40" s="157"/>
      <c r="H40" s="76"/>
      <c r="I40" s="157"/>
      <c r="J40" s="76"/>
      <c r="K40" s="157"/>
      <c r="L40" s="76"/>
      <c r="M40" s="157"/>
      <c r="N40" s="76"/>
      <c r="O40" s="157"/>
      <c r="P40" s="76"/>
      <c r="Q40" s="157"/>
      <c r="R40" s="72"/>
      <c r="S40" s="157"/>
      <c r="T40" s="96"/>
      <c r="U40" s="157"/>
      <c r="V40" s="28" t="s">
        <v>27</v>
      </c>
    </row>
    <row r="41" spans="1:22">
      <c r="A41" s="36">
        <v>41640</v>
      </c>
      <c r="B41" s="36"/>
      <c r="C41" s="156"/>
      <c r="D41" s="1"/>
      <c r="E41" s="156"/>
      <c r="F41" s="1"/>
      <c r="G41" s="156"/>
      <c r="H41" s="1"/>
      <c r="I41" s="156"/>
      <c r="J41" s="1"/>
      <c r="K41" s="156"/>
      <c r="L41" s="213"/>
      <c r="M41" s="214"/>
      <c r="N41" s="111"/>
      <c r="O41" s="156"/>
      <c r="P41" s="1"/>
      <c r="Q41" s="156"/>
      <c r="R41" s="3"/>
      <c r="S41" s="156"/>
      <c r="T41" s="61"/>
      <c r="U41" s="156"/>
    </row>
    <row r="42" spans="1:22">
      <c r="A42" s="77">
        <v>41654</v>
      </c>
      <c r="B42" s="77"/>
      <c r="C42" s="155"/>
      <c r="D42" s="78"/>
      <c r="E42" s="155"/>
      <c r="F42" s="78"/>
      <c r="G42" s="155"/>
      <c r="H42" s="78"/>
      <c r="I42" s="155"/>
      <c r="J42" s="78"/>
      <c r="K42" s="155"/>
      <c r="L42" s="78"/>
      <c r="M42" s="155"/>
      <c r="N42" s="78"/>
      <c r="O42" s="155"/>
      <c r="P42" s="78"/>
      <c r="Q42" s="155"/>
      <c r="R42" s="69"/>
      <c r="S42" s="155"/>
      <c r="T42" s="93"/>
      <c r="U42" s="155"/>
    </row>
    <row r="43" spans="1:22">
      <c r="A43" s="36">
        <v>41671</v>
      </c>
      <c r="B43" s="36"/>
      <c r="C43" s="156"/>
      <c r="D43" s="1"/>
      <c r="E43" s="156"/>
      <c r="F43" s="1"/>
      <c r="G43" s="156"/>
      <c r="H43" s="1"/>
      <c r="I43" s="156"/>
      <c r="J43" s="1"/>
      <c r="K43" s="156"/>
      <c r="L43" s="213"/>
      <c r="M43" s="214"/>
      <c r="N43" s="111"/>
      <c r="O43" s="156"/>
      <c r="P43" s="1"/>
      <c r="Q43" s="156"/>
      <c r="R43" s="3"/>
      <c r="S43" s="156"/>
      <c r="T43" s="61"/>
      <c r="U43" s="156"/>
    </row>
    <row r="44" spans="1:22">
      <c r="A44" s="77">
        <v>41685</v>
      </c>
      <c r="B44" s="77"/>
      <c r="C44" s="155"/>
      <c r="D44" s="78"/>
      <c r="E44" s="155"/>
      <c r="F44" s="78"/>
      <c r="G44" s="155"/>
      <c r="H44" s="78"/>
      <c r="I44" s="155"/>
      <c r="J44" s="78"/>
      <c r="K44" s="155"/>
      <c r="L44" s="78"/>
      <c r="M44" s="155"/>
      <c r="N44" s="78"/>
      <c r="O44" s="155"/>
      <c r="P44" s="78"/>
      <c r="Q44" s="155"/>
      <c r="R44" s="69"/>
      <c r="S44" s="155"/>
      <c r="T44" s="93"/>
      <c r="U44" s="155"/>
    </row>
    <row r="45" spans="1:22">
      <c r="A45" s="36">
        <v>41699</v>
      </c>
      <c r="B45" s="36"/>
      <c r="C45" s="156"/>
      <c r="D45" s="1"/>
      <c r="E45" s="156"/>
      <c r="F45" s="1"/>
      <c r="G45" s="156"/>
      <c r="H45" s="1"/>
      <c r="I45" s="156"/>
      <c r="J45" s="1"/>
      <c r="K45" s="156"/>
      <c r="L45" s="213"/>
      <c r="M45" s="214"/>
      <c r="N45" s="111"/>
      <c r="O45" s="156"/>
      <c r="P45" s="1"/>
      <c r="Q45" s="156"/>
      <c r="R45" s="3"/>
      <c r="S45" s="156"/>
      <c r="T45" s="61"/>
      <c r="U45" s="156"/>
    </row>
    <row r="46" spans="1:22">
      <c r="A46" s="215">
        <v>41713</v>
      </c>
      <c r="B46" s="215"/>
      <c r="C46" s="157"/>
      <c r="D46" s="76"/>
      <c r="E46" s="157"/>
      <c r="F46" s="76"/>
      <c r="G46" s="157"/>
      <c r="H46" s="76"/>
      <c r="I46" s="157"/>
      <c r="J46" s="76"/>
      <c r="K46" s="157"/>
      <c r="L46" s="76"/>
      <c r="M46" s="157"/>
      <c r="N46" s="76"/>
      <c r="O46" s="157"/>
      <c r="P46" s="76"/>
      <c r="Q46" s="157"/>
      <c r="R46" s="72"/>
      <c r="S46" s="157"/>
      <c r="T46" s="96"/>
      <c r="U46" s="157"/>
      <c r="V46" s="28" t="s">
        <v>29</v>
      </c>
    </row>
    <row r="47" spans="1:22">
      <c r="A47" s="36">
        <v>41730</v>
      </c>
      <c r="B47" s="36"/>
      <c r="C47" s="156"/>
      <c r="D47" s="1"/>
      <c r="E47" s="156"/>
      <c r="F47" s="1"/>
      <c r="G47" s="156"/>
      <c r="H47" s="1"/>
      <c r="I47" s="156"/>
      <c r="J47" s="1"/>
      <c r="K47" s="156"/>
      <c r="L47" s="213"/>
      <c r="M47" s="214"/>
      <c r="N47" s="111"/>
      <c r="O47" s="156"/>
      <c r="P47" s="1"/>
      <c r="Q47" s="156"/>
      <c r="R47" s="3"/>
      <c r="S47" s="156"/>
      <c r="T47" s="61"/>
      <c r="U47" s="156"/>
    </row>
    <row r="48" spans="1:22">
      <c r="A48" s="77">
        <v>41744</v>
      </c>
      <c r="B48" s="77"/>
      <c r="C48" s="155"/>
      <c r="D48" s="78"/>
      <c r="E48" s="155"/>
      <c r="F48" s="78"/>
      <c r="G48" s="155"/>
      <c r="H48" s="78"/>
      <c r="I48" s="155"/>
      <c r="J48" s="78"/>
      <c r="K48" s="155"/>
      <c r="L48" s="78"/>
      <c r="M48" s="155"/>
      <c r="N48" s="78"/>
      <c r="O48" s="155"/>
      <c r="P48" s="78"/>
      <c r="Q48" s="155"/>
      <c r="R48" s="69"/>
      <c r="S48" s="155"/>
      <c r="T48" s="93"/>
      <c r="U48" s="155"/>
    </row>
    <row r="49" spans="1:22">
      <c r="A49" s="36">
        <v>41760</v>
      </c>
      <c r="B49" s="36"/>
      <c r="C49" s="156"/>
      <c r="D49" s="1"/>
      <c r="E49" s="156"/>
      <c r="F49" s="1"/>
      <c r="G49" s="156"/>
      <c r="H49" s="1"/>
      <c r="I49" s="156"/>
      <c r="J49" s="1"/>
      <c r="K49" s="156"/>
      <c r="L49" s="213"/>
      <c r="M49" s="214"/>
      <c r="N49" s="111"/>
      <c r="O49" s="156"/>
      <c r="P49" s="1"/>
      <c r="Q49" s="156"/>
      <c r="R49" s="3"/>
      <c r="S49" s="156"/>
      <c r="T49" s="61"/>
      <c r="U49" s="156"/>
    </row>
    <row r="50" spans="1:22">
      <c r="A50" s="77">
        <v>41774</v>
      </c>
      <c r="B50" s="77"/>
      <c r="C50" s="155"/>
      <c r="D50" s="78"/>
      <c r="E50" s="155"/>
      <c r="F50" s="78"/>
      <c r="G50" s="155"/>
      <c r="H50" s="78"/>
      <c r="I50" s="155"/>
      <c r="J50" s="78"/>
      <c r="K50" s="155"/>
      <c r="L50" s="78"/>
      <c r="M50" s="155"/>
      <c r="N50" s="78"/>
      <c r="O50" s="155"/>
      <c r="P50" s="78"/>
      <c r="Q50" s="155"/>
      <c r="R50" s="69"/>
      <c r="S50" s="155"/>
      <c r="T50" s="93"/>
      <c r="U50" s="155"/>
    </row>
    <row r="51" spans="1:22">
      <c r="A51" s="36">
        <v>41791</v>
      </c>
      <c r="B51" s="36"/>
      <c r="C51" s="156"/>
      <c r="D51" s="1"/>
      <c r="E51" s="156"/>
      <c r="F51" s="1"/>
      <c r="G51" s="156"/>
      <c r="H51" s="1"/>
      <c r="I51" s="156"/>
      <c r="J51" s="1"/>
      <c r="K51" s="156"/>
      <c r="L51" s="213"/>
      <c r="M51" s="214"/>
      <c r="N51" s="111"/>
      <c r="O51" s="156"/>
      <c r="P51" s="1"/>
      <c r="Q51" s="156"/>
      <c r="R51" s="3"/>
      <c r="S51" s="156"/>
      <c r="T51" s="61"/>
      <c r="U51" s="156"/>
    </row>
    <row r="52" spans="1:22" ht="15.75" thickBot="1">
      <c r="A52" s="131">
        <v>41805</v>
      </c>
      <c r="B52" s="131"/>
      <c r="C52" s="158"/>
      <c r="D52" s="81"/>
      <c r="E52" s="158"/>
      <c r="F52" s="81"/>
      <c r="G52" s="158"/>
      <c r="H52" s="81"/>
      <c r="I52" s="158"/>
      <c r="J52" s="81"/>
      <c r="K52" s="158"/>
      <c r="L52" s="81"/>
      <c r="M52" s="158"/>
      <c r="N52" s="81"/>
      <c r="O52" s="158"/>
      <c r="P52" s="81"/>
      <c r="Q52" s="158"/>
      <c r="R52" s="82"/>
      <c r="S52" s="158"/>
      <c r="T52" s="101"/>
      <c r="U52" s="158"/>
      <c r="V52" s="47" t="s">
        <v>26</v>
      </c>
    </row>
    <row r="53" spans="1:22" ht="11.25" customHeight="1"/>
    <row r="54" spans="1:22" ht="10.5" customHeight="1"/>
  </sheetData>
  <mergeCells count="12">
    <mergeCell ref="R3:S3"/>
    <mergeCell ref="T3:U3"/>
    <mergeCell ref="C1:S1"/>
    <mergeCell ref="C2:S2"/>
    <mergeCell ref="B3:C3"/>
    <mergeCell ref="D3:E3"/>
    <mergeCell ref="F3:G3"/>
    <mergeCell ref="H3:I3"/>
    <mergeCell ref="J3:K3"/>
    <mergeCell ref="L3:M3"/>
    <mergeCell ref="N3:O3"/>
    <mergeCell ref="P3:Q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I6" sqref="I6"/>
    </sheetView>
  </sheetViews>
  <sheetFormatPr defaultRowHeight="15"/>
  <cols>
    <col min="1" max="1" width="10.28515625" customWidth="1"/>
    <col min="2" max="3" width="6.7109375" customWidth="1"/>
    <col min="4" max="4" width="6" customWidth="1"/>
    <col min="5" max="5" width="6.140625" customWidth="1"/>
    <col min="6" max="6" width="6" customWidth="1"/>
    <col min="7" max="7" width="6.28515625" customWidth="1"/>
    <col min="8" max="10" width="6" customWidth="1"/>
    <col min="11" max="11" width="6.28515625" customWidth="1"/>
    <col min="12" max="12" width="6" customWidth="1"/>
    <col min="13" max="13" width="6.7109375" customWidth="1"/>
    <col min="14" max="14" width="6.42578125" customWidth="1"/>
  </cols>
  <sheetData>
    <row r="1" spans="1:15" ht="23.25" customHeight="1">
      <c r="B1" s="295" t="s">
        <v>84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16"/>
    </row>
    <row r="2" spans="1:15" ht="12" customHeight="1"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5"/>
    </row>
    <row r="3" spans="1:15" ht="31.5" customHeight="1" thickBot="1">
      <c r="B3" s="296" t="s">
        <v>71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20"/>
    </row>
    <row r="4" spans="1:15" ht="26.25">
      <c r="A4" s="7" t="s">
        <v>0</v>
      </c>
      <c r="B4" s="290" t="s">
        <v>15</v>
      </c>
      <c r="C4" s="291"/>
      <c r="D4" s="9" t="s">
        <v>6</v>
      </c>
      <c r="E4" s="10" t="s">
        <v>4</v>
      </c>
      <c r="F4" s="10" t="s">
        <v>22</v>
      </c>
      <c r="G4" s="10" t="s">
        <v>1</v>
      </c>
      <c r="H4" s="10" t="s">
        <v>2</v>
      </c>
      <c r="I4" s="10" t="s">
        <v>3</v>
      </c>
      <c r="J4" s="10" t="s">
        <v>23</v>
      </c>
      <c r="K4" s="10" t="s">
        <v>8</v>
      </c>
      <c r="L4" s="10" t="s">
        <v>56</v>
      </c>
      <c r="M4" s="194" t="s">
        <v>50</v>
      </c>
      <c r="N4" s="48" t="s">
        <v>10</v>
      </c>
    </row>
    <row r="5" spans="1:15" ht="27" thickBot="1">
      <c r="A5" s="67"/>
      <c r="B5" s="29" t="s">
        <v>16</v>
      </c>
      <c r="C5" s="160" t="s">
        <v>11</v>
      </c>
      <c r="D5" s="106"/>
      <c r="E5" s="87"/>
      <c r="F5" s="87"/>
      <c r="G5" s="87"/>
      <c r="H5" s="87"/>
      <c r="I5" s="87"/>
      <c r="J5" s="87"/>
      <c r="K5" s="87"/>
      <c r="L5" s="87"/>
      <c r="M5" s="107" t="s">
        <v>18</v>
      </c>
      <c r="N5" s="49"/>
    </row>
    <row r="6" spans="1:15">
      <c r="A6" s="33">
        <v>41100</v>
      </c>
      <c r="B6" s="31">
        <f>'Ind Inf Conc.'!B7</f>
        <v>0.20399999999999999</v>
      </c>
      <c r="C6" s="154">
        <f>'Ind Inf Conc.'!C7</f>
        <v>0</v>
      </c>
      <c r="D6" s="35">
        <f>'Ind Inf Conc.'!D7*B6*3.78</f>
        <v>23.827607999999998</v>
      </c>
      <c r="E6" s="44">
        <f>'Ind Inf Conc.'!E7*B6*3.78</f>
        <v>17.735759999999996</v>
      </c>
      <c r="F6" s="137">
        <f>'Ind Inf Conc.'!F7*B6*3.78</f>
        <v>0</v>
      </c>
      <c r="G6" s="34">
        <f>'Ind Inf Conc.'!G7*B6*3.78</f>
        <v>21.591359999999998</v>
      </c>
      <c r="H6" s="34">
        <f>'Ind Inf Conc.'!H7*B6*3.78</f>
        <v>2.2362479999999993</v>
      </c>
      <c r="I6" s="34">
        <f>'Ind Inf Conc.'!I7*B6*3.78</f>
        <v>12.954815999999999</v>
      </c>
      <c r="J6" s="137">
        <f>'Ind Inf Conc.'!J7*B6*3.78</f>
        <v>0</v>
      </c>
      <c r="K6" s="34">
        <f>'Ind Inf Conc.'!K7*B6*3.78</f>
        <v>8.4823199999999979</v>
      </c>
      <c r="L6" s="140">
        <f>'Ind Inf Conc.'!L7*B6*3.78</f>
        <v>0</v>
      </c>
      <c r="M6" s="34">
        <f>'Ind Inf Conc.'!M7*C6*3.78</f>
        <v>0</v>
      </c>
      <c r="N6" s="44">
        <f>'Ind Inf Conc.'!T7*B6*3.78</f>
        <v>72.485279999999989</v>
      </c>
      <c r="O6" s="63" t="s">
        <v>28</v>
      </c>
    </row>
    <row r="7" spans="1:15">
      <c r="A7" s="130">
        <v>41283</v>
      </c>
      <c r="B7" s="1">
        <f>'Ind Inf Conc.'!B8</f>
        <v>0.20100000000000001</v>
      </c>
      <c r="C7" s="156">
        <f>'Ind Inf Conc.'!C8</f>
        <v>0</v>
      </c>
      <c r="D7" s="37"/>
      <c r="E7" s="45">
        <f>'Ind Inf Conc.'!E8*B7*3.78</f>
        <v>22.033620000000003</v>
      </c>
      <c r="F7" s="138"/>
      <c r="G7" s="3">
        <f>'Ind Inf Conc.'!G8*B7*3.78</f>
        <v>6.8380200000000002</v>
      </c>
      <c r="H7" s="3">
        <f>'Ind Inf Conc.'!H8*B7*3.78</f>
        <v>2.0514060000000001</v>
      </c>
      <c r="I7" s="3">
        <f>'Ind Inf Conc.'!I8*B7*3.78</f>
        <v>15.195600000000001</v>
      </c>
      <c r="J7" s="138"/>
      <c r="K7" s="3">
        <f>'Ind Inf Conc.'!K8*B7*3.78</f>
        <v>3.7989000000000002</v>
      </c>
      <c r="L7" s="141"/>
      <c r="M7" s="3">
        <f>'Ind Inf Conc.'!M8*C7*3.78</f>
        <v>0</v>
      </c>
      <c r="N7" s="45">
        <f>'Ind Inf Conc.'!T8*B7*3.78</f>
        <v>100.29096</v>
      </c>
      <c r="O7" s="63" t="s">
        <v>29</v>
      </c>
    </row>
    <row r="8" spans="1:15">
      <c r="A8" s="143" t="s">
        <v>34</v>
      </c>
      <c r="B8" s="144">
        <f>'Ind Inf Conc.'!B9</f>
        <v>0</v>
      </c>
      <c r="C8" s="161">
        <f>'Ind Inf Conc.'!C9</f>
        <v>0</v>
      </c>
      <c r="D8" s="150"/>
      <c r="E8" s="148">
        <f>'Ind Inf Conc.'!E9*B8*3.78</f>
        <v>0</v>
      </c>
      <c r="F8" s="151"/>
      <c r="G8" s="147">
        <f>'Ind Inf Conc.'!G9*B8*3.78</f>
        <v>0</v>
      </c>
      <c r="H8" s="147">
        <f>'Ind Inf Conc.'!H9*B8*3.78</f>
        <v>0</v>
      </c>
      <c r="I8" s="147">
        <f>'Ind Inf Conc.'!I9*B8*3.78</f>
        <v>0</v>
      </c>
      <c r="J8" s="151"/>
      <c r="K8" s="147">
        <f>'Ind Inf Conc.'!K9*B8*3.78</f>
        <v>0</v>
      </c>
      <c r="L8" s="152"/>
      <c r="M8" s="147">
        <f>'Ind Inf Conc.'!M9*C8*3.78</f>
        <v>0</v>
      </c>
      <c r="N8" s="148">
        <f>'Ind Inf Conc.'!T9*B8*3.78</f>
        <v>0</v>
      </c>
      <c r="O8" s="149" t="s">
        <v>25</v>
      </c>
    </row>
    <row r="9" spans="1:15">
      <c r="A9" s="77" t="s">
        <v>35</v>
      </c>
      <c r="B9" s="78">
        <f>'Ind Inf Conc.'!B10</f>
        <v>0</v>
      </c>
      <c r="C9" s="155">
        <f>'Ind Inf Conc.'!C10</f>
        <v>0</v>
      </c>
      <c r="D9" s="37">
        <f>'Ind Inf Conc.'!D9*B9*3.78</f>
        <v>0</v>
      </c>
      <c r="E9" s="79">
        <f>'Ind Inf Conc.'!E10*B9*3.78</f>
        <v>0</v>
      </c>
      <c r="F9" s="138">
        <f>'Ind Inf Conc.'!F9*B9*3.78</f>
        <v>0</v>
      </c>
      <c r="G9" s="69">
        <f>'Ind Inf Conc.'!G10*B9*3.78</f>
        <v>0</v>
      </c>
      <c r="H9" s="69">
        <f>'Ind Inf Conc.'!H10*B9*3.78</f>
        <v>0</v>
      </c>
      <c r="I9" s="69">
        <f>'Ind Inf Conc.'!I10*B9*3.78</f>
        <v>0</v>
      </c>
      <c r="J9" s="138">
        <f>'Ind Inf Conc.'!J9*B9*3.78</f>
        <v>0</v>
      </c>
      <c r="K9" s="69">
        <f>'Ind Inf Conc.'!K10*B9*3.78</f>
        <v>0</v>
      </c>
      <c r="L9" s="141">
        <f>'Ind Inf Conc.'!L9*B9*3.78</f>
        <v>0</v>
      </c>
      <c r="M9" s="69">
        <f>'Ind Inf Conc.'!M10*C9*3.78</f>
        <v>0</v>
      </c>
      <c r="N9" s="79">
        <f>'Ind Inf Conc.'!T10*B9*3.78</f>
        <v>0</v>
      </c>
      <c r="O9" s="63" t="s">
        <v>28</v>
      </c>
    </row>
    <row r="10" spans="1:15" ht="15.75" thickBot="1">
      <c r="A10" s="131" t="s">
        <v>36</v>
      </c>
      <c r="B10" s="81">
        <f>'Ind Inf Conc.'!B11</f>
        <v>0</v>
      </c>
      <c r="C10" s="158">
        <f>'Ind Inf Conc.'!C11</f>
        <v>0</v>
      </c>
      <c r="D10" s="39"/>
      <c r="E10" s="83">
        <f>'Ind Inf Conc.'!E11*B10*3.78</f>
        <v>0</v>
      </c>
      <c r="F10" s="139"/>
      <c r="G10" s="82">
        <f>'Ind Inf Conc.'!G11*B10*3.78</f>
        <v>0</v>
      </c>
      <c r="H10" s="82">
        <f>'Ind Inf Conc.'!H11*B10*3.78</f>
        <v>0</v>
      </c>
      <c r="I10" s="82">
        <f>'Ind Inf Conc.'!I11*B10*3.78</f>
        <v>0</v>
      </c>
      <c r="J10" s="139"/>
      <c r="K10" s="82">
        <f>'Ind Inf Conc.'!K11*B10*3.78</f>
        <v>0</v>
      </c>
      <c r="L10" s="142"/>
      <c r="M10" s="82">
        <f>'Ind Inf Conc.'!M11*C10*3.78</f>
        <v>0</v>
      </c>
      <c r="N10" s="83">
        <f>'Ind Inf Conc.'!T11*B10*3.78</f>
        <v>0</v>
      </c>
      <c r="O10" s="75" t="s">
        <v>26</v>
      </c>
    </row>
  </sheetData>
  <mergeCells count="3">
    <mergeCell ref="B4:C4"/>
    <mergeCell ref="B1:M1"/>
    <mergeCell ref="B3:N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30"/>
  <sheetViews>
    <sheetView workbookViewId="0">
      <selection activeCell="L25" sqref="L25"/>
    </sheetView>
  </sheetViews>
  <sheetFormatPr defaultRowHeight="15"/>
  <cols>
    <col min="1" max="1" width="10.140625" customWidth="1"/>
    <col min="2" max="4" width="6.7109375" customWidth="1"/>
    <col min="5" max="12" width="6" customWidth="1"/>
    <col min="13" max="13" width="5.85546875" customWidth="1"/>
    <col min="14" max="19" width="4.42578125" customWidth="1"/>
    <col min="20" max="20" width="5.7109375" customWidth="1"/>
  </cols>
  <sheetData>
    <row r="1" spans="1:21" ht="23.25">
      <c r="B1" s="293" t="s">
        <v>82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21" s="25" customFormat="1">
      <c r="B2" s="294" t="s">
        <v>48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</row>
    <row r="3" spans="1:21" s="25" customFormat="1">
      <c r="B3" s="294" t="s">
        <v>24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</row>
    <row r="4" spans="1:21" s="25" customFormat="1" ht="15.75" thickBot="1">
      <c r="B4" s="219" t="s">
        <v>72</v>
      </c>
    </row>
    <row r="5" spans="1:21" ht="26.25">
      <c r="A5" s="286" t="s">
        <v>0</v>
      </c>
      <c r="B5" s="290" t="s">
        <v>15</v>
      </c>
      <c r="C5" s="291"/>
      <c r="D5" s="9" t="s">
        <v>32</v>
      </c>
      <c r="E5" s="10" t="s">
        <v>4</v>
      </c>
      <c r="F5" s="10" t="s">
        <v>31</v>
      </c>
      <c r="G5" s="10" t="s">
        <v>1</v>
      </c>
      <c r="H5" s="10" t="s">
        <v>2</v>
      </c>
      <c r="I5" s="10" t="s">
        <v>3</v>
      </c>
      <c r="J5" s="10" t="s">
        <v>30</v>
      </c>
      <c r="K5" s="10" t="s">
        <v>8</v>
      </c>
      <c r="L5" s="10" t="s">
        <v>49</v>
      </c>
      <c r="M5" s="288" t="s">
        <v>50</v>
      </c>
      <c r="N5" s="290" t="s">
        <v>74</v>
      </c>
      <c r="O5" s="292"/>
      <c r="P5" s="291"/>
      <c r="Q5" s="290" t="s">
        <v>73</v>
      </c>
      <c r="R5" s="292"/>
      <c r="S5" s="291"/>
      <c r="T5" s="287" t="s">
        <v>10</v>
      </c>
    </row>
    <row r="6" spans="1:21" ht="27" thickBot="1">
      <c r="A6" s="67"/>
      <c r="B6" s="29" t="s">
        <v>16</v>
      </c>
      <c r="C6" s="160" t="s">
        <v>11</v>
      </c>
      <c r="D6" s="163" t="s">
        <v>45</v>
      </c>
      <c r="E6" s="87"/>
      <c r="F6" s="87"/>
      <c r="G6" s="87"/>
      <c r="H6" s="87"/>
      <c r="I6" s="87"/>
      <c r="J6" s="87"/>
      <c r="K6" s="87"/>
      <c r="L6" s="87"/>
      <c r="M6" s="218" t="s">
        <v>78</v>
      </c>
      <c r="N6" s="29" t="s">
        <v>12</v>
      </c>
      <c r="O6" s="164" t="s">
        <v>13</v>
      </c>
      <c r="P6" s="160" t="s">
        <v>14</v>
      </c>
      <c r="Q6" s="29" t="s">
        <v>12</v>
      </c>
      <c r="R6" s="164" t="s">
        <v>13</v>
      </c>
      <c r="S6" s="160" t="s">
        <v>14</v>
      </c>
      <c r="T6" s="30"/>
    </row>
    <row r="7" spans="1:21">
      <c r="A7" s="33">
        <v>41100</v>
      </c>
      <c r="B7" s="31">
        <v>1.2749999999999999</v>
      </c>
      <c r="C7" s="154"/>
      <c r="D7" s="92">
        <f>SUM(F7,G7,H7)</f>
        <v>0</v>
      </c>
      <c r="E7" s="31"/>
      <c r="F7" s="104"/>
      <c r="G7" s="34"/>
      <c r="H7" s="34"/>
      <c r="I7" s="34">
        <v>31.8</v>
      </c>
      <c r="J7" s="104"/>
      <c r="K7" s="34"/>
      <c r="L7" s="108"/>
      <c r="M7" s="34"/>
      <c r="N7" s="234"/>
      <c r="O7" s="235"/>
      <c r="P7" s="236"/>
      <c r="Q7" s="237"/>
      <c r="R7" s="238"/>
      <c r="S7" s="239"/>
      <c r="T7" s="44">
        <v>193</v>
      </c>
      <c r="U7" s="63" t="s">
        <v>28</v>
      </c>
    </row>
    <row r="8" spans="1:21">
      <c r="A8" s="130">
        <v>41283</v>
      </c>
      <c r="B8" s="111">
        <v>1.649</v>
      </c>
      <c r="C8" s="159"/>
      <c r="D8" s="85"/>
      <c r="E8" s="111"/>
      <c r="F8" s="88"/>
      <c r="G8" s="112"/>
      <c r="H8" s="112"/>
      <c r="I8" s="310">
        <v>26</v>
      </c>
      <c r="J8" s="88"/>
      <c r="K8" s="112"/>
      <c r="L8" s="109"/>
      <c r="M8" s="112"/>
      <c r="N8" s="240"/>
      <c r="O8" s="241"/>
      <c r="P8" s="242"/>
      <c r="Q8" s="243"/>
      <c r="R8" s="244"/>
      <c r="S8" s="245"/>
      <c r="T8" s="115">
        <v>176</v>
      </c>
      <c r="U8" s="63" t="s">
        <v>29</v>
      </c>
    </row>
    <row r="9" spans="1:21">
      <c r="A9" s="143" t="s">
        <v>34</v>
      </c>
      <c r="B9" s="144"/>
      <c r="C9" s="161"/>
      <c r="D9" s="145">
        <f t="shared" ref="D9" si="0">SUM(F9,G9,H9)</f>
        <v>0</v>
      </c>
      <c r="E9" s="144"/>
      <c r="F9" s="146"/>
      <c r="G9" s="147"/>
      <c r="H9" s="147"/>
      <c r="I9" s="147"/>
      <c r="J9" s="146"/>
      <c r="K9" s="147"/>
      <c r="L9" s="222"/>
      <c r="M9" s="147"/>
      <c r="N9" s="246"/>
      <c r="O9" s="247"/>
      <c r="P9" s="248"/>
      <c r="Q9" s="249"/>
      <c r="R9" s="250"/>
      <c r="S9" s="251"/>
      <c r="T9" s="148"/>
      <c r="U9" s="149" t="s">
        <v>25</v>
      </c>
    </row>
    <row r="10" spans="1:21">
      <c r="A10" s="77" t="s">
        <v>35</v>
      </c>
      <c r="B10" s="78"/>
      <c r="C10" s="155"/>
      <c r="D10" s="85"/>
      <c r="E10" s="78"/>
      <c r="F10" s="88"/>
      <c r="G10" s="69"/>
      <c r="H10" s="69"/>
      <c r="I10" s="69"/>
      <c r="J10" s="88"/>
      <c r="K10" s="69"/>
      <c r="L10" s="109"/>
      <c r="M10" s="69"/>
      <c r="N10" s="240"/>
      <c r="O10" s="241"/>
      <c r="P10" s="242"/>
      <c r="Q10" s="243"/>
      <c r="R10" s="244"/>
      <c r="S10" s="245"/>
      <c r="T10" s="79"/>
      <c r="U10" s="63" t="s">
        <v>28</v>
      </c>
    </row>
    <row r="11" spans="1:21" ht="15.75" thickBot="1">
      <c r="A11" s="131" t="s">
        <v>36</v>
      </c>
      <c r="B11" s="81"/>
      <c r="C11" s="158"/>
      <c r="D11" s="86"/>
      <c r="E11" s="81"/>
      <c r="F11" s="105"/>
      <c r="G11" s="82"/>
      <c r="H11" s="82"/>
      <c r="I11" s="82"/>
      <c r="J11" s="105"/>
      <c r="K11" s="82"/>
      <c r="L11" s="110"/>
      <c r="M11" s="82"/>
      <c r="N11" s="252"/>
      <c r="O11" s="253"/>
      <c r="P11" s="254"/>
      <c r="Q11" s="255"/>
      <c r="R11" s="256"/>
      <c r="S11" s="257"/>
      <c r="T11" s="83"/>
      <c r="U11" s="75" t="s">
        <v>26</v>
      </c>
    </row>
    <row r="13" spans="1:21" ht="15.75" thickBot="1"/>
    <row r="14" spans="1:21">
      <c r="B14" s="200" t="s">
        <v>63</v>
      </c>
      <c r="C14" s="201"/>
      <c r="D14" s="201"/>
      <c r="E14" s="201"/>
      <c r="F14" s="201"/>
      <c r="G14" s="202"/>
    </row>
    <row r="15" spans="1:21">
      <c r="B15" s="203" t="s">
        <v>6</v>
      </c>
      <c r="C15" s="204" t="s">
        <v>51</v>
      </c>
      <c r="D15" s="204"/>
      <c r="E15" s="204"/>
      <c r="F15" s="204"/>
      <c r="G15" s="205"/>
    </row>
    <row r="16" spans="1:21">
      <c r="B16" s="203" t="s">
        <v>4</v>
      </c>
      <c r="C16" s="204" t="s">
        <v>52</v>
      </c>
      <c r="D16" s="204"/>
      <c r="E16" s="204"/>
      <c r="F16" s="204"/>
      <c r="G16" s="205"/>
    </row>
    <row r="17" spans="2:23">
      <c r="B17" s="203" t="s">
        <v>5</v>
      </c>
      <c r="C17" s="204" t="s">
        <v>60</v>
      </c>
      <c r="D17" s="204"/>
      <c r="E17" s="204"/>
      <c r="F17" s="204"/>
      <c r="G17" s="205"/>
    </row>
    <row r="18" spans="2:23">
      <c r="B18" s="203" t="s">
        <v>61</v>
      </c>
      <c r="C18" s="204" t="s">
        <v>62</v>
      </c>
      <c r="D18" s="204"/>
      <c r="E18" s="204"/>
      <c r="F18" s="204"/>
      <c r="G18" s="205"/>
    </row>
    <row r="19" spans="2:23">
      <c r="B19" s="203" t="s">
        <v>1</v>
      </c>
      <c r="C19" s="204" t="s">
        <v>53</v>
      </c>
      <c r="D19" s="204"/>
      <c r="E19" s="204"/>
      <c r="F19" s="204"/>
      <c r="G19" s="205"/>
    </row>
    <row r="20" spans="2:23">
      <c r="B20" s="203" t="s">
        <v>2</v>
      </c>
      <c r="C20" s="204" t="s">
        <v>54</v>
      </c>
      <c r="D20" s="204"/>
      <c r="E20" s="204"/>
      <c r="F20" s="204"/>
      <c r="G20" s="205"/>
    </row>
    <row r="21" spans="2:23">
      <c r="B21" s="203" t="s">
        <v>8</v>
      </c>
      <c r="C21" s="204" t="s">
        <v>55</v>
      </c>
      <c r="D21" s="204"/>
      <c r="E21" s="204"/>
      <c r="F21" s="204"/>
      <c r="G21" s="205"/>
    </row>
    <row r="22" spans="2:23">
      <c r="B22" s="203" t="s">
        <v>56</v>
      </c>
      <c r="C22" s="204" t="s">
        <v>57</v>
      </c>
      <c r="D22" s="204"/>
      <c r="E22" s="204"/>
      <c r="F22" s="204"/>
      <c r="G22" s="205"/>
    </row>
    <row r="23" spans="2:23">
      <c r="B23" s="203" t="s">
        <v>50</v>
      </c>
      <c r="C23" s="204" t="s">
        <v>58</v>
      </c>
      <c r="D23" s="204"/>
      <c r="E23" s="204"/>
      <c r="F23" s="204"/>
      <c r="G23" s="205"/>
    </row>
    <row r="24" spans="2:23" ht="15.75" thickBot="1">
      <c r="B24" s="206" t="s">
        <v>10</v>
      </c>
      <c r="C24" s="207" t="s">
        <v>59</v>
      </c>
      <c r="D24" s="207"/>
      <c r="E24" s="207"/>
      <c r="F24" s="207"/>
      <c r="G24" s="208"/>
    </row>
    <row r="29" spans="2:23"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</row>
    <row r="30" spans="2:23"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</row>
  </sheetData>
  <mergeCells count="6">
    <mergeCell ref="B1:P1"/>
    <mergeCell ref="B2:T2"/>
    <mergeCell ref="B3:T3"/>
    <mergeCell ref="B5:C5"/>
    <mergeCell ref="N5:P5"/>
    <mergeCell ref="Q5:S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I6" sqref="I6"/>
    </sheetView>
  </sheetViews>
  <sheetFormatPr defaultRowHeight="15"/>
  <cols>
    <col min="1" max="1" width="10.28515625" customWidth="1"/>
    <col min="2" max="3" width="6.7109375" customWidth="1"/>
    <col min="4" max="4" width="6" customWidth="1"/>
    <col min="5" max="5" width="6.140625" customWidth="1"/>
    <col min="6" max="6" width="6" customWidth="1"/>
    <col min="7" max="7" width="6.28515625" customWidth="1"/>
    <col min="8" max="10" width="6" customWidth="1"/>
    <col min="11" max="11" width="6.28515625" customWidth="1"/>
    <col min="12" max="12" width="6" customWidth="1"/>
    <col min="13" max="13" width="6.7109375" customWidth="1"/>
    <col min="14" max="14" width="6.42578125" customWidth="1"/>
  </cols>
  <sheetData>
    <row r="1" spans="1:15" ht="23.25" customHeight="1">
      <c r="B1" s="295" t="s">
        <v>85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89"/>
    </row>
    <row r="2" spans="1:15" ht="12" customHeight="1"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5"/>
    </row>
    <row r="3" spans="1:15" ht="31.5" customHeight="1" thickBot="1">
      <c r="B3" s="296" t="s">
        <v>71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20"/>
    </row>
    <row r="4" spans="1:15" ht="26.25">
      <c r="A4" s="286" t="s">
        <v>0</v>
      </c>
      <c r="B4" s="290" t="s">
        <v>15</v>
      </c>
      <c r="C4" s="291"/>
      <c r="D4" s="9" t="s">
        <v>6</v>
      </c>
      <c r="E4" s="10" t="s">
        <v>4</v>
      </c>
      <c r="F4" s="10" t="s">
        <v>22</v>
      </c>
      <c r="G4" s="10" t="s">
        <v>1</v>
      </c>
      <c r="H4" s="10" t="s">
        <v>2</v>
      </c>
      <c r="I4" s="10" t="s">
        <v>3</v>
      </c>
      <c r="J4" s="10" t="s">
        <v>23</v>
      </c>
      <c r="K4" s="10" t="s">
        <v>8</v>
      </c>
      <c r="L4" s="10" t="s">
        <v>56</v>
      </c>
      <c r="M4" s="288" t="s">
        <v>50</v>
      </c>
      <c r="N4" s="48" t="s">
        <v>10</v>
      </c>
    </row>
    <row r="5" spans="1:15" ht="27" thickBot="1">
      <c r="A5" s="67"/>
      <c r="B5" s="29" t="s">
        <v>16</v>
      </c>
      <c r="C5" s="160" t="s">
        <v>11</v>
      </c>
      <c r="D5" s="106"/>
      <c r="E5" s="87"/>
      <c r="F5" s="87"/>
      <c r="G5" s="87"/>
      <c r="H5" s="87"/>
      <c r="I5" s="309"/>
      <c r="J5" s="87"/>
      <c r="K5" s="87"/>
      <c r="L5" s="87"/>
      <c r="M5" s="107" t="s">
        <v>18</v>
      </c>
      <c r="N5" s="49"/>
    </row>
    <row r="6" spans="1:15">
      <c r="A6" s="33">
        <v>41100</v>
      </c>
      <c r="B6" s="31">
        <v>1.2749999999999999</v>
      </c>
      <c r="C6" s="154"/>
      <c r="D6" s="35">
        <f>'Ind Inf Conc.'!D7*B6*3.78</f>
        <v>148.92254999999997</v>
      </c>
      <c r="E6" s="44"/>
      <c r="F6" s="137">
        <f>'Ind Inf Conc.'!F7*B6*3.78</f>
        <v>0</v>
      </c>
      <c r="G6" s="34"/>
      <c r="H6" s="34"/>
      <c r="I6" s="3">
        <f>'Dom Inf Conc'!I7*B6*3.78</f>
        <v>153.26009999999997</v>
      </c>
      <c r="J6" s="308">
        <f>'Ind Inf Conc.'!J7*B6*3.78</f>
        <v>0</v>
      </c>
      <c r="K6" s="34"/>
      <c r="L6" s="140">
        <f>'Ind Inf Conc.'!L7*B6*3.78</f>
        <v>0</v>
      </c>
      <c r="M6" s="34"/>
      <c r="N6" s="44">
        <f>'Dom Inf Conc'!T7*B6*3.78</f>
        <v>930.16349999999989</v>
      </c>
      <c r="O6" s="63" t="s">
        <v>28</v>
      </c>
    </row>
    <row r="7" spans="1:15">
      <c r="A7" s="130">
        <v>41283</v>
      </c>
      <c r="B7" s="1">
        <v>1.649</v>
      </c>
      <c r="C7" s="156"/>
      <c r="D7" s="37"/>
      <c r="E7" s="45"/>
      <c r="F7" s="138"/>
      <c r="G7" s="3"/>
      <c r="H7" s="3"/>
      <c r="I7" s="3">
        <f>'Dom Inf Conc'!I8*B7*3.78</f>
        <v>162.06371999999999</v>
      </c>
      <c r="J7" s="138"/>
      <c r="K7" s="3"/>
      <c r="L7" s="141"/>
      <c r="M7" s="3"/>
      <c r="N7" s="45">
        <f>'Dom Inf Conc'!T8*B7*3.78</f>
        <v>1097.0467199999998</v>
      </c>
      <c r="O7" s="63" t="s">
        <v>29</v>
      </c>
    </row>
    <row r="8" spans="1:15">
      <c r="A8" s="143" t="s">
        <v>34</v>
      </c>
      <c r="B8" s="144"/>
      <c r="C8" s="161"/>
      <c r="D8" s="150"/>
      <c r="E8" s="148"/>
      <c r="F8" s="151"/>
      <c r="G8" s="147"/>
      <c r="H8" s="147"/>
      <c r="I8" s="147"/>
      <c r="J8" s="151"/>
      <c r="K8" s="147"/>
      <c r="L8" s="152"/>
      <c r="M8" s="147"/>
      <c r="N8" s="148"/>
      <c r="O8" s="149" t="s">
        <v>25</v>
      </c>
    </row>
    <row r="9" spans="1:15">
      <c r="A9" s="77" t="s">
        <v>35</v>
      </c>
      <c r="B9" s="78"/>
      <c r="C9" s="155"/>
      <c r="D9" s="37">
        <f>'Ind Inf Conc.'!D9*B9*3.78</f>
        <v>0</v>
      </c>
      <c r="E9" s="79"/>
      <c r="F9" s="138"/>
      <c r="G9" s="69"/>
      <c r="H9" s="69"/>
      <c r="I9" s="69"/>
      <c r="J9" s="138"/>
      <c r="K9" s="69"/>
      <c r="L9" s="141"/>
      <c r="M9" s="69"/>
      <c r="N9" s="79"/>
      <c r="O9" s="63" t="s">
        <v>28</v>
      </c>
    </row>
    <row r="10" spans="1:15" ht="15.75" thickBot="1">
      <c r="A10" s="131" t="s">
        <v>36</v>
      </c>
      <c r="B10" s="81"/>
      <c r="C10" s="158"/>
      <c r="D10" s="39"/>
      <c r="E10" s="83"/>
      <c r="F10" s="139"/>
      <c r="G10" s="82"/>
      <c r="H10" s="82"/>
      <c r="I10" s="82"/>
      <c r="J10" s="139"/>
      <c r="K10" s="82"/>
      <c r="L10" s="142"/>
      <c r="M10" s="82"/>
      <c r="N10" s="83"/>
      <c r="O10" s="75" t="s">
        <v>26</v>
      </c>
    </row>
  </sheetData>
  <mergeCells count="3">
    <mergeCell ref="B1:M1"/>
    <mergeCell ref="B3:N3"/>
    <mergeCell ref="B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W30"/>
  <sheetViews>
    <sheetView workbookViewId="0">
      <selection activeCell="K33" sqref="K33"/>
    </sheetView>
  </sheetViews>
  <sheetFormatPr defaultRowHeight="15"/>
  <cols>
    <col min="1" max="1" width="10.140625" customWidth="1"/>
    <col min="2" max="4" width="6.7109375" customWidth="1"/>
    <col min="5" max="12" width="6" customWidth="1"/>
    <col min="13" max="13" width="5.85546875" customWidth="1"/>
    <col min="14" max="19" width="4.42578125" customWidth="1"/>
    <col min="20" max="20" width="5.7109375" customWidth="1"/>
  </cols>
  <sheetData>
    <row r="1" spans="1:21" ht="23.25">
      <c r="B1" s="293" t="s">
        <v>86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21" s="25" customFormat="1">
      <c r="B2" s="294" t="s">
        <v>48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</row>
    <row r="3" spans="1:21" s="25" customFormat="1">
      <c r="B3" s="294" t="s">
        <v>24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</row>
    <row r="4" spans="1:21" s="25" customFormat="1" ht="15.75" thickBot="1">
      <c r="B4" s="219" t="s">
        <v>72</v>
      </c>
    </row>
    <row r="5" spans="1:21" ht="26.25">
      <c r="A5" s="286" t="s">
        <v>0</v>
      </c>
      <c r="B5" s="290" t="s">
        <v>15</v>
      </c>
      <c r="C5" s="291"/>
      <c r="D5" s="9" t="s">
        <v>32</v>
      </c>
      <c r="E5" s="10" t="s">
        <v>4</v>
      </c>
      <c r="F5" s="10" t="s">
        <v>31</v>
      </c>
      <c r="G5" s="10" t="s">
        <v>1</v>
      </c>
      <c r="H5" s="10" t="s">
        <v>2</v>
      </c>
      <c r="I5" s="10" t="s">
        <v>3</v>
      </c>
      <c r="J5" s="10" t="s">
        <v>30</v>
      </c>
      <c r="K5" s="10" t="s">
        <v>8</v>
      </c>
      <c r="L5" s="10" t="s">
        <v>49</v>
      </c>
      <c r="M5" s="288" t="s">
        <v>50</v>
      </c>
      <c r="N5" s="290" t="s">
        <v>74</v>
      </c>
      <c r="O5" s="292"/>
      <c r="P5" s="291"/>
      <c r="Q5" s="290" t="s">
        <v>73</v>
      </c>
      <c r="R5" s="292"/>
      <c r="S5" s="291"/>
      <c r="T5" s="287" t="s">
        <v>10</v>
      </c>
    </row>
    <row r="6" spans="1:21" ht="27" thickBot="1">
      <c r="A6" s="67"/>
      <c r="B6" s="29" t="s">
        <v>16</v>
      </c>
      <c r="C6" s="160" t="s">
        <v>11</v>
      </c>
      <c r="D6" s="163" t="s">
        <v>45</v>
      </c>
      <c r="E6" s="87"/>
      <c r="F6" s="87"/>
      <c r="G6" s="87"/>
      <c r="H6" s="87"/>
      <c r="I6" s="87"/>
      <c r="J6" s="87"/>
      <c r="K6" s="87"/>
      <c r="L6" s="87"/>
      <c r="M6" s="218" t="s">
        <v>78</v>
      </c>
      <c r="N6" s="29" t="s">
        <v>12</v>
      </c>
      <c r="O6" s="164" t="s">
        <v>13</v>
      </c>
      <c r="P6" s="160" t="s">
        <v>14</v>
      </c>
      <c r="Q6" s="29" t="s">
        <v>12</v>
      </c>
      <c r="R6" s="164" t="s">
        <v>13</v>
      </c>
      <c r="S6" s="160" t="s">
        <v>14</v>
      </c>
      <c r="T6" s="30"/>
    </row>
    <row r="7" spans="1:21">
      <c r="A7" s="33">
        <v>41100</v>
      </c>
      <c r="B7" s="31">
        <f>'Ind Inf Conc.'!B7+'Dom Inf Conc'!B7</f>
        <v>1.4789999999999999</v>
      </c>
      <c r="C7" s="154"/>
      <c r="D7" s="92">
        <f>SUM(F7,G7,H7)</f>
        <v>0</v>
      </c>
      <c r="E7" s="31"/>
      <c r="F7" s="104"/>
      <c r="G7" s="34"/>
      <c r="H7" s="34"/>
      <c r="I7" s="34">
        <v>29.73</v>
      </c>
      <c r="J7" s="104"/>
      <c r="K7" s="34"/>
      <c r="L7" s="108"/>
      <c r="M7" s="34"/>
      <c r="N7" s="234"/>
      <c r="O7" s="235"/>
      <c r="P7" s="236"/>
      <c r="Q7" s="237"/>
      <c r="R7" s="238"/>
      <c r="S7" s="239"/>
      <c r="T7" s="44">
        <v>179.3</v>
      </c>
      <c r="U7" s="63" t="s">
        <v>28</v>
      </c>
    </row>
    <row r="8" spans="1:21">
      <c r="A8" s="130">
        <v>41283</v>
      </c>
      <c r="B8" s="282">
        <f>'Ind Inf Conc.'!B8+'Dom Inf Conc'!B8</f>
        <v>1.85</v>
      </c>
      <c r="C8" s="159"/>
      <c r="D8" s="85"/>
      <c r="E8" s="111"/>
      <c r="F8" s="88"/>
      <c r="G8" s="112"/>
      <c r="H8" s="112"/>
      <c r="I8" s="112">
        <v>25.35</v>
      </c>
      <c r="J8" s="88"/>
      <c r="K8" s="112"/>
      <c r="L8" s="109"/>
      <c r="M8" s="112"/>
      <c r="N8" s="240"/>
      <c r="O8" s="241"/>
      <c r="P8" s="242"/>
      <c r="Q8" s="243"/>
      <c r="R8" s="244"/>
      <c r="S8" s="245"/>
      <c r="T8" s="115">
        <v>171.2</v>
      </c>
      <c r="U8" s="63" t="s">
        <v>29</v>
      </c>
    </row>
    <row r="9" spans="1:21">
      <c r="A9" s="143" t="s">
        <v>34</v>
      </c>
      <c r="B9" s="144"/>
      <c r="C9" s="161"/>
      <c r="D9" s="145">
        <f t="shared" ref="D9" si="0">SUM(F9,G9,H9)</f>
        <v>0</v>
      </c>
      <c r="E9" s="144"/>
      <c r="F9" s="146"/>
      <c r="G9" s="147"/>
      <c r="H9" s="147"/>
      <c r="I9" s="147"/>
      <c r="J9" s="146"/>
      <c r="K9" s="147"/>
      <c r="L9" s="222"/>
      <c r="M9" s="147"/>
      <c r="N9" s="246"/>
      <c r="O9" s="247"/>
      <c r="P9" s="248"/>
      <c r="Q9" s="249"/>
      <c r="R9" s="250"/>
      <c r="S9" s="251"/>
      <c r="T9" s="148"/>
      <c r="U9" s="149" t="s">
        <v>25</v>
      </c>
    </row>
    <row r="10" spans="1:21">
      <c r="A10" s="77" t="s">
        <v>35</v>
      </c>
      <c r="B10" s="78"/>
      <c r="C10" s="155"/>
      <c r="D10" s="85"/>
      <c r="E10" s="78"/>
      <c r="F10" s="88"/>
      <c r="G10" s="69"/>
      <c r="H10" s="69"/>
      <c r="I10" s="69"/>
      <c r="J10" s="88"/>
      <c r="K10" s="69"/>
      <c r="L10" s="109"/>
      <c r="M10" s="69"/>
      <c r="N10" s="240"/>
      <c r="O10" s="241"/>
      <c r="P10" s="242"/>
      <c r="Q10" s="243"/>
      <c r="R10" s="244"/>
      <c r="S10" s="245"/>
      <c r="T10" s="79"/>
      <c r="U10" s="63" t="s">
        <v>28</v>
      </c>
    </row>
    <row r="11" spans="1:21" ht="15.75" thickBot="1">
      <c r="A11" s="131" t="s">
        <v>36</v>
      </c>
      <c r="B11" s="81"/>
      <c r="C11" s="158"/>
      <c r="D11" s="86"/>
      <c r="E11" s="81"/>
      <c r="F11" s="105"/>
      <c r="G11" s="82"/>
      <c r="H11" s="82"/>
      <c r="I11" s="82"/>
      <c r="J11" s="105"/>
      <c r="K11" s="82"/>
      <c r="L11" s="110"/>
      <c r="M11" s="82"/>
      <c r="N11" s="252"/>
      <c r="O11" s="253"/>
      <c r="P11" s="254"/>
      <c r="Q11" s="255"/>
      <c r="R11" s="256"/>
      <c r="S11" s="257"/>
      <c r="T11" s="83"/>
      <c r="U11" s="75" t="s">
        <v>26</v>
      </c>
    </row>
    <row r="13" spans="1:21" ht="15.75" thickBot="1"/>
    <row r="14" spans="1:21">
      <c r="B14" s="200" t="s">
        <v>63</v>
      </c>
      <c r="C14" s="201"/>
      <c r="D14" s="201"/>
      <c r="E14" s="201"/>
      <c r="F14" s="201"/>
      <c r="G14" s="202"/>
    </row>
    <row r="15" spans="1:21">
      <c r="B15" s="203" t="s">
        <v>6</v>
      </c>
      <c r="C15" s="204" t="s">
        <v>51</v>
      </c>
      <c r="D15" s="204"/>
      <c r="E15" s="204"/>
      <c r="F15" s="204"/>
      <c r="G15" s="205"/>
    </row>
    <row r="16" spans="1:21">
      <c r="B16" s="203" t="s">
        <v>4</v>
      </c>
      <c r="C16" s="204" t="s">
        <v>52</v>
      </c>
      <c r="D16" s="204"/>
      <c r="E16" s="204"/>
      <c r="F16" s="204"/>
      <c r="G16" s="205"/>
    </row>
    <row r="17" spans="2:23">
      <c r="B17" s="203" t="s">
        <v>5</v>
      </c>
      <c r="C17" s="204" t="s">
        <v>60</v>
      </c>
      <c r="D17" s="204"/>
      <c r="E17" s="204"/>
      <c r="F17" s="204"/>
      <c r="G17" s="205"/>
    </row>
    <row r="18" spans="2:23">
      <c r="B18" s="203" t="s">
        <v>61</v>
      </c>
      <c r="C18" s="204" t="s">
        <v>62</v>
      </c>
      <c r="D18" s="204"/>
      <c r="E18" s="204"/>
      <c r="F18" s="204"/>
      <c r="G18" s="205"/>
    </row>
    <row r="19" spans="2:23">
      <c r="B19" s="203" t="s">
        <v>1</v>
      </c>
      <c r="C19" s="204" t="s">
        <v>53</v>
      </c>
      <c r="D19" s="204"/>
      <c r="E19" s="204"/>
      <c r="F19" s="204"/>
      <c r="G19" s="205"/>
    </row>
    <row r="20" spans="2:23">
      <c r="B20" s="203" t="s">
        <v>2</v>
      </c>
      <c r="C20" s="204" t="s">
        <v>54</v>
      </c>
      <c r="D20" s="204"/>
      <c r="E20" s="204"/>
      <c r="F20" s="204"/>
      <c r="G20" s="205"/>
    </row>
    <row r="21" spans="2:23">
      <c r="B21" s="203" t="s">
        <v>8</v>
      </c>
      <c r="C21" s="204" t="s">
        <v>55</v>
      </c>
      <c r="D21" s="204"/>
      <c r="E21" s="204"/>
      <c r="F21" s="204"/>
      <c r="G21" s="205"/>
    </row>
    <row r="22" spans="2:23">
      <c r="B22" s="203" t="s">
        <v>56</v>
      </c>
      <c r="C22" s="204" t="s">
        <v>57</v>
      </c>
      <c r="D22" s="204"/>
      <c r="E22" s="204"/>
      <c r="F22" s="204"/>
      <c r="G22" s="205"/>
    </row>
    <row r="23" spans="2:23">
      <c r="B23" s="203" t="s">
        <v>50</v>
      </c>
      <c r="C23" s="204" t="s">
        <v>58</v>
      </c>
      <c r="D23" s="204"/>
      <c r="E23" s="204"/>
      <c r="F23" s="204"/>
      <c r="G23" s="205"/>
    </row>
    <row r="24" spans="2:23" ht="15.75" thickBot="1">
      <c r="B24" s="206" t="s">
        <v>10</v>
      </c>
      <c r="C24" s="207" t="s">
        <v>59</v>
      </c>
      <c r="D24" s="207"/>
      <c r="E24" s="207"/>
      <c r="F24" s="207"/>
      <c r="G24" s="208"/>
    </row>
    <row r="29" spans="2:23"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</row>
    <row r="30" spans="2:23"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</row>
  </sheetData>
  <mergeCells count="6">
    <mergeCell ref="B1:P1"/>
    <mergeCell ref="B2:T2"/>
    <mergeCell ref="B3:T3"/>
    <mergeCell ref="B5:C5"/>
    <mergeCell ref="N5:P5"/>
    <mergeCell ref="Q5:S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B7" sqref="B7"/>
    </sheetView>
  </sheetViews>
  <sheetFormatPr defaultRowHeight="15"/>
  <cols>
    <col min="1" max="1" width="10.28515625" customWidth="1"/>
    <col min="2" max="3" width="6.7109375" customWidth="1"/>
    <col min="4" max="4" width="6" customWidth="1"/>
    <col min="5" max="5" width="6.140625" customWidth="1"/>
    <col min="6" max="6" width="6" customWidth="1"/>
    <col min="7" max="7" width="6.28515625" customWidth="1"/>
    <col min="8" max="10" width="6" customWidth="1"/>
    <col min="11" max="11" width="6.28515625" customWidth="1"/>
    <col min="12" max="12" width="6" customWidth="1"/>
    <col min="13" max="13" width="6.7109375" customWidth="1"/>
    <col min="14" max="14" width="6.42578125" customWidth="1"/>
  </cols>
  <sheetData>
    <row r="1" spans="1:15" ht="23.25" customHeight="1">
      <c r="B1" s="295" t="s">
        <v>87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89"/>
    </row>
    <row r="2" spans="1:15" ht="12" customHeight="1"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5"/>
    </row>
    <row r="3" spans="1:15" ht="31.5" customHeight="1" thickBot="1">
      <c r="B3" s="296" t="s">
        <v>71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20"/>
    </row>
    <row r="4" spans="1:15" ht="26.25">
      <c r="A4" s="286" t="s">
        <v>0</v>
      </c>
      <c r="B4" s="290" t="s">
        <v>15</v>
      </c>
      <c r="C4" s="291"/>
      <c r="D4" s="9" t="s">
        <v>6</v>
      </c>
      <c r="E4" s="10" t="s">
        <v>4</v>
      </c>
      <c r="F4" s="10" t="s">
        <v>22</v>
      </c>
      <c r="G4" s="10" t="s">
        <v>1</v>
      </c>
      <c r="H4" s="10" t="s">
        <v>2</v>
      </c>
      <c r="I4" s="10" t="s">
        <v>3</v>
      </c>
      <c r="J4" s="10" t="s">
        <v>23</v>
      </c>
      <c r="K4" s="10" t="s">
        <v>8</v>
      </c>
      <c r="L4" s="10" t="s">
        <v>56</v>
      </c>
      <c r="M4" s="288" t="s">
        <v>50</v>
      </c>
      <c r="N4" s="48" t="s">
        <v>10</v>
      </c>
    </row>
    <row r="5" spans="1:15" ht="27" thickBot="1">
      <c r="A5" s="67"/>
      <c r="B5" s="29" t="s">
        <v>16</v>
      </c>
      <c r="C5" s="160" t="s">
        <v>11</v>
      </c>
      <c r="D5" s="106"/>
      <c r="E5" s="87"/>
      <c r="F5" s="87"/>
      <c r="G5" s="87"/>
      <c r="H5" s="87"/>
      <c r="I5" s="87"/>
      <c r="J5" s="87"/>
      <c r="K5" s="87"/>
      <c r="L5" s="87"/>
      <c r="M5" s="107" t="s">
        <v>18</v>
      </c>
      <c r="N5" s="49"/>
    </row>
    <row r="6" spans="1:15">
      <c r="A6" s="33">
        <v>41100</v>
      </c>
      <c r="B6" s="31">
        <v>1.4789999999999999</v>
      </c>
      <c r="C6" s="154"/>
      <c r="D6" s="35">
        <f>'Ind Inf Conc.'!D7*B6*3.78</f>
        <v>172.75015799999997</v>
      </c>
      <c r="E6" s="44"/>
      <c r="F6" s="137">
        <f>'Ind Inf Conc.'!F7*B6*3.78</f>
        <v>0</v>
      </c>
      <c r="G6" s="34"/>
      <c r="H6" s="34"/>
      <c r="I6" s="34">
        <f>'Ind Inf Loads'!I6+'Dom Inf Loads'!I6</f>
        <v>166.21491599999996</v>
      </c>
      <c r="J6" s="137">
        <f>'Ind Inf Conc.'!J7*B6*3.78</f>
        <v>0</v>
      </c>
      <c r="K6" s="34"/>
      <c r="L6" s="140">
        <f>'Ind Inf Conc.'!L7*B6*3.78</f>
        <v>0</v>
      </c>
      <c r="M6" s="34"/>
      <c r="N6" s="44">
        <f>'Ind Inf Loads'!N6+'Dom Inf Loads'!N6</f>
        <v>1002.6487799999999</v>
      </c>
      <c r="O6" s="63" t="s">
        <v>28</v>
      </c>
    </row>
    <row r="7" spans="1:15">
      <c r="A7" s="130">
        <v>41283</v>
      </c>
      <c r="B7" s="276">
        <v>1.85</v>
      </c>
      <c r="C7" s="156"/>
      <c r="D7" s="37"/>
      <c r="E7" s="45"/>
      <c r="F7" s="138"/>
      <c r="G7" s="3"/>
      <c r="H7" s="3"/>
      <c r="I7" s="3">
        <f>'Ind Inf Loads'!I7+'Dom Inf Loads'!I7</f>
        <v>177.25932</v>
      </c>
      <c r="J7" s="138"/>
      <c r="K7" s="3"/>
      <c r="L7" s="141"/>
      <c r="M7" s="3"/>
      <c r="N7" s="45">
        <f>'Ind Inf Loads'!N7+'Dom Inf Loads'!N7</f>
        <v>1197.3376799999999</v>
      </c>
      <c r="O7" s="63" t="s">
        <v>29</v>
      </c>
    </row>
    <row r="8" spans="1:15">
      <c r="A8" s="143" t="s">
        <v>34</v>
      </c>
      <c r="B8" s="144"/>
      <c r="C8" s="161"/>
      <c r="D8" s="150"/>
      <c r="E8" s="148"/>
      <c r="F8" s="151"/>
      <c r="G8" s="147"/>
      <c r="H8" s="147"/>
      <c r="I8" s="147"/>
      <c r="J8" s="151"/>
      <c r="K8" s="147"/>
      <c r="L8" s="152"/>
      <c r="M8" s="147"/>
      <c r="N8" s="148"/>
      <c r="O8" s="149" t="s">
        <v>25</v>
      </c>
    </row>
    <row r="9" spans="1:15">
      <c r="A9" s="77" t="s">
        <v>35</v>
      </c>
      <c r="B9" s="78"/>
      <c r="C9" s="155"/>
      <c r="D9" s="37">
        <f>'Ind Inf Conc.'!D9*B9*3.78</f>
        <v>0</v>
      </c>
      <c r="E9" s="79"/>
      <c r="F9" s="138"/>
      <c r="G9" s="69"/>
      <c r="H9" s="69"/>
      <c r="I9" s="69"/>
      <c r="J9" s="138"/>
      <c r="K9" s="69"/>
      <c r="L9" s="141"/>
      <c r="M9" s="69"/>
      <c r="N9" s="79"/>
      <c r="O9" s="63" t="s">
        <v>28</v>
      </c>
    </row>
    <row r="10" spans="1:15" ht="15.75" thickBot="1">
      <c r="A10" s="131" t="s">
        <v>36</v>
      </c>
      <c r="B10" s="81"/>
      <c r="C10" s="158"/>
      <c r="D10" s="39"/>
      <c r="E10" s="83"/>
      <c r="F10" s="139"/>
      <c r="G10" s="82"/>
      <c r="H10" s="82"/>
      <c r="I10" s="82"/>
      <c r="J10" s="139"/>
      <c r="K10" s="82"/>
      <c r="L10" s="142"/>
      <c r="M10" s="82"/>
      <c r="N10" s="83"/>
      <c r="O10" s="75" t="s">
        <v>26</v>
      </c>
    </row>
  </sheetData>
  <mergeCells count="3">
    <mergeCell ref="B1:M1"/>
    <mergeCell ref="B3:N3"/>
    <mergeCell ref="B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W63"/>
  <sheetViews>
    <sheetView workbookViewId="0">
      <selection activeCell="Z21" sqref="Z21"/>
    </sheetView>
  </sheetViews>
  <sheetFormatPr defaultRowHeight="15"/>
  <cols>
    <col min="1" max="1" width="9.42578125" customWidth="1"/>
    <col min="2" max="2" width="5" customWidth="1"/>
    <col min="3" max="3" width="4.85546875" style="266" customWidth="1"/>
    <col min="4" max="4" width="6.7109375" customWidth="1"/>
    <col min="5" max="9" width="6" customWidth="1"/>
    <col min="10" max="10" width="6.28515625" customWidth="1"/>
    <col min="11" max="12" width="6" customWidth="1"/>
    <col min="13" max="13" width="6.5703125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1" width="8.85546875" customWidth="1"/>
    <col min="22" max="22" width="8.140625" customWidth="1"/>
  </cols>
  <sheetData>
    <row r="1" spans="1:23" ht="23.25" customHeight="1">
      <c r="B1" s="293" t="s">
        <v>39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</row>
    <row r="2" spans="1:23" s="25" customFormat="1" ht="16.5" customHeight="1">
      <c r="B2" s="297" t="s">
        <v>38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54"/>
    </row>
    <row r="3" spans="1:23" s="25" customFormat="1" ht="25.5" customHeight="1">
      <c r="B3" s="302" t="s">
        <v>67</v>
      </c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</row>
    <row r="4" spans="1:23" s="25" customFormat="1" ht="13.5" customHeight="1">
      <c r="B4" s="196" t="s">
        <v>65</v>
      </c>
      <c r="C4" s="259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3" s="25" customFormat="1" ht="12.75" customHeight="1" thickBot="1">
      <c r="B5" s="303" t="s">
        <v>72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55"/>
    </row>
    <row r="6" spans="1:23" ht="44.25" customHeight="1">
      <c r="A6" s="198" t="s">
        <v>66</v>
      </c>
      <c r="B6" s="299" t="s">
        <v>15</v>
      </c>
      <c r="C6" s="300"/>
      <c r="D6" s="13" t="s">
        <v>6</v>
      </c>
      <c r="E6" s="14" t="s">
        <v>4</v>
      </c>
      <c r="F6" s="14" t="s">
        <v>5</v>
      </c>
      <c r="G6" s="14" t="s">
        <v>1</v>
      </c>
      <c r="H6" s="14" t="s">
        <v>2</v>
      </c>
      <c r="I6" s="14" t="s">
        <v>3</v>
      </c>
      <c r="J6" s="14" t="s">
        <v>64</v>
      </c>
      <c r="K6" s="14" t="s">
        <v>8</v>
      </c>
      <c r="L6" s="14" t="s">
        <v>56</v>
      </c>
      <c r="M6" s="199" t="s">
        <v>50</v>
      </c>
      <c r="N6" s="299" t="s">
        <v>9</v>
      </c>
      <c r="O6" s="301"/>
      <c r="P6" s="300"/>
      <c r="Q6" s="299" t="s">
        <v>46</v>
      </c>
      <c r="R6" s="301"/>
      <c r="S6" s="300"/>
      <c r="T6" s="15" t="s">
        <v>10</v>
      </c>
      <c r="U6" s="23" t="s">
        <v>19</v>
      </c>
      <c r="V6" s="24" t="s">
        <v>21</v>
      </c>
      <c r="W6" s="25"/>
    </row>
    <row r="7" spans="1:23" ht="36.75" customHeight="1" thickBot="1">
      <c r="A7" s="16"/>
      <c r="B7" s="17" t="s">
        <v>16</v>
      </c>
      <c r="C7" s="260" t="s">
        <v>11</v>
      </c>
      <c r="D7" s="162" t="s">
        <v>45</v>
      </c>
      <c r="E7" s="19"/>
      <c r="F7" s="19"/>
      <c r="G7" s="19"/>
      <c r="H7" s="19"/>
      <c r="I7" s="19"/>
      <c r="J7" s="19"/>
      <c r="K7" s="19"/>
      <c r="L7" s="19"/>
      <c r="M7" s="221" t="s">
        <v>79</v>
      </c>
      <c r="N7" s="17" t="s">
        <v>12</v>
      </c>
      <c r="O7" s="173" t="s">
        <v>13</v>
      </c>
      <c r="P7" s="153" t="s">
        <v>14</v>
      </c>
      <c r="Q7" s="17" t="s">
        <v>12</v>
      </c>
      <c r="R7" s="173" t="s">
        <v>13</v>
      </c>
      <c r="S7" s="153" t="s">
        <v>14</v>
      </c>
      <c r="T7" s="18"/>
      <c r="U7" s="20" t="s">
        <v>20</v>
      </c>
      <c r="V7" s="27" t="s">
        <v>47</v>
      </c>
      <c r="W7" s="25"/>
    </row>
    <row r="8" spans="1:23">
      <c r="A8" s="64">
        <v>41100</v>
      </c>
      <c r="B8" s="31">
        <v>1.268</v>
      </c>
      <c r="C8" s="261">
        <v>1.49</v>
      </c>
      <c r="D8" s="34">
        <v>9.8350000000000009</v>
      </c>
      <c r="E8" s="34">
        <v>1.2</v>
      </c>
      <c r="F8" s="34">
        <v>1.3</v>
      </c>
      <c r="G8" s="34">
        <v>8.5</v>
      </c>
      <c r="H8" s="34">
        <v>3.5000000000000003E-2</v>
      </c>
      <c r="I8" s="34">
        <v>0.25</v>
      </c>
      <c r="J8" s="92"/>
      <c r="K8" s="34">
        <v>5.5</v>
      </c>
      <c r="L8" s="34">
        <v>5.4</v>
      </c>
      <c r="M8" s="258">
        <v>5</v>
      </c>
      <c r="N8" s="74">
        <v>7.4</v>
      </c>
      <c r="O8" s="165">
        <v>7.5</v>
      </c>
      <c r="P8" s="169">
        <v>7.4</v>
      </c>
      <c r="Q8" s="91">
        <v>23</v>
      </c>
      <c r="R8" s="178">
        <v>24.6</v>
      </c>
      <c r="S8" s="183">
        <v>23.8</v>
      </c>
      <c r="T8" s="44" t="s">
        <v>80</v>
      </c>
      <c r="U8" s="52">
        <f>SUM('Ind Inf Conc.'!E7,'Ind Inf Conc.'!G7,'Ind Inf Conc.'!H7)-SUM(E8,G8,H8)</f>
        <v>44.164999999999999</v>
      </c>
      <c r="V8" s="42">
        <f>'Ind Inf Conc.'!K7-K8</f>
        <v>5.5</v>
      </c>
    </row>
    <row r="9" spans="1:23">
      <c r="A9" s="68">
        <v>41105</v>
      </c>
      <c r="B9" s="78"/>
      <c r="C9" s="262"/>
      <c r="D9" s="69">
        <f t="shared" ref="D9:D55" si="0">SUM(F9,G9,H9)</f>
        <v>0</v>
      </c>
      <c r="E9" s="69"/>
      <c r="F9" s="69"/>
      <c r="G9" s="69"/>
      <c r="H9" s="69"/>
      <c r="I9" s="69"/>
      <c r="J9" s="69"/>
      <c r="K9" s="69"/>
      <c r="L9" s="69"/>
      <c r="M9" s="69"/>
      <c r="N9" s="70"/>
      <c r="O9" s="167"/>
      <c r="P9" s="171"/>
      <c r="Q9" s="93"/>
      <c r="R9" s="179"/>
      <c r="S9" s="184"/>
      <c r="T9" s="79"/>
      <c r="U9" s="94"/>
      <c r="V9" s="95"/>
    </row>
    <row r="10" spans="1:23">
      <c r="A10" s="65">
        <v>41122</v>
      </c>
      <c r="B10" s="1"/>
      <c r="C10" s="263"/>
      <c r="D10" s="3">
        <f t="shared" si="0"/>
        <v>0</v>
      </c>
      <c r="E10" s="3"/>
      <c r="F10" s="3"/>
      <c r="G10" s="3"/>
      <c r="H10" s="3"/>
      <c r="I10" s="3"/>
      <c r="J10" s="85"/>
      <c r="K10" s="3"/>
      <c r="L10" s="3"/>
      <c r="M10" s="3"/>
      <c r="N10" s="62"/>
      <c r="O10" s="174"/>
      <c r="P10" s="176"/>
      <c r="Q10" s="61"/>
      <c r="R10" s="180"/>
      <c r="S10" s="185"/>
      <c r="T10" s="45"/>
      <c r="U10" s="53"/>
      <c r="V10" s="43"/>
    </row>
    <row r="11" spans="1:23">
      <c r="A11" s="68">
        <v>41136</v>
      </c>
      <c r="B11" s="78"/>
      <c r="C11" s="262"/>
      <c r="D11" s="69">
        <f t="shared" si="0"/>
        <v>0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  <c r="O11" s="167"/>
      <c r="P11" s="171"/>
      <c r="Q11" s="93"/>
      <c r="R11" s="179"/>
      <c r="S11" s="184"/>
      <c r="T11" s="79"/>
      <c r="U11" s="94"/>
      <c r="V11" s="95"/>
    </row>
    <row r="12" spans="1:23">
      <c r="A12" s="65">
        <v>41153</v>
      </c>
      <c r="B12" s="1"/>
      <c r="C12" s="263"/>
      <c r="D12" s="3">
        <f t="shared" si="0"/>
        <v>0</v>
      </c>
      <c r="E12" s="3"/>
      <c r="F12" s="3"/>
      <c r="G12" s="3"/>
      <c r="H12" s="3"/>
      <c r="I12" s="3"/>
      <c r="J12" s="85"/>
      <c r="K12" s="3"/>
      <c r="L12" s="3"/>
      <c r="M12" s="3"/>
      <c r="N12" s="62"/>
      <c r="O12" s="174"/>
      <c r="P12" s="176"/>
      <c r="Q12" s="61"/>
      <c r="R12" s="180"/>
      <c r="S12" s="185"/>
      <c r="T12" s="45"/>
      <c r="U12" s="53"/>
      <c r="V12" s="43"/>
    </row>
    <row r="13" spans="1:23">
      <c r="A13" s="71">
        <v>41167</v>
      </c>
      <c r="B13" s="76"/>
      <c r="C13" s="264"/>
      <c r="D13" s="76">
        <f t="shared" si="0"/>
        <v>0</v>
      </c>
      <c r="E13" s="72"/>
      <c r="F13" s="72"/>
      <c r="G13" s="72"/>
      <c r="H13" s="72"/>
      <c r="I13" s="72"/>
      <c r="J13" s="72"/>
      <c r="K13" s="72"/>
      <c r="L13" s="72"/>
      <c r="M13" s="72"/>
      <c r="N13" s="73"/>
      <c r="O13" s="175"/>
      <c r="P13" s="177"/>
      <c r="Q13" s="96"/>
      <c r="R13" s="181"/>
      <c r="S13" s="186"/>
      <c r="T13" s="80"/>
      <c r="U13" s="97"/>
      <c r="V13" s="98"/>
      <c r="W13" s="28" t="s">
        <v>28</v>
      </c>
    </row>
    <row r="14" spans="1:23">
      <c r="A14" s="65">
        <v>41183</v>
      </c>
      <c r="B14" s="1"/>
      <c r="C14" s="263"/>
      <c r="D14" s="3">
        <f t="shared" si="0"/>
        <v>0</v>
      </c>
      <c r="E14" s="3"/>
      <c r="F14" s="3"/>
      <c r="G14" s="3"/>
      <c r="H14" s="3"/>
      <c r="I14" s="3"/>
      <c r="J14" s="85"/>
      <c r="K14" s="3"/>
      <c r="L14" s="3"/>
      <c r="M14" s="3"/>
      <c r="N14" s="62"/>
      <c r="O14" s="174"/>
      <c r="P14" s="176"/>
      <c r="Q14" s="61"/>
      <c r="R14" s="180"/>
      <c r="S14" s="185"/>
      <c r="T14" s="45"/>
      <c r="U14" s="89"/>
      <c r="V14" s="90"/>
    </row>
    <row r="15" spans="1:23">
      <c r="A15" s="68">
        <v>41197</v>
      </c>
      <c r="B15" s="78"/>
      <c r="C15" s="262"/>
      <c r="D15" s="69">
        <f t="shared" si="0"/>
        <v>0</v>
      </c>
      <c r="E15" s="69"/>
      <c r="F15" s="69"/>
      <c r="G15" s="69"/>
      <c r="H15" s="69"/>
      <c r="I15" s="69"/>
      <c r="J15" s="69"/>
      <c r="K15" s="69"/>
      <c r="L15" s="69"/>
      <c r="M15" s="69"/>
      <c r="N15" s="70"/>
      <c r="O15" s="167"/>
      <c r="P15" s="171"/>
      <c r="Q15" s="93"/>
      <c r="R15" s="179"/>
      <c r="S15" s="184"/>
      <c r="T15" s="79"/>
      <c r="U15" s="94"/>
      <c r="V15" s="95"/>
    </row>
    <row r="16" spans="1:23">
      <c r="A16" s="65">
        <v>41214</v>
      </c>
      <c r="B16" s="1"/>
      <c r="C16" s="263"/>
      <c r="D16" s="3">
        <f t="shared" si="0"/>
        <v>0</v>
      </c>
      <c r="E16" s="3"/>
      <c r="F16" s="3"/>
      <c r="G16" s="3"/>
      <c r="H16" s="3"/>
      <c r="I16" s="3"/>
      <c r="J16" s="85"/>
      <c r="K16" s="3"/>
      <c r="L16" s="3"/>
      <c r="M16" s="3"/>
      <c r="N16" s="62"/>
      <c r="O16" s="174"/>
      <c r="P16" s="176"/>
      <c r="Q16" s="61"/>
      <c r="R16" s="180"/>
      <c r="S16" s="185"/>
      <c r="T16" s="45"/>
      <c r="U16" s="53"/>
      <c r="V16" s="43"/>
    </row>
    <row r="17" spans="1:23">
      <c r="A17" s="68">
        <v>41221</v>
      </c>
      <c r="B17" s="78">
        <v>1.34</v>
      </c>
      <c r="C17" s="262">
        <v>2.12</v>
      </c>
      <c r="D17" s="69">
        <f t="shared" si="0"/>
        <v>11.263999999999999</v>
      </c>
      <c r="E17" s="69">
        <v>1.4</v>
      </c>
      <c r="F17" s="69">
        <v>1.2</v>
      </c>
      <c r="G17" s="69">
        <v>10</v>
      </c>
      <c r="H17" s="69">
        <v>6.4000000000000001E-2</v>
      </c>
      <c r="I17" s="69">
        <v>0.42</v>
      </c>
      <c r="J17" s="69"/>
      <c r="K17" s="69">
        <v>5.6</v>
      </c>
      <c r="L17" s="69">
        <v>5.4</v>
      </c>
      <c r="M17" s="69">
        <v>6.1</v>
      </c>
      <c r="N17" s="70">
        <v>7.4</v>
      </c>
      <c r="O17" s="167">
        <v>7.4</v>
      </c>
      <c r="P17" s="171">
        <v>7.4</v>
      </c>
      <c r="Q17" s="93">
        <v>21.5</v>
      </c>
      <c r="R17" s="179">
        <v>21.5</v>
      </c>
      <c r="S17" s="184">
        <v>21.5</v>
      </c>
      <c r="T17" s="79" t="s">
        <v>80</v>
      </c>
      <c r="U17" s="94"/>
      <c r="V17" s="95"/>
    </row>
    <row r="18" spans="1:23">
      <c r="A18" s="65">
        <v>41244</v>
      </c>
      <c r="B18" s="1"/>
      <c r="C18" s="263"/>
      <c r="D18" s="3">
        <f t="shared" si="0"/>
        <v>0</v>
      </c>
      <c r="E18" s="3"/>
      <c r="F18" s="3"/>
      <c r="G18" s="3"/>
      <c r="H18" s="3"/>
      <c r="I18" s="3"/>
      <c r="J18" s="85"/>
      <c r="K18" s="3"/>
      <c r="L18" s="3"/>
      <c r="M18" s="3"/>
      <c r="N18" s="62"/>
      <c r="O18" s="174"/>
      <c r="P18" s="176"/>
      <c r="Q18" s="61"/>
      <c r="R18" s="180"/>
      <c r="S18" s="185"/>
      <c r="T18" s="45"/>
      <c r="U18" s="53"/>
      <c r="V18" s="43"/>
    </row>
    <row r="19" spans="1:23">
      <c r="A19" s="71">
        <v>41250</v>
      </c>
      <c r="B19" s="76">
        <v>2.58</v>
      </c>
      <c r="C19" s="264">
        <v>3.01</v>
      </c>
      <c r="D19" s="271">
        <f t="shared" si="0"/>
        <v>11.1</v>
      </c>
      <c r="E19" s="269">
        <v>1</v>
      </c>
      <c r="F19" s="72">
        <v>1.1000000000000001</v>
      </c>
      <c r="G19" s="72">
        <v>10</v>
      </c>
      <c r="H19" s="72" t="s">
        <v>80</v>
      </c>
      <c r="I19" s="72">
        <v>0.32</v>
      </c>
      <c r="J19" s="72"/>
      <c r="K19" s="72">
        <v>3.4</v>
      </c>
      <c r="L19" s="72">
        <v>3.2</v>
      </c>
      <c r="M19" s="72">
        <v>3.8</v>
      </c>
      <c r="N19" s="73">
        <v>7.4</v>
      </c>
      <c r="O19" s="175">
        <v>7.4</v>
      </c>
      <c r="P19" s="177">
        <v>7.4</v>
      </c>
      <c r="Q19" s="96">
        <v>19.3</v>
      </c>
      <c r="R19" s="181">
        <v>19.399999999999999</v>
      </c>
      <c r="S19" s="186">
        <v>19.399999999999999</v>
      </c>
      <c r="T19" s="80" t="s">
        <v>80</v>
      </c>
      <c r="U19" s="97"/>
      <c r="V19" s="98"/>
      <c r="W19" s="28" t="s">
        <v>27</v>
      </c>
    </row>
    <row r="20" spans="1:23">
      <c r="A20" s="65">
        <v>41283</v>
      </c>
      <c r="B20" s="270">
        <v>1.7</v>
      </c>
      <c r="C20" s="263">
        <v>2.0699999999999998</v>
      </c>
      <c r="D20" s="3">
        <f t="shared" si="0"/>
        <v>11.245999999999999</v>
      </c>
      <c r="E20" s="3">
        <v>1.3</v>
      </c>
      <c r="F20" s="3">
        <v>1.2</v>
      </c>
      <c r="G20" s="3">
        <v>10</v>
      </c>
      <c r="H20" s="3">
        <v>4.5999999999999999E-2</v>
      </c>
      <c r="I20" s="3" t="s">
        <v>80</v>
      </c>
      <c r="J20" s="85"/>
      <c r="K20" s="3">
        <v>3.8</v>
      </c>
      <c r="L20" s="3">
        <v>3.9</v>
      </c>
      <c r="M20" s="3">
        <v>0.31</v>
      </c>
      <c r="N20" s="62">
        <v>7.4</v>
      </c>
      <c r="O20" s="174">
        <v>7.4</v>
      </c>
      <c r="P20" s="176">
        <v>7.4</v>
      </c>
      <c r="Q20" s="61">
        <v>18.8</v>
      </c>
      <c r="R20" s="180">
        <v>18.8</v>
      </c>
      <c r="S20" s="185">
        <v>18.899999999999999</v>
      </c>
      <c r="T20" s="45" t="s">
        <v>80</v>
      </c>
      <c r="U20" s="89">
        <f>SUM('Ind Inf Conc.'!E8,'Ind Inf Conc.'!G8,'Ind Inf Conc.'!H8)-SUM(E20,G20,H20)</f>
        <v>29.354000000000003</v>
      </c>
      <c r="V20" s="90">
        <f>'Ind Inf Conc.'!K8-K20</f>
        <v>1.2000000000000002</v>
      </c>
    </row>
    <row r="21" spans="1:23">
      <c r="A21" s="68">
        <v>41289</v>
      </c>
      <c r="B21" s="78"/>
      <c r="C21" s="262"/>
      <c r="D21" s="69">
        <f t="shared" si="0"/>
        <v>0</v>
      </c>
      <c r="E21" s="69"/>
      <c r="F21" s="69"/>
      <c r="G21" s="69"/>
      <c r="H21" s="69"/>
      <c r="I21" s="69"/>
      <c r="J21" s="69"/>
      <c r="K21" s="69"/>
      <c r="L21" s="69"/>
      <c r="M21" s="69"/>
      <c r="N21" s="70"/>
      <c r="O21" s="167"/>
      <c r="P21" s="171"/>
      <c r="Q21" s="93"/>
      <c r="R21" s="179"/>
      <c r="S21" s="184"/>
      <c r="T21" s="79"/>
      <c r="U21" s="94"/>
      <c r="V21" s="95"/>
    </row>
    <row r="22" spans="1:23">
      <c r="A22" s="65">
        <v>41306</v>
      </c>
      <c r="B22" s="1"/>
      <c r="C22" s="263"/>
      <c r="D22" s="3">
        <f t="shared" si="0"/>
        <v>0</v>
      </c>
      <c r="E22" s="3"/>
      <c r="F22" s="3"/>
      <c r="G22" s="3"/>
      <c r="H22" s="3"/>
      <c r="I22" s="3"/>
      <c r="J22" s="85"/>
      <c r="K22" s="3"/>
      <c r="L22" s="3"/>
      <c r="M22" s="3"/>
      <c r="N22" s="62"/>
      <c r="O22" s="174"/>
      <c r="P22" s="176"/>
      <c r="Q22" s="61"/>
      <c r="R22" s="180"/>
      <c r="S22" s="185"/>
      <c r="T22" s="45"/>
      <c r="U22" s="53"/>
      <c r="V22" s="43"/>
    </row>
    <row r="23" spans="1:23">
      <c r="A23" s="68">
        <v>41320</v>
      </c>
      <c r="B23" s="78"/>
      <c r="C23" s="262"/>
      <c r="D23" s="69">
        <f t="shared" si="0"/>
        <v>0</v>
      </c>
      <c r="E23" s="69"/>
      <c r="F23" s="69"/>
      <c r="G23" s="69"/>
      <c r="H23" s="69"/>
      <c r="I23" s="69"/>
      <c r="J23" s="69"/>
      <c r="K23" s="69"/>
      <c r="L23" s="69"/>
      <c r="M23" s="69"/>
      <c r="N23" s="70"/>
      <c r="O23" s="167"/>
      <c r="P23" s="171"/>
      <c r="Q23" s="93"/>
      <c r="R23" s="179"/>
      <c r="S23" s="184"/>
      <c r="T23" s="79"/>
      <c r="U23" s="94"/>
      <c r="V23" s="95"/>
    </row>
    <row r="24" spans="1:23">
      <c r="A24" s="65">
        <v>41334</v>
      </c>
      <c r="B24" s="1"/>
      <c r="C24" s="263"/>
      <c r="D24" s="3">
        <f t="shared" si="0"/>
        <v>0</v>
      </c>
      <c r="E24" s="3"/>
      <c r="F24" s="3"/>
      <c r="G24" s="3"/>
      <c r="H24" s="3"/>
      <c r="I24" s="3"/>
      <c r="J24" s="85"/>
      <c r="K24" s="3"/>
      <c r="L24" s="3"/>
      <c r="M24" s="3"/>
      <c r="N24" s="62"/>
      <c r="O24" s="174"/>
      <c r="P24" s="176"/>
      <c r="Q24" s="61"/>
      <c r="R24" s="180"/>
      <c r="S24" s="185"/>
      <c r="T24" s="45"/>
      <c r="U24" s="53"/>
      <c r="V24" s="43"/>
    </row>
    <row r="25" spans="1:23">
      <c r="A25" s="71">
        <v>41348</v>
      </c>
      <c r="B25" s="76"/>
      <c r="C25" s="264"/>
      <c r="D25" s="76">
        <f t="shared" si="0"/>
        <v>0</v>
      </c>
      <c r="E25" s="72"/>
      <c r="F25" s="72"/>
      <c r="G25" s="72"/>
      <c r="H25" s="72"/>
      <c r="I25" s="72"/>
      <c r="J25" s="72"/>
      <c r="K25" s="72"/>
      <c r="L25" s="72"/>
      <c r="M25" s="72"/>
      <c r="N25" s="73"/>
      <c r="O25" s="175"/>
      <c r="P25" s="177"/>
      <c r="Q25" s="96"/>
      <c r="R25" s="181"/>
      <c r="S25" s="186"/>
      <c r="T25" s="80"/>
      <c r="U25" s="97"/>
      <c r="V25" s="98"/>
      <c r="W25" s="28" t="s">
        <v>29</v>
      </c>
    </row>
    <row r="26" spans="1:23">
      <c r="A26" s="65">
        <v>41365</v>
      </c>
      <c r="B26" s="1"/>
      <c r="C26" s="263"/>
      <c r="D26" s="3">
        <f t="shared" si="0"/>
        <v>0</v>
      </c>
      <c r="E26" s="3"/>
      <c r="F26" s="3"/>
      <c r="G26" s="3"/>
      <c r="H26" s="3"/>
      <c r="I26" s="3"/>
      <c r="J26" s="85"/>
      <c r="K26" s="3"/>
      <c r="L26" s="3"/>
      <c r="M26" s="3"/>
      <c r="N26" s="62"/>
      <c r="O26" s="174"/>
      <c r="P26" s="176"/>
      <c r="Q26" s="61"/>
      <c r="R26" s="180"/>
      <c r="S26" s="185"/>
      <c r="T26" s="45"/>
      <c r="U26" s="89"/>
      <c r="V26" s="90"/>
    </row>
    <row r="27" spans="1:23">
      <c r="A27" s="68">
        <v>41379</v>
      </c>
      <c r="B27" s="78"/>
      <c r="C27" s="262"/>
      <c r="D27" s="69">
        <f t="shared" si="0"/>
        <v>0</v>
      </c>
      <c r="E27" s="69"/>
      <c r="F27" s="69"/>
      <c r="G27" s="69"/>
      <c r="H27" s="69"/>
      <c r="I27" s="69"/>
      <c r="J27" s="69"/>
      <c r="K27" s="69"/>
      <c r="L27" s="69"/>
      <c r="M27" s="69"/>
      <c r="N27" s="70"/>
      <c r="O27" s="167"/>
      <c r="P27" s="171"/>
      <c r="Q27" s="93"/>
      <c r="R27" s="179"/>
      <c r="S27" s="184"/>
      <c r="T27" s="79"/>
      <c r="U27" s="94"/>
      <c r="V27" s="95"/>
    </row>
    <row r="28" spans="1:23">
      <c r="A28" s="65">
        <v>41395</v>
      </c>
      <c r="B28" s="1"/>
      <c r="C28" s="263"/>
      <c r="D28" s="3">
        <f t="shared" si="0"/>
        <v>0</v>
      </c>
      <c r="E28" s="3"/>
      <c r="F28" s="3"/>
      <c r="G28" s="3"/>
      <c r="H28" s="3"/>
      <c r="I28" s="3"/>
      <c r="J28" s="85"/>
      <c r="K28" s="3"/>
      <c r="L28" s="3"/>
      <c r="M28" s="3"/>
      <c r="N28" s="62"/>
      <c r="O28" s="174"/>
      <c r="P28" s="176"/>
      <c r="Q28" s="61"/>
      <c r="R28" s="180"/>
      <c r="S28" s="185"/>
      <c r="T28" s="45"/>
      <c r="U28" s="53"/>
      <c r="V28" s="43"/>
    </row>
    <row r="29" spans="1:23">
      <c r="A29" s="68">
        <v>41409</v>
      </c>
      <c r="B29" s="78"/>
      <c r="C29" s="262"/>
      <c r="D29" s="69">
        <f t="shared" si="0"/>
        <v>0</v>
      </c>
      <c r="E29" s="69"/>
      <c r="F29" s="69"/>
      <c r="G29" s="69"/>
      <c r="H29" s="69"/>
      <c r="I29" s="69"/>
      <c r="J29" s="69"/>
      <c r="K29" s="69"/>
      <c r="L29" s="69"/>
      <c r="M29" s="69"/>
      <c r="N29" s="70"/>
      <c r="O29" s="167"/>
      <c r="P29" s="171"/>
      <c r="Q29" s="93"/>
      <c r="R29" s="179"/>
      <c r="S29" s="184"/>
      <c r="T29" s="79"/>
      <c r="U29" s="94"/>
      <c r="V29" s="95"/>
    </row>
    <row r="30" spans="1:23">
      <c r="A30" s="65">
        <v>41426</v>
      </c>
      <c r="B30" s="1"/>
      <c r="C30" s="263"/>
      <c r="D30" s="3">
        <f t="shared" si="0"/>
        <v>0</v>
      </c>
      <c r="E30" s="3"/>
      <c r="F30" s="3"/>
      <c r="G30" s="3"/>
      <c r="H30" s="3"/>
      <c r="I30" s="3"/>
      <c r="J30" s="85"/>
      <c r="K30" s="3"/>
      <c r="L30" s="3"/>
      <c r="M30" s="3"/>
      <c r="N30" s="62"/>
      <c r="O30" s="174"/>
      <c r="P30" s="176"/>
      <c r="Q30" s="61"/>
      <c r="R30" s="180"/>
      <c r="S30" s="185"/>
      <c r="T30" s="45"/>
      <c r="U30" s="53"/>
      <c r="V30" s="43"/>
    </row>
    <row r="31" spans="1:23">
      <c r="A31" s="71">
        <v>41440</v>
      </c>
      <c r="B31" s="76"/>
      <c r="C31" s="264"/>
      <c r="D31" s="76">
        <f t="shared" si="0"/>
        <v>0</v>
      </c>
      <c r="E31" s="72"/>
      <c r="F31" s="72"/>
      <c r="G31" s="72"/>
      <c r="H31" s="72"/>
      <c r="I31" s="72"/>
      <c r="J31" s="72"/>
      <c r="K31" s="72"/>
      <c r="L31" s="72"/>
      <c r="M31" s="72"/>
      <c r="N31" s="73"/>
      <c r="O31" s="175"/>
      <c r="P31" s="177"/>
      <c r="Q31" s="96"/>
      <c r="R31" s="181"/>
      <c r="S31" s="186"/>
      <c r="T31" s="80"/>
      <c r="U31" s="97"/>
      <c r="V31" s="98"/>
      <c r="W31" s="47" t="s">
        <v>25</v>
      </c>
    </row>
    <row r="32" spans="1:23">
      <c r="A32" s="65">
        <v>41456</v>
      </c>
      <c r="B32" s="1"/>
      <c r="C32" s="263"/>
      <c r="D32" s="3">
        <f t="shared" si="0"/>
        <v>0</v>
      </c>
      <c r="E32" s="3"/>
      <c r="F32" s="3"/>
      <c r="G32" s="3"/>
      <c r="H32" s="3"/>
      <c r="I32" s="3"/>
      <c r="J32" s="85"/>
      <c r="K32" s="3"/>
      <c r="L32" s="3"/>
      <c r="M32" s="3"/>
      <c r="N32" s="62"/>
      <c r="O32" s="174"/>
      <c r="P32" s="176"/>
      <c r="Q32" s="61"/>
      <c r="R32" s="180"/>
      <c r="S32" s="185"/>
      <c r="T32" s="45"/>
      <c r="U32" s="89"/>
      <c r="V32" s="90"/>
    </row>
    <row r="33" spans="1:23">
      <c r="A33" s="68">
        <v>41470</v>
      </c>
      <c r="B33" s="78"/>
      <c r="C33" s="262"/>
      <c r="D33" s="69">
        <f t="shared" si="0"/>
        <v>0</v>
      </c>
      <c r="E33" s="69"/>
      <c r="F33" s="69"/>
      <c r="G33" s="69"/>
      <c r="H33" s="69"/>
      <c r="I33" s="69"/>
      <c r="J33" s="69"/>
      <c r="K33" s="69"/>
      <c r="L33" s="69"/>
      <c r="M33" s="69"/>
      <c r="N33" s="70"/>
      <c r="O33" s="167"/>
      <c r="P33" s="171"/>
      <c r="Q33" s="93"/>
      <c r="R33" s="179"/>
      <c r="S33" s="184"/>
      <c r="T33" s="79"/>
      <c r="U33" s="94"/>
      <c r="V33" s="95"/>
    </row>
    <row r="34" spans="1:23">
      <c r="A34" s="65">
        <v>41487</v>
      </c>
      <c r="B34" s="1"/>
      <c r="C34" s="263"/>
      <c r="D34" s="3">
        <f t="shared" si="0"/>
        <v>0</v>
      </c>
      <c r="E34" s="3"/>
      <c r="F34" s="3"/>
      <c r="G34" s="3"/>
      <c r="H34" s="3"/>
      <c r="I34" s="3"/>
      <c r="J34" s="85"/>
      <c r="K34" s="3"/>
      <c r="L34" s="3"/>
      <c r="M34" s="3"/>
      <c r="N34" s="62"/>
      <c r="O34" s="174"/>
      <c r="P34" s="176"/>
      <c r="Q34" s="61"/>
      <c r="R34" s="180"/>
      <c r="S34" s="185"/>
      <c r="T34" s="45"/>
      <c r="U34" s="53"/>
      <c r="V34" s="43"/>
    </row>
    <row r="35" spans="1:23">
      <c r="A35" s="68">
        <v>41501</v>
      </c>
      <c r="B35" s="78"/>
      <c r="C35" s="262"/>
      <c r="D35" s="69">
        <f t="shared" si="0"/>
        <v>0</v>
      </c>
      <c r="E35" s="69"/>
      <c r="F35" s="69"/>
      <c r="G35" s="69"/>
      <c r="H35" s="69"/>
      <c r="I35" s="69"/>
      <c r="J35" s="69"/>
      <c r="K35" s="69"/>
      <c r="L35" s="69"/>
      <c r="M35" s="69"/>
      <c r="N35" s="70"/>
      <c r="O35" s="167"/>
      <c r="P35" s="171"/>
      <c r="Q35" s="93"/>
      <c r="R35" s="179"/>
      <c r="S35" s="184"/>
      <c r="T35" s="79"/>
      <c r="U35" s="94"/>
      <c r="V35" s="95"/>
    </row>
    <row r="36" spans="1:23">
      <c r="A36" s="65">
        <v>41518</v>
      </c>
      <c r="B36" s="1"/>
      <c r="C36" s="263"/>
      <c r="D36" s="3">
        <f t="shared" si="0"/>
        <v>0</v>
      </c>
      <c r="E36" s="3"/>
      <c r="F36" s="3"/>
      <c r="G36" s="3"/>
      <c r="H36" s="3"/>
      <c r="I36" s="3"/>
      <c r="J36" s="85"/>
      <c r="K36" s="3"/>
      <c r="L36" s="3"/>
      <c r="M36" s="3"/>
      <c r="N36" s="62"/>
      <c r="O36" s="174"/>
      <c r="P36" s="176"/>
      <c r="Q36" s="61"/>
      <c r="R36" s="180"/>
      <c r="S36" s="185"/>
      <c r="T36" s="45"/>
      <c r="U36" s="53"/>
      <c r="V36" s="43"/>
    </row>
    <row r="37" spans="1:23">
      <c r="A37" s="71">
        <v>41532</v>
      </c>
      <c r="B37" s="76"/>
      <c r="C37" s="264"/>
      <c r="D37" s="76">
        <f t="shared" si="0"/>
        <v>0</v>
      </c>
      <c r="E37" s="72"/>
      <c r="F37" s="72"/>
      <c r="G37" s="72"/>
      <c r="H37" s="72"/>
      <c r="I37" s="72"/>
      <c r="J37" s="72"/>
      <c r="K37" s="72"/>
      <c r="L37" s="72"/>
      <c r="M37" s="72"/>
      <c r="N37" s="73"/>
      <c r="O37" s="175"/>
      <c r="P37" s="177"/>
      <c r="Q37" s="96"/>
      <c r="R37" s="181"/>
      <c r="S37" s="186"/>
      <c r="T37" s="80"/>
      <c r="U37" s="97"/>
      <c r="V37" s="98"/>
      <c r="W37" s="28" t="s">
        <v>28</v>
      </c>
    </row>
    <row r="38" spans="1:23">
      <c r="A38" s="65">
        <v>41548</v>
      </c>
      <c r="B38" s="1"/>
      <c r="C38" s="263"/>
      <c r="D38" s="3">
        <f t="shared" si="0"/>
        <v>0</v>
      </c>
      <c r="E38" s="3"/>
      <c r="F38" s="3"/>
      <c r="G38" s="3"/>
      <c r="H38" s="3"/>
      <c r="I38" s="3"/>
      <c r="J38" s="85"/>
      <c r="K38" s="3"/>
      <c r="L38" s="3"/>
      <c r="M38" s="3"/>
      <c r="N38" s="62"/>
      <c r="O38" s="174"/>
      <c r="P38" s="176"/>
      <c r="Q38" s="61"/>
      <c r="R38" s="180"/>
      <c r="S38" s="185"/>
      <c r="T38" s="45"/>
      <c r="U38" s="89"/>
      <c r="V38" s="90"/>
    </row>
    <row r="39" spans="1:23">
      <c r="A39" s="68">
        <v>41562</v>
      </c>
      <c r="B39" s="78"/>
      <c r="C39" s="262"/>
      <c r="D39" s="69">
        <f t="shared" si="0"/>
        <v>0</v>
      </c>
      <c r="E39" s="69"/>
      <c r="F39" s="69"/>
      <c r="G39" s="69"/>
      <c r="H39" s="69"/>
      <c r="I39" s="69"/>
      <c r="J39" s="69"/>
      <c r="K39" s="69"/>
      <c r="L39" s="69"/>
      <c r="M39" s="69"/>
      <c r="N39" s="70"/>
      <c r="O39" s="167"/>
      <c r="P39" s="171"/>
      <c r="Q39" s="93"/>
      <c r="R39" s="179"/>
      <c r="S39" s="184"/>
      <c r="T39" s="79"/>
      <c r="U39" s="94"/>
      <c r="V39" s="95"/>
    </row>
    <row r="40" spans="1:23">
      <c r="A40" s="65">
        <v>41579</v>
      </c>
      <c r="B40" s="1"/>
      <c r="C40" s="263"/>
      <c r="D40" s="3">
        <f t="shared" si="0"/>
        <v>0</v>
      </c>
      <c r="E40" s="3"/>
      <c r="F40" s="3"/>
      <c r="G40" s="3"/>
      <c r="H40" s="3"/>
      <c r="I40" s="3"/>
      <c r="J40" s="85"/>
      <c r="K40" s="3"/>
      <c r="L40" s="3"/>
      <c r="M40" s="3"/>
      <c r="N40" s="62"/>
      <c r="O40" s="174"/>
      <c r="P40" s="176"/>
      <c r="Q40" s="61"/>
      <c r="R40" s="180"/>
      <c r="S40" s="185"/>
      <c r="T40" s="45"/>
      <c r="U40" s="53"/>
      <c r="V40" s="43"/>
    </row>
    <row r="41" spans="1:23">
      <c r="A41" s="68">
        <v>41593</v>
      </c>
      <c r="B41" s="78"/>
      <c r="C41" s="262"/>
      <c r="D41" s="69">
        <f t="shared" si="0"/>
        <v>0</v>
      </c>
      <c r="E41" s="69"/>
      <c r="F41" s="69"/>
      <c r="G41" s="69"/>
      <c r="H41" s="69"/>
      <c r="I41" s="69"/>
      <c r="J41" s="69"/>
      <c r="K41" s="69"/>
      <c r="L41" s="69"/>
      <c r="M41" s="69"/>
      <c r="N41" s="70"/>
      <c r="O41" s="167"/>
      <c r="P41" s="171"/>
      <c r="Q41" s="93"/>
      <c r="R41" s="179"/>
      <c r="S41" s="184"/>
      <c r="T41" s="79"/>
      <c r="U41" s="94"/>
      <c r="V41" s="95"/>
    </row>
    <row r="42" spans="1:23">
      <c r="A42" s="65">
        <v>41609</v>
      </c>
      <c r="B42" s="1"/>
      <c r="C42" s="263"/>
      <c r="D42" s="3">
        <f t="shared" si="0"/>
        <v>0</v>
      </c>
      <c r="E42" s="3"/>
      <c r="F42" s="3"/>
      <c r="G42" s="3"/>
      <c r="H42" s="3"/>
      <c r="I42" s="3"/>
      <c r="J42" s="85"/>
      <c r="K42" s="3"/>
      <c r="L42" s="3"/>
      <c r="M42" s="3"/>
      <c r="N42" s="62"/>
      <c r="O42" s="174"/>
      <c r="P42" s="176"/>
      <c r="Q42" s="61"/>
      <c r="R42" s="180"/>
      <c r="S42" s="185"/>
      <c r="T42" s="45"/>
      <c r="U42" s="53"/>
      <c r="V42" s="43"/>
    </row>
    <row r="43" spans="1:23">
      <c r="A43" s="71">
        <v>41623</v>
      </c>
      <c r="B43" s="76"/>
      <c r="C43" s="264"/>
      <c r="D43" s="76">
        <f t="shared" si="0"/>
        <v>0</v>
      </c>
      <c r="E43" s="72"/>
      <c r="F43" s="72"/>
      <c r="G43" s="72"/>
      <c r="H43" s="72"/>
      <c r="I43" s="72"/>
      <c r="J43" s="72"/>
      <c r="K43" s="72"/>
      <c r="L43" s="72"/>
      <c r="M43" s="72"/>
      <c r="N43" s="73"/>
      <c r="O43" s="175"/>
      <c r="P43" s="177"/>
      <c r="Q43" s="96"/>
      <c r="R43" s="181"/>
      <c r="S43" s="186"/>
      <c r="T43" s="80"/>
      <c r="U43" s="97"/>
      <c r="V43" s="98"/>
      <c r="W43" s="28" t="s">
        <v>27</v>
      </c>
    </row>
    <row r="44" spans="1:23">
      <c r="A44" s="65">
        <v>41640</v>
      </c>
      <c r="B44" s="1"/>
      <c r="C44" s="263"/>
      <c r="D44" s="3">
        <f t="shared" si="0"/>
        <v>0</v>
      </c>
      <c r="E44" s="3"/>
      <c r="F44" s="3"/>
      <c r="G44" s="3"/>
      <c r="H44" s="3"/>
      <c r="I44" s="3"/>
      <c r="J44" s="85"/>
      <c r="K44" s="3"/>
      <c r="L44" s="3"/>
      <c r="M44" s="3"/>
      <c r="N44" s="62"/>
      <c r="O44" s="174"/>
      <c r="P44" s="176"/>
      <c r="Q44" s="61"/>
      <c r="R44" s="180"/>
      <c r="S44" s="185"/>
      <c r="T44" s="45"/>
      <c r="U44" s="89"/>
      <c r="V44" s="90"/>
    </row>
    <row r="45" spans="1:23">
      <c r="A45" s="68">
        <v>41654</v>
      </c>
      <c r="B45" s="78"/>
      <c r="C45" s="262"/>
      <c r="D45" s="69">
        <f t="shared" si="0"/>
        <v>0</v>
      </c>
      <c r="E45" s="69"/>
      <c r="F45" s="69"/>
      <c r="G45" s="69"/>
      <c r="H45" s="69"/>
      <c r="I45" s="69"/>
      <c r="J45" s="69"/>
      <c r="K45" s="69"/>
      <c r="L45" s="69"/>
      <c r="M45" s="69"/>
      <c r="N45" s="70"/>
      <c r="O45" s="167"/>
      <c r="P45" s="171"/>
      <c r="Q45" s="93"/>
      <c r="R45" s="179"/>
      <c r="S45" s="184"/>
      <c r="T45" s="79"/>
      <c r="U45" s="94"/>
      <c r="V45" s="95"/>
    </row>
    <row r="46" spans="1:23">
      <c r="A46" s="65">
        <v>41671</v>
      </c>
      <c r="B46" s="1"/>
      <c r="C46" s="263"/>
      <c r="D46" s="3">
        <f t="shared" si="0"/>
        <v>0</v>
      </c>
      <c r="E46" s="3"/>
      <c r="F46" s="3"/>
      <c r="G46" s="3"/>
      <c r="H46" s="3"/>
      <c r="I46" s="3"/>
      <c r="J46" s="85"/>
      <c r="K46" s="3"/>
      <c r="L46" s="3"/>
      <c r="M46" s="3"/>
      <c r="N46" s="62"/>
      <c r="O46" s="174"/>
      <c r="P46" s="176"/>
      <c r="Q46" s="61"/>
      <c r="R46" s="180"/>
      <c r="S46" s="185"/>
      <c r="T46" s="45"/>
      <c r="U46" s="53"/>
      <c r="V46" s="43"/>
    </row>
    <row r="47" spans="1:23">
      <c r="A47" s="68">
        <v>41685</v>
      </c>
      <c r="B47" s="78"/>
      <c r="C47" s="262"/>
      <c r="D47" s="69">
        <f t="shared" si="0"/>
        <v>0</v>
      </c>
      <c r="E47" s="69"/>
      <c r="F47" s="69"/>
      <c r="G47" s="69"/>
      <c r="H47" s="69"/>
      <c r="I47" s="69"/>
      <c r="J47" s="69"/>
      <c r="K47" s="69"/>
      <c r="L47" s="69"/>
      <c r="M47" s="69"/>
      <c r="N47" s="70"/>
      <c r="O47" s="167"/>
      <c r="P47" s="171"/>
      <c r="Q47" s="93"/>
      <c r="R47" s="179"/>
      <c r="S47" s="184"/>
      <c r="T47" s="79"/>
      <c r="U47" s="94"/>
      <c r="V47" s="95"/>
    </row>
    <row r="48" spans="1:23">
      <c r="A48" s="65">
        <v>41699</v>
      </c>
      <c r="B48" s="1"/>
      <c r="C48" s="263"/>
      <c r="D48" s="3">
        <f t="shared" si="0"/>
        <v>0</v>
      </c>
      <c r="E48" s="3"/>
      <c r="F48" s="3"/>
      <c r="G48" s="3"/>
      <c r="H48" s="3"/>
      <c r="I48" s="3"/>
      <c r="J48" s="85"/>
      <c r="K48" s="3"/>
      <c r="L48" s="3"/>
      <c r="M48" s="3"/>
      <c r="N48" s="62"/>
      <c r="O48" s="174"/>
      <c r="P48" s="176"/>
      <c r="Q48" s="61"/>
      <c r="R48" s="180"/>
      <c r="S48" s="185"/>
      <c r="T48" s="45"/>
      <c r="U48" s="53"/>
      <c r="V48" s="43"/>
    </row>
    <row r="49" spans="1:23">
      <c r="A49" s="71">
        <v>41713</v>
      </c>
      <c r="B49" s="76"/>
      <c r="C49" s="264"/>
      <c r="D49" s="76">
        <f t="shared" si="0"/>
        <v>0</v>
      </c>
      <c r="E49" s="72"/>
      <c r="F49" s="72"/>
      <c r="G49" s="72"/>
      <c r="H49" s="72"/>
      <c r="I49" s="72"/>
      <c r="J49" s="72"/>
      <c r="K49" s="72"/>
      <c r="L49" s="72"/>
      <c r="M49" s="72"/>
      <c r="N49" s="73"/>
      <c r="O49" s="175"/>
      <c r="P49" s="177"/>
      <c r="Q49" s="96"/>
      <c r="R49" s="181"/>
      <c r="S49" s="186"/>
      <c r="T49" s="80"/>
      <c r="U49" s="97"/>
      <c r="V49" s="98"/>
      <c r="W49" s="28" t="s">
        <v>29</v>
      </c>
    </row>
    <row r="50" spans="1:23">
      <c r="A50" s="65">
        <v>41730</v>
      </c>
      <c r="B50" s="1"/>
      <c r="C50" s="263"/>
      <c r="D50" s="3">
        <f t="shared" si="0"/>
        <v>0</v>
      </c>
      <c r="E50" s="3"/>
      <c r="F50" s="3"/>
      <c r="G50" s="3"/>
      <c r="H50" s="3"/>
      <c r="I50" s="3"/>
      <c r="J50" s="85"/>
      <c r="K50" s="3"/>
      <c r="L50" s="3"/>
      <c r="M50" s="3"/>
      <c r="N50" s="62"/>
      <c r="O50" s="174"/>
      <c r="P50" s="176"/>
      <c r="Q50" s="61"/>
      <c r="R50" s="180"/>
      <c r="S50" s="185"/>
      <c r="T50" s="45"/>
      <c r="U50" s="41"/>
      <c r="V50" s="43"/>
    </row>
    <row r="51" spans="1:23">
      <c r="A51" s="68">
        <v>41744</v>
      </c>
      <c r="B51" s="78"/>
      <c r="C51" s="262"/>
      <c r="D51" s="69">
        <f t="shared" si="0"/>
        <v>0</v>
      </c>
      <c r="E51" s="69"/>
      <c r="F51" s="69"/>
      <c r="G51" s="69"/>
      <c r="H51" s="69"/>
      <c r="I51" s="69"/>
      <c r="J51" s="69"/>
      <c r="K51" s="69"/>
      <c r="L51" s="69"/>
      <c r="M51" s="69"/>
      <c r="N51" s="70"/>
      <c r="O51" s="167"/>
      <c r="P51" s="171"/>
      <c r="Q51" s="93"/>
      <c r="R51" s="179"/>
      <c r="S51" s="184"/>
      <c r="T51" s="79"/>
      <c r="U51" s="99"/>
      <c r="V51" s="95"/>
    </row>
    <row r="52" spans="1:23">
      <c r="A52" s="65">
        <v>41760</v>
      </c>
      <c r="B52" s="1"/>
      <c r="C52" s="263"/>
      <c r="D52" s="3">
        <f t="shared" si="0"/>
        <v>0</v>
      </c>
      <c r="E52" s="3"/>
      <c r="F52" s="3"/>
      <c r="G52" s="3"/>
      <c r="H52" s="3"/>
      <c r="I52" s="3"/>
      <c r="J52" s="85"/>
      <c r="K52" s="3"/>
      <c r="L52" s="3"/>
      <c r="M52" s="3"/>
      <c r="N52" s="62"/>
      <c r="O52" s="174"/>
      <c r="P52" s="176"/>
      <c r="Q52" s="61"/>
      <c r="R52" s="180"/>
      <c r="S52" s="185"/>
      <c r="T52" s="45"/>
      <c r="U52" s="41"/>
      <c r="V52" s="43"/>
    </row>
    <row r="53" spans="1:23">
      <c r="A53" s="68">
        <v>41774</v>
      </c>
      <c r="B53" s="78"/>
      <c r="C53" s="262"/>
      <c r="D53" s="69">
        <f t="shared" si="0"/>
        <v>0</v>
      </c>
      <c r="E53" s="69"/>
      <c r="F53" s="69"/>
      <c r="G53" s="69"/>
      <c r="H53" s="69"/>
      <c r="I53" s="69"/>
      <c r="J53" s="69"/>
      <c r="K53" s="69"/>
      <c r="L53" s="69"/>
      <c r="M53" s="69"/>
      <c r="N53" s="70"/>
      <c r="O53" s="167"/>
      <c r="P53" s="171"/>
      <c r="Q53" s="93"/>
      <c r="R53" s="179"/>
      <c r="S53" s="184"/>
      <c r="T53" s="79"/>
      <c r="U53" s="99"/>
      <c r="V53" s="95"/>
    </row>
    <row r="54" spans="1:23">
      <c r="A54" s="65">
        <v>41791</v>
      </c>
      <c r="B54" s="1"/>
      <c r="C54" s="263"/>
      <c r="D54" s="3">
        <f t="shared" si="0"/>
        <v>0</v>
      </c>
      <c r="E54" s="3"/>
      <c r="F54" s="3"/>
      <c r="G54" s="3"/>
      <c r="H54" s="3"/>
      <c r="I54" s="3"/>
      <c r="J54" s="85"/>
      <c r="K54" s="3"/>
      <c r="L54" s="3"/>
      <c r="M54" s="3"/>
      <c r="N54" s="62"/>
      <c r="O54" s="174"/>
      <c r="P54" s="176"/>
      <c r="Q54" s="61"/>
      <c r="R54" s="180"/>
      <c r="S54" s="185"/>
      <c r="T54" s="45"/>
      <c r="U54" s="41"/>
      <c r="V54" s="43"/>
    </row>
    <row r="55" spans="1:23" ht="15.75" thickBot="1">
      <c r="A55" s="100">
        <v>41805</v>
      </c>
      <c r="B55" s="81"/>
      <c r="C55" s="265"/>
      <c r="D55" s="82">
        <f t="shared" si="0"/>
        <v>0</v>
      </c>
      <c r="E55" s="82"/>
      <c r="F55" s="82"/>
      <c r="G55" s="82"/>
      <c r="H55" s="82"/>
      <c r="I55" s="82"/>
      <c r="J55" s="82"/>
      <c r="K55" s="82"/>
      <c r="L55" s="82"/>
      <c r="M55" s="82"/>
      <c r="N55" s="84"/>
      <c r="O55" s="168"/>
      <c r="P55" s="172"/>
      <c r="Q55" s="101"/>
      <c r="R55" s="182"/>
      <c r="S55" s="187"/>
      <c r="T55" s="83"/>
      <c r="U55" s="102"/>
      <c r="V55" s="103"/>
      <c r="W55" s="47" t="s">
        <v>26</v>
      </c>
    </row>
    <row r="56" spans="1:23" ht="11.25" customHeight="1"/>
    <row r="57" spans="1:23" ht="10.5" customHeight="1"/>
    <row r="58" spans="1:23" ht="23.25">
      <c r="B58" s="293" t="s">
        <v>41</v>
      </c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</row>
    <row r="59" spans="1:23" ht="15.75" thickBot="1">
      <c r="B59" s="298" t="s">
        <v>40</v>
      </c>
      <c r="C59" s="298"/>
      <c r="D59" s="298"/>
      <c r="E59" s="298"/>
      <c r="F59" s="298"/>
      <c r="G59" s="298"/>
      <c r="H59" s="298"/>
      <c r="I59" s="298"/>
      <c r="J59" s="298"/>
      <c r="K59" s="298"/>
      <c r="L59" s="298"/>
      <c r="M59" s="298"/>
      <c r="N59" s="298"/>
      <c r="O59" s="298"/>
      <c r="P59" s="298"/>
      <c r="Q59" s="298"/>
      <c r="R59" s="298"/>
      <c r="S59" s="298"/>
      <c r="T59" s="298"/>
    </row>
    <row r="60" spans="1:23">
      <c r="A60" s="64" t="s">
        <v>33</v>
      </c>
      <c r="B60" s="31"/>
      <c r="C60" s="261"/>
      <c r="D60" s="34">
        <f t="shared" ref="D60:D63" si="1">SUM(F60,G60,H60)</f>
        <v>0</v>
      </c>
      <c r="E60" s="34"/>
      <c r="F60" s="34"/>
      <c r="G60" s="34"/>
      <c r="H60" s="34"/>
      <c r="I60" s="34"/>
      <c r="J60" s="108"/>
      <c r="K60" s="34"/>
      <c r="L60" s="34"/>
      <c r="M60" s="34"/>
      <c r="N60" s="74"/>
      <c r="O60" s="165"/>
      <c r="P60" s="169"/>
      <c r="Q60" s="91"/>
      <c r="R60" s="178"/>
      <c r="S60" s="183"/>
      <c r="T60" s="44"/>
      <c r="U60" s="40"/>
      <c r="V60" s="42"/>
    </row>
    <row r="61" spans="1:23">
      <c r="A61" s="65" t="s">
        <v>33</v>
      </c>
      <c r="B61" s="111"/>
      <c r="C61" s="267"/>
      <c r="D61" s="112">
        <f t="shared" si="1"/>
        <v>0</v>
      </c>
      <c r="E61" s="112"/>
      <c r="F61" s="112"/>
      <c r="G61" s="112"/>
      <c r="H61" s="112"/>
      <c r="I61" s="112"/>
      <c r="J61" s="109"/>
      <c r="K61" s="112"/>
      <c r="L61" s="112"/>
      <c r="M61" s="112"/>
      <c r="N61" s="113"/>
      <c r="O61" s="166"/>
      <c r="P61" s="170"/>
      <c r="Q61" s="114"/>
      <c r="R61" s="190"/>
      <c r="S61" s="192"/>
      <c r="T61" s="115"/>
      <c r="U61" s="116"/>
      <c r="V61" s="117"/>
    </row>
    <row r="62" spans="1:23">
      <c r="A62" s="65" t="s">
        <v>37</v>
      </c>
      <c r="B62" s="1"/>
      <c r="C62" s="263"/>
      <c r="D62" s="3">
        <f t="shared" si="1"/>
        <v>0</v>
      </c>
      <c r="E62" s="3"/>
      <c r="F62" s="3"/>
      <c r="G62" s="3"/>
      <c r="H62" s="3"/>
      <c r="I62" s="3"/>
      <c r="J62" s="109"/>
      <c r="K62" s="3"/>
      <c r="L62" s="3"/>
      <c r="M62" s="3"/>
      <c r="N62" s="62"/>
      <c r="O62" s="174"/>
      <c r="P62" s="176"/>
      <c r="Q62" s="61"/>
      <c r="R62" s="180"/>
      <c r="S62" s="185"/>
      <c r="T62" s="45"/>
      <c r="U62" s="41"/>
      <c r="V62" s="43"/>
    </row>
    <row r="63" spans="1:23" ht="15.75" thickBot="1">
      <c r="A63" s="66" t="s">
        <v>37</v>
      </c>
      <c r="B63" s="118"/>
      <c r="C63" s="268"/>
      <c r="D63" s="119">
        <f t="shared" si="1"/>
        <v>0</v>
      </c>
      <c r="E63" s="119"/>
      <c r="F63" s="119"/>
      <c r="G63" s="119"/>
      <c r="H63" s="119"/>
      <c r="I63" s="119"/>
      <c r="J63" s="110"/>
      <c r="K63" s="119"/>
      <c r="L63" s="119"/>
      <c r="M63" s="119"/>
      <c r="N63" s="120"/>
      <c r="O63" s="188"/>
      <c r="P63" s="189"/>
      <c r="Q63" s="121"/>
      <c r="R63" s="191"/>
      <c r="S63" s="193"/>
      <c r="T63" s="122"/>
      <c r="U63" s="123"/>
      <c r="V63" s="124"/>
    </row>
  </sheetData>
  <mergeCells count="9">
    <mergeCell ref="B2:T2"/>
    <mergeCell ref="B1:T1"/>
    <mergeCell ref="B58:T58"/>
    <mergeCell ref="B59:T59"/>
    <mergeCell ref="B6:C6"/>
    <mergeCell ref="N6:P6"/>
    <mergeCell ref="Q6:S6"/>
    <mergeCell ref="B3:U3"/>
    <mergeCell ref="B5:T5"/>
  </mergeCells>
  <pageMargins left="0.25" right="0.25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2"/>
  <sheetViews>
    <sheetView workbookViewId="0">
      <selection activeCell="P19" sqref="P19"/>
    </sheetView>
  </sheetViews>
  <sheetFormatPr defaultRowHeight="15"/>
  <cols>
    <col min="1" max="1" width="9.85546875" customWidth="1"/>
    <col min="2" max="2" width="5.28515625" customWidth="1"/>
    <col min="3" max="3" width="5" customWidth="1"/>
    <col min="4" max="7" width="6" customWidth="1"/>
    <col min="8" max="8" width="6.85546875" customWidth="1"/>
    <col min="9" max="9" width="7.42578125" customWidth="1"/>
    <col min="10" max="13" width="6" customWidth="1"/>
    <col min="14" max="14" width="9.85546875" customWidth="1"/>
    <col min="15" max="15" width="8.7109375" customWidth="1"/>
    <col min="16" max="16" width="8.42578125" customWidth="1"/>
  </cols>
  <sheetData>
    <row r="1" spans="1:17" ht="9.75" customHeight="1">
      <c r="B1" s="295" t="s">
        <v>17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</row>
    <row r="2" spans="1:17" ht="17.25" customHeight="1">
      <c r="A2" s="216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</row>
    <row r="3" spans="1:17" ht="8.25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17" ht="27" customHeight="1" thickBot="1">
      <c r="B4" s="296" t="s">
        <v>71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</row>
    <row r="5" spans="1:17" ht="45">
      <c r="A5" s="12" t="s">
        <v>0</v>
      </c>
      <c r="B5" s="299" t="s">
        <v>15</v>
      </c>
      <c r="C5" s="300"/>
      <c r="D5" s="13" t="s">
        <v>6</v>
      </c>
      <c r="E5" s="14" t="s">
        <v>4</v>
      </c>
      <c r="F5" s="14" t="s">
        <v>5</v>
      </c>
      <c r="G5" s="14" t="s">
        <v>1</v>
      </c>
      <c r="H5" s="14" t="s">
        <v>2</v>
      </c>
      <c r="I5" s="14" t="s">
        <v>3</v>
      </c>
      <c r="J5" s="14" t="s">
        <v>7</v>
      </c>
      <c r="K5" s="14" t="s">
        <v>8</v>
      </c>
      <c r="L5" s="14" t="s">
        <v>56</v>
      </c>
      <c r="M5" s="199" t="s">
        <v>50</v>
      </c>
      <c r="N5" s="50" t="s">
        <v>10</v>
      </c>
      <c r="O5" s="56" t="s">
        <v>44</v>
      </c>
      <c r="P5" s="56" t="s">
        <v>43</v>
      </c>
      <c r="Q5" s="25"/>
    </row>
    <row r="6" spans="1:17" ht="35.25" thickBot="1">
      <c r="A6" s="16"/>
      <c r="B6" s="17" t="s">
        <v>16</v>
      </c>
      <c r="C6" s="153" t="s">
        <v>11</v>
      </c>
      <c r="D6" s="21"/>
      <c r="E6" s="19"/>
      <c r="F6" s="19"/>
      <c r="G6" s="19"/>
      <c r="H6" s="19"/>
      <c r="I6" s="19"/>
      <c r="J6" s="19"/>
      <c r="K6" s="19"/>
      <c r="L6" s="19"/>
      <c r="M6" s="22" t="s">
        <v>70</v>
      </c>
      <c r="N6" s="51"/>
      <c r="O6" s="57" t="s">
        <v>20</v>
      </c>
      <c r="P6" s="57" t="s">
        <v>47</v>
      </c>
      <c r="Q6" s="25"/>
    </row>
    <row r="7" spans="1:17">
      <c r="A7" s="64">
        <v>41100</v>
      </c>
      <c r="B7" s="34">
        <f>'Eff Conc.'!B8</f>
        <v>1.268</v>
      </c>
      <c r="C7" s="154">
        <f>'Eff Conc.'!C8</f>
        <v>1.49</v>
      </c>
      <c r="D7" s="34">
        <f>'Eff Conc.'!D8*B7*3.78</f>
        <v>47.139548400000002</v>
      </c>
      <c r="E7" s="34">
        <f>'Eff Conc.'!E8*B7*3.78</f>
        <v>5.7516480000000003</v>
      </c>
      <c r="F7" s="34">
        <f>'Eff Conc.'!F8*B7*3.78</f>
        <v>6.2309520000000003</v>
      </c>
      <c r="G7" s="34">
        <f>'Eff Conc.'!G8*B7*3.78</f>
        <v>40.740839999999999</v>
      </c>
      <c r="H7" s="34">
        <f>'Eff Conc.'!H8*B7*3.78</f>
        <v>0.1677564</v>
      </c>
      <c r="I7" s="34">
        <f>'Eff Conc.'!I8*B7*3.78</f>
        <v>1.1982599999999999</v>
      </c>
      <c r="J7" s="92">
        <f>'Eff Conc.'!J8*B7*3.78</f>
        <v>0</v>
      </c>
      <c r="K7" s="34">
        <f>'Eff Conc.'!K8*B7*3.78</f>
        <v>26.361719999999998</v>
      </c>
      <c r="L7" s="34">
        <f>'Eff Conc.'!L8*B7*3.78</f>
        <v>25.882416000000003</v>
      </c>
      <c r="M7" s="34">
        <f>'Eff Conc.'!M8*C7*3.78</f>
        <v>28.160999999999998</v>
      </c>
      <c r="N7" s="44" t="e">
        <f>'Eff Conc.'!T8*B7*3.78</f>
        <v>#VALUE!</v>
      </c>
      <c r="O7" s="52">
        <f>SUM('Ind Inf Loads'!E6,'Ind Inf Loads'!G6,'Ind Inf Loads'!H6)-SUM(E7,G7,H7)</f>
        <v>-5.0968764000000135</v>
      </c>
      <c r="P7" s="58">
        <f>'Ind Inf Loads'!K6-K7</f>
        <v>-17.8794</v>
      </c>
    </row>
    <row r="8" spans="1:17">
      <c r="A8" s="68">
        <v>41105</v>
      </c>
      <c r="B8" s="69">
        <f>'Eff Conc.'!B9</f>
        <v>0</v>
      </c>
      <c r="C8" s="155">
        <f>'Eff Conc.'!C9</f>
        <v>0</v>
      </c>
      <c r="D8" s="69">
        <f>'Eff Conc.'!D9*B8*3.78</f>
        <v>0</v>
      </c>
      <c r="E8" s="69">
        <f>'Eff Conc.'!E9*B8*3.78</f>
        <v>0</v>
      </c>
      <c r="F8" s="69">
        <f>'Eff Conc.'!F9*B8*3.78</f>
        <v>0</v>
      </c>
      <c r="G8" s="69">
        <f>'Eff Conc.'!G9*B8*3.78</f>
        <v>0</v>
      </c>
      <c r="H8" s="69">
        <f>'Eff Conc.'!H9*B8*3.78</f>
        <v>0</v>
      </c>
      <c r="I8" s="69">
        <f>'Eff Conc.'!I9*B8*3.78</f>
        <v>0</v>
      </c>
      <c r="J8" s="69">
        <f>'Eff Conc.'!J9*B8*3.78</f>
        <v>0</v>
      </c>
      <c r="K8" s="69">
        <f>'Eff Conc.'!K9*B8*3.78</f>
        <v>0</v>
      </c>
      <c r="L8" s="69">
        <f>'Eff Conc.'!L9*B8*3.78</f>
        <v>0</v>
      </c>
      <c r="M8" s="69">
        <f>'Eff Conc.'!M9*C8*3.78</f>
        <v>0</v>
      </c>
      <c r="N8" s="79">
        <f>'Eff Conc.'!T9*B8*3.78</f>
        <v>0</v>
      </c>
      <c r="O8" s="94"/>
      <c r="P8" s="132"/>
    </row>
    <row r="9" spans="1:17">
      <c r="A9" s="65">
        <v>41122</v>
      </c>
      <c r="B9" s="3">
        <f>'Eff Conc.'!B10</f>
        <v>0</v>
      </c>
      <c r="C9" s="156">
        <f>'Eff Conc.'!C10</f>
        <v>0</v>
      </c>
      <c r="D9" s="3">
        <f>'Eff Conc.'!D10*B9*3.78</f>
        <v>0</v>
      </c>
      <c r="E9" s="3">
        <f>'Eff Conc.'!E10*B9*3.78</f>
        <v>0</v>
      </c>
      <c r="F9" s="3">
        <f>'Eff Conc.'!F10*B9*3.78</f>
        <v>0</v>
      </c>
      <c r="G9" s="3">
        <f>'Eff Conc.'!G10*B9*3.78</f>
        <v>0</v>
      </c>
      <c r="H9" s="3">
        <f>'Eff Conc.'!H10*B9*3.78</f>
        <v>0</v>
      </c>
      <c r="I9" s="3">
        <f>'Eff Conc.'!I10*B9*3.78</f>
        <v>0</v>
      </c>
      <c r="J9" s="85">
        <f>'Eff Conc.'!J10*B9*3.78</f>
        <v>0</v>
      </c>
      <c r="K9" s="3">
        <f>'Eff Conc.'!K10*B9*3.78</f>
        <v>0</v>
      </c>
      <c r="L9" s="3">
        <f>'Eff Conc.'!L10*B9*3.78</f>
        <v>0</v>
      </c>
      <c r="M9" s="3">
        <f>'Eff Conc.'!M10*C9*3.78</f>
        <v>0</v>
      </c>
      <c r="N9" s="45">
        <f>'Eff Conc.'!T10*B9*3.78</f>
        <v>0</v>
      </c>
      <c r="O9" s="53"/>
      <c r="P9" s="59"/>
    </row>
    <row r="10" spans="1:17">
      <c r="A10" s="68">
        <v>41136</v>
      </c>
      <c r="B10" s="69">
        <f>'Eff Conc.'!B11</f>
        <v>0</v>
      </c>
      <c r="C10" s="155">
        <f>'Eff Conc.'!C11</f>
        <v>0</v>
      </c>
      <c r="D10" s="69">
        <f>'Eff Conc.'!D11*B10*3.78</f>
        <v>0</v>
      </c>
      <c r="E10" s="69">
        <f>'Eff Conc.'!E11*B10*3.78</f>
        <v>0</v>
      </c>
      <c r="F10" s="69">
        <f>'Eff Conc.'!F11*B10*3.78</f>
        <v>0</v>
      </c>
      <c r="G10" s="69">
        <f>'Eff Conc.'!G11*B10*3.78</f>
        <v>0</v>
      </c>
      <c r="H10" s="69">
        <f>'Eff Conc.'!H11*B10*3.78</f>
        <v>0</v>
      </c>
      <c r="I10" s="69">
        <f>'Eff Conc.'!I11*B10*3.78</f>
        <v>0</v>
      </c>
      <c r="J10" s="69">
        <f>'Eff Conc.'!J11*B10*3.78</f>
        <v>0</v>
      </c>
      <c r="K10" s="69">
        <f>'Eff Conc.'!K11*B10*3.78</f>
        <v>0</v>
      </c>
      <c r="L10" s="69">
        <f>'Eff Conc.'!L11*B10*3.78</f>
        <v>0</v>
      </c>
      <c r="M10" s="69">
        <f>'Eff Conc.'!M11*C10*3.78</f>
        <v>0</v>
      </c>
      <c r="N10" s="79">
        <f>'Eff Conc.'!T11*B10*3.78</f>
        <v>0</v>
      </c>
      <c r="O10" s="94"/>
      <c r="P10" s="132"/>
    </row>
    <row r="11" spans="1:17">
      <c r="A11" s="65">
        <v>41153</v>
      </c>
      <c r="B11" s="3">
        <f>'Eff Conc.'!B12</f>
        <v>0</v>
      </c>
      <c r="C11" s="156">
        <f>'Eff Conc.'!C12</f>
        <v>0</v>
      </c>
      <c r="D11" s="3">
        <f>'Eff Conc.'!D12*B11*3.78</f>
        <v>0</v>
      </c>
      <c r="E11" s="3">
        <f>'Eff Conc.'!E12*B11*3.78</f>
        <v>0</v>
      </c>
      <c r="F11" s="3">
        <f>'Eff Conc.'!F12*B11*3.78</f>
        <v>0</v>
      </c>
      <c r="G11" s="3">
        <f>'Eff Conc.'!G12*B11*3.78</f>
        <v>0</v>
      </c>
      <c r="H11" s="3">
        <f>'Eff Conc.'!H12*B11*3.78</f>
        <v>0</v>
      </c>
      <c r="I11" s="3">
        <f>'Eff Conc.'!I12*B11*3.78</f>
        <v>0</v>
      </c>
      <c r="J11" s="85">
        <f>'Eff Conc.'!J12*B11*3.78</f>
        <v>0</v>
      </c>
      <c r="K11" s="3">
        <f>'Eff Conc.'!K12*B11*3.78</f>
        <v>0</v>
      </c>
      <c r="L11" s="3">
        <f>'Eff Conc.'!L12*B11*3.78</f>
        <v>0</v>
      </c>
      <c r="M11" s="3">
        <f>'Eff Conc.'!M12*C11*3.78</f>
        <v>0</v>
      </c>
      <c r="N11" s="45">
        <f>'Eff Conc.'!T12*B11*3.78</f>
        <v>0</v>
      </c>
      <c r="O11" s="53"/>
      <c r="P11" s="59"/>
    </row>
    <row r="12" spans="1:17">
      <c r="A12" s="71">
        <v>41167</v>
      </c>
      <c r="B12" s="72">
        <f>'Eff Conc.'!B13</f>
        <v>0</v>
      </c>
      <c r="C12" s="157">
        <f>'Eff Conc.'!C13</f>
        <v>0</v>
      </c>
      <c r="D12" s="72">
        <f>'Eff Conc.'!D13*B12*3.78</f>
        <v>0</v>
      </c>
      <c r="E12" s="72">
        <f>'Eff Conc.'!E13*B12*3.78</f>
        <v>0</v>
      </c>
      <c r="F12" s="72">
        <f>'Eff Conc.'!F13*B12*3.78</f>
        <v>0</v>
      </c>
      <c r="G12" s="72">
        <f>'Eff Conc.'!G13*B12*3.78</f>
        <v>0</v>
      </c>
      <c r="H12" s="72">
        <f>'Eff Conc.'!H13*B12*3.78</f>
        <v>0</v>
      </c>
      <c r="I12" s="72">
        <f>'Eff Conc.'!I13*B12*3.78</f>
        <v>0</v>
      </c>
      <c r="J12" s="72">
        <f>'Eff Conc.'!J13*B12*3.78</f>
        <v>0</v>
      </c>
      <c r="K12" s="72">
        <f>'Eff Conc.'!K13*B12*3.78</f>
        <v>0</v>
      </c>
      <c r="L12" s="72">
        <f>'Eff Conc.'!L13*B12*3.78</f>
        <v>0</v>
      </c>
      <c r="M12" s="72">
        <f>'Eff Conc.'!M13*C12*3.78</f>
        <v>0</v>
      </c>
      <c r="N12" s="80">
        <f>'Eff Conc.'!T13*B12*3.78</f>
        <v>0</v>
      </c>
      <c r="O12" s="133"/>
      <c r="P12" s="133"/>
      <c r="Q12" s="28" t="s">
        <v>28</v>
      </c>
    </row>
    <row r="13" spans="1:17">
      <c r="A13" s="65">
        <v>41183</v>
      </c>
      <c r="B13" s="3">
        <f>'Eff Conc.'!B14</f>
        <v>0</v>
      </c>
      <c r="C13" s="156">
        <f>'Eff Conc.'!C14</f>
        <v>0</v>
      </c>
      <c r="D13" s="3">
        <f>'Eff Conc.'!D14*B13*3.78</f>
        <v>0</v>
      </c>
      <c r="E13" s="3">
        <f>'Eff Conc.'!E14*B13*3.78</f>
        <v>0</v>
      </c>
      <c r="F13" s="3">
        <f>'Eff Conc.'!F14*B13*3.78</f>
        <v>0</v>
      </c>
      <c r="G13" s="3">
        <f>'Eff Conc.'!G14*B13*3.78</f>
        <v>0</v>
      </c>
      <c r="H13" s="3">
        <f>'Eff Conc.'!H14*B13*3.78</f>
        <v>0</v>
      </c>
      <c r="I13" s="3">
        <f>'Eff Conc.'!I14*B13*3.78</f>
        <v>0</v>
      </c>
      <c r="J13" s="85">
        <f>'Eff Conc.'!J14*B13*3.78</f>
        <v>0</v>
      </c>
      <c r="K13" s="3">
        <f>'Eff Conc.'!K14*B13*3.78</f>
        <v>0</v>
      </c>
      <c r="L13" s="3">
        <f>'Eff Conc.'!L14*B13*3.78</f>
        <v>0</v>
      </c>
      <c r="M13" s="3">
        <f>'Eff Conc.'!M14*C13*3.78</f>
        <v>0</v>
      </c>
      <c r="N13" s="45">
        <f>'Eff Conc.'!T14*B13*3.78</f>
        <v>0</v>
      </c>
      <c r="O13" s="53"/>
      <c r="P13" s="59"/>
    </row>
    <row r="14" spans="1:17">
      <c r="A14" s="68">
        <v>41197</v>
      </c>
      <c r="B14" s="69">
        <f>'Eff Conc.'!B15</f>
        <v>0</v>
      </c>
      <c r="C14" s="155">
        <f>'Eff Conc.'!C15</f>
        <v>0</v>
      </c>
      <c r="D14" s="69">
        <f>'Eff Conc.'!D15*B14*3.78</f>
        <v>0</v>
      </c>
      <c r="E14" s="69">
        <f>'Eff Conc.'!E15*B14*3.78</f>
        <v>0</v>
      </c>
      <c r="F14" s="69">
        <f>'Eff Conc.'!F15*B14*3.78</f>
        <v>0</v>
      </c>
      <c r="G14" s="69">
        <f>'Eff Conc.'!G15*B14*3.78</f>
        <v>0</v>
      </c>
      <c r="H14" s="69">
        <f>'Eff Conc.'!H15*B14*3.78</f>
        <v>0</v>
      </c>
      <c r="I14" s="69">
        <f>'Eff Conc.'!I15*B14*3.78</f>
        <v>0</v>
      </c>
      <c r="J14" s="69">
        <f>'Eff Conc.'!J15*B14*3.78</f>
        <v>0</v>
      </c>
      <c r="K14" s="69">
        <f>'Eff Conc.'!K15*B14*3.78</f>
        <v>0</v>
      </c>
      <c r="L14" s="69">
        <f>'Eff Conc.'!L15*B14*3.78</f>
        <v>0</v>
      </c>
      <c r="M14" s="69">
        <f>'Eff Conc.'!M15*C14*3.78</f>
        <v>0</v>
      </c>
      <c r="N14" s="79">
        <f>'Eff Conc.'!T15*B14*3.78</f>
        <v>0</v>
      </c>
      <c r="O14" s="94"/>
      <c r="P14" s="132"/>
    </row>
    <row r="15" spans="1:17">
      <c r="A15" s="65">
        <v>41214</v>
      </c>
      <c r="B15" s="3">
        <f>'Eff Conc.'!B16</f>
        <v>0</v>
      </c>
      <c r="C15" s="156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85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45">
        <f>'Eff Conc.'!T16*B15*3.78</f>
        <v>0</v>
      </c>
      <c r="O15" s="53"/>
      <c r="P15" s="59"/>
    </row>
    <row r="16" spans="1:17">
      <c r="A16" s="68">
        <v>41221</v>
      </c>
      <c r="B16" s="69">
        <f>'Eff Conc.'!B17</f>
        <v>1.34</v>
      </c>
      <c r="C16" s="155">
        <f>'Eff Conc.'!C17</f>
        <v>2.12</v>
      </c>
      <c r="D16" s="69">
        <f>'Eff Conc.'!D17*B16*3.78</f>
        <v>57.054412799999994</v>
      </c>
      <c r="E16" s="69">
        <f>'Eff Conc.'!E17*B16*3.78</f>
        <v>7.0912799999999994</v>
      </c>
      <c r="F16" s="69">
        <f>'Eff Conc.'!F17*B16*3.78</f>
        <v>6.0782400000000001</v>
      </c>
      <c r="G16" s="69">
        <f>'Eff Conc.'!G17*B16*3.78</f>
        <v>50.652000000000001</v>
      </c>
      <c r="H16" s="69">
        <f>'Eff Conc.'!H17*B16*3.78</f>
        <v>0.32417279999999998</v>
      </c>
      <c r="I16" s="69">
        <f>'Eff Conc.'!I17*B16*3.78</f>
        <v>2.1273839999999997</v>
      </c>
      <c r="J16" s="69">
        <f>'Eff Conc.'!J17*B16*3.78</f>
        <v>0</v>
      </c>
      <c r="K16" s="69">
        <f>'Eff Conc.'!K17*B16*3.78</f>
        <v>28.365119999999997</v>
      </c>
      <c r="L16" s="69">
        <f>'Eff Conc.'!L17*B16*3.78</f>
        <v>27.352080000000001</v>
      </c>
      <c r="M16" s="69">
        <f>'Eff Conc.'!M17*C16*3.78</f>
        <v>48.882959999999997</v>
      </c>
      <c r="N16" s="79" t="e">
        <f>'Eff Conc.'!T17*B16*3.78</f>
        <v>#VALUE!</v>
      </c>
      <c r="O16" s="94"/>
      <c r="P16" s="132"/>
    </row>
    <row r="17" spans="1:17">
      <c r="A17" s="65">
        <v>41244</v>
      </c>
      <c r="B17" s="3">
        <f>'Eff Conc.'!B18</f>
        <v>0</v>
      </c>
      <c r="C17" s="156">
        <f>'Eff Conc.'!C18</f>
        <v>0</v>
      </c>
      <c r="D17" s="3">
        <f>'Eff Conc.'!D18*B17*3.78</f>
        <v>0</v>
      </c>
      <c r="E17" s="3">
        <f>'Eff Conc.'!E18*B17*3.78</f>
        <v>0</v>
      </c>
      <c r="F17" s="3">
        <f>'Eff Conc.'!F18*B17*3.78</f>
        <v>0</v>
      </c>
      <c r="G17" s="3">
        <f>'Eff Conc.'!G18*B17*3.78</f>
        <v>0</v>
      </c>
      <c r="H17" s="3">
        <f>'Eff Conc.'!H18*B17*3.78</f>
        <v>0</v>
      </c>
      <c r="I17" s="3">
        <f>'Eff Conc.'!I18*B17*3.78</f>
        <v>0</v>
      </c>
      <c r="J17" s="85">
        <f>'Eff Conc.'!J18*B17*3.78</f>
        <v>0</v>
      </c>
      <c r="K17" s="3">
        <f>'Eff Conc.'!K18*B17*3.78</f>
        <v>0</v>
      </c>
      <c r="L17" s="3">
        <f>'Eff Conc.'!L18*B17*3.78</f>
        <v>0</v>
      </c>
      <c r="M17" s="3">
        <f>'Eff Conc.'!M18*C17*3.78</f>
        <v>0</v>
      </c>
      <c r="N17" s="45">
        <f>'Eff Conc.'!T18*B17*3.78</f>
        <v>0</v>
      </c>
      <c r="O17" s="53"/>
      <c r="P17" s="59"/>
    </row>
    <row r="18" spans="1:17">
      <c r="A18" s="71">
        <v>41250</v>
      </c>
      <c r="B18" s="72">
        <f>'Eff Conc.'!B19</f>
        <v>2.58</v>
      </c>
      <c r="C18" s="157">
        <f>'Eff Conc.'!C19</f>
        <v>3.01</v>
      </c>
      <c r="D18" s="72">
        <f>'Eff Conc.'!D19*B18*3.78</f>
        <v>108.25163999999998</v>
      </c>
      <c r="E18" s="72">
        <f>'Eff Conc.'!E19*B18*3.78</f>
        <v>9.7523999999999997</v>
      </c>
      <c r="F18" s="72">
        <f>'Eff Conc.'!F19*B18*3.78</f>
        <v>10.727640000000001</v>
      </c>
      <c r="G18" s="72">
        <f>'Eff Conc.'!G19*B18*3.78</f>
        <v>97.524000000000001</v>
      </c>
      <c r="H18" s="72" t="e">
        <f>'Eff Conc.'!H19*B18*3.78</f>
        <v>#VALUE!</v>
      </c>
      <c r="I18" s="72">
        <f>'Eff Conc.'!I19*B18*3.78</f>
        <v>3.120768</v>
      </c>
      <c r="J18" s="72">
        <f>'Eff Conc.'!J19*B18*3.78</f>
        <v>0</v>
      </c>
      <c r="K18" s="72">
        <f>'Eff Conc.'!K19*B18*3.78</f>
        <v>33.158160000000002</v>
      </c>
      <c r="L18" s="72">
        <f>'Eff Conc.'!L19*B18*3.78</f>
        <v>31.20768</v>
      </c>
      <c r="M18" s="72">
        <f>'Eff Conc.'!M19*C18*3.78</f>
        <v>43.235639999999997</v>
      </c>
      <c r="N18" s="80" t="e">
        <f>'Eff Conc.'!T19*B18*3.78</f>
        <v>#VALUE!</v>
      </c>
      <c r="O18" s="97"/>
      <c r="P18" s="133"/>
      <c r="Q18" s="28" t="s">
        <v>27</v>
      </c>
    </row>
    <row r="19" spans="1:17">
      <c r="A19" s="65">
        <v>41283</v>
      </c>
      <c r="B19" s="272">
        <f>'Eff Conc.'!B20</f>
        <v>1.7</v>
      </c>
      <c r="C19" s="156">
        <f>'Eff Conc.'!C20</f>
        <v>2.0699999999999998</v>
      </c>
      <c r="D19" s="3">
        <f>'Eff Conc.'!D20*B19*3.78</f>
        <v>72.266795999999985</v>
      </c>
      <c r="E19" s="3">
        <f>'Eff Conc.'!E20*B19*3.78</f>
        <v>8.3537999999999997</v>
      </c>
      <c r="F19" s="3">
        <f>'Eff Conc.'!F20*B19*3.78</f>
        <v>7.7111999999999998</v>
      </c>
      <c r="G19" s="3">
        <f>'Eff Conc.'!G20*B19*3.78</f>
        <v>64.259999999999991</v>
      </c>
      <c r="H19" s="3">
        <f>'Eff Conc.'!H20*B19*3.78</f>
        <v>0.29559599999999997</v>
      </c>
      <c r="I19" s="3" t="e">
        <f>'Eff Conc.'!I20*B19*3.78</f>
        <v>#VALUE!</v>
      </c>
      <c r="J19" s="85">
        <f>'Eff Conc.'!J20*B19*3.78</f>
        <v>0</v>
      </c>
      <c r="K19" s="3">
        <f>'Eff Conc.'!K20*B19*3.78</f>
        <v>24.418799999999997</v>
      </c>
      <c r="L19" s="3">
        <f>'Eff Conc.'!L20*B19*3.78</f>
        <v>25.061399999999999</v>
      </c>
      <c r="M19" s="3">
        <f>'Eff Conc.'!M20*C19*3.78</f>
        <v>2.4256259999999998</v>
      </c>
      <c r="N19" s="45" t="e">
        <f>'Eff Conc.'!T20*B19*3.78</f>
        <v>#VALUE!</v>
      </c>
      <c r="O19" s="53">
        <f>SUM('Ind Inf Loads'!E18,'Ind Inf Loads'!G18,'Ind Inf Loads'!H18)-SUM(E19,G19,H19)</f>
        <v>-72.909396000000001</v>
      </c>
      <c r="P19" s="59">
        <f>'Ind Inf Loads'!K18-K19</f>
        <v>-24.418799999999997</v>
      </c>
    </row>
    <row r="20" spans="1:17">
      <c r="A20" s="68">
        <v>41289</v>
      </c>
      <c r="B20" s="69">
        <f>'Eff Conc.'!B21</f>
        <v>0</v>
      </c>
      <c r="C20" s="155">
        <f>'Eff Conc.'!C21</f>
        <v>0</v>
      </c>
      <c r="D20" s="69">
        <f>'Eff Conc.'!D21*B20*3.78</f>
        <v>0</v>
      </c>
      <c r="E20" s="69">
        <f>'Eff Conc.'!E21*B20*3.78</f>
        <v>0</v>
      </c>
      <c r="F20" s="69">
        <f>'Eff Conc.'!F21*B20*3.78</f>
        <v>0</v>
      </c>
      <c r="G20" s="69">
        <f>'Eff Conc.'!G21*B20*3.78</f>
        <v>0</v>
      </c>
      <c r="H20" s="69">
        <f>'Eff Conc.'!H21*B20*3.78</f>
        <v>0</v>
      </c>
      <c r="I20" s="69">
        <f>'Eff Conc.'!I21*B20*3.78</f>
        <v>0</v>
      </c>
      <c r="J20" s="69">
        <f>'Eff Conc.'!J21*B20*3.78</f>
        <v>0</v>
      </c>
      <c r="K20" s="69">
        <f>'Eff Conc.'!K21*B20*3.78</f>
        <v>0</v>
      </c>
      <c r="L20" s="69">
        <f>'Eff Conc.'!L21*B20*3.78</f>
        <v>0</v>
      </c>
      <c r="M20" s="69">
        <f>'Eff Conc.'!M21*C20*3.78</f>
        <v>0</v>
      </c>
      <c r="N20" s="79">
        <f>'Eff Conc.'!T21*B20*3.78</f>
        <v>0</v>
      </c>
      <c r="O20" s="94"/>
      <c r="P20" s="132"/>
    </row>
    <row r="21" spans="1:17">
      <c r="A21" s="65">
        <v>41306</v>
      </c>
      <c r="B21" s="3">
        <f>'Eff Conc.'!B22</f>
        <v>0</v>
      </c>
      <c r="C21" s="156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85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5">
        <f>'Eff Conc.'!T22*B21*3.78</f>
        <v>0</v>
      </c>
      <c r="O21" s="53"/>
      <c r="P21" s="59"/>
    </row>
    <row r="22" spans="1:17">
      <c r="A22" s="68">
        <v>41320</v>
      </c>
      <c r="B22" s="69">
        <f>'Eff Conc.'!B23</f>
        <v>0</v>
      </c>
      <c r="C22" s="155">
        <f>'Eff Conc.'!C23</f>
        <v>0</v>
      </c>
      <c r="D22" s="69">
        <f>'Eff Conc.'!D23*B22*3.78</f>
        <v>0</v>
      </c>
      <c r="E22" s="69">
        <f>'Eff Conc.'!E23*B22*3.78</f>
        <v>0</v>
      </c>
      <c r="F22" s="69">
        <f>'Eff Conc.'!F23*B22*3.78</f>
        <v>0</v>
      </c>
      <c r="G22" s="69">
        <f>'Eff Conc.'!G23*B22*3.78</f>
        <v>0</v>
      </c>
      <c r="H22" s="69">
        <f>'Eff Conc.'!H23*B22*3.78</f>
        <v>0</v>
      </c>
      <c r="I22" s="69">
        <f>'Eff Conc.'!I23*B22*3.78</f>
        <v>0</v>
      </c>
      <c r="J22" s="69">
        <f>'Eff Conc.'!J23*B22*3.78</f>
        <v>0</v>
      </c>
      <c r="K22" s="69">
        <f>'Eff Conc.'!K23*B22*3.78</f>
        <v>0</v>
      </c>
      <c r="L22" s="69">
        <f>'Eff Conc.'!L23*B22*3.78</f>
        <v>0</v>
      </c>
      <c r="M22" s="69">
        <f>'Eff Conc.'!M23*C22*3.78</f>
        <v>0</v>
      </c>
      <c r="N22" s="79">
        <f>'Eff Conc.'!T23*B22*3.78</f>
        <v>0</v>
      </c>
      <c r="O22" s="94"/>
      <c r="P22" s="132"/>
    </row>
    <row r="23" spans="1:17">
      <c r="A23" s="65">
        <v>41334</v>
      </c>
      <c r="B23" s="3">
        <f>'Eff Conc.'!B24</f>
        <v>0</v>
      </c>
      <c r="C23" s="156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85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5">
        <f>'Eff Conc.'!T24*B23*3.78</f>
        <v>0</v>
      </c>
      <c r="O23" s="53"/>
      <c r="P23" s="59"/>
    </row>
    <row r="24" spans="1:17">
      <c r="A24" s="71">
        <v>41348</v>
      </c>
      <c r="B24" s="72">
        <f>'Eff Conc.'!B25</f>
        <v>0</v>
      </c>
      <c r="C24" s="157">
        <f>'Eff Conc.'!C25</f>
        <v>0</v>
      </c>
      <c r="D24" s="72">
        <f>'Eff Conc.'!D25*B24*3.78</f>
        <v>0</v>
      </c>
      <c r="E24" s="72">
        <f>'Eff Conc.'!E25*B24*3.78</f>
        <v>0</v>
      </c>
      <c r="F24" s="72">
        <f>'Eff Conc.'!F25*B24*3.78</f>
        <v>0</v>
      </c>
      <c r="G24" s="72">
        <f>'Eff Conc.'!G25*B24*3.78</f>
        <v>0</v>
      </c>
      <c r="H24" s="72">
        <f>'Eff Conc.'!H25*B24*3.78</f>
        <v>0</v>
      </c>
      <c r="I24" s="72">
        <f>'Eff Conc.'!I25*B24*3.78</f>
        <v>0</v>
      </c>
      <c r="J24" s="72">
        <f>'Eff Conc.'!J25*B24*3.78</f>
        <v>0</v>
      </c>
      <c r="K24" s="72">
        <f>'Eff Conc.'!K25*B24*3.78</f>
        <v>0</v>
      </c>
      <c r="L24" s="72">
        <f>'Eff Conc.'!L25*B24*3.78</f>
        <v>0</v>
      </c>
      <c r="M24" s="72">
        <f>'Eff Conc.'!M25*C24*3.78</f>
        <v>0</v>
      </c>
      <c r="N24" s="80">
        <f>'Eff Conc.'!T25*B24*3.78</f>
        <v>0</v>
      </c>
      <c r="O24" s="133"/>
      <c r="P24" s="133"/>
      <c r="Q24" s="28" t="s">
        <v>29</v>
      </c>
    </row>
    <row r="25" spans="1:17">
      <c r="A25" s="65">
        <v>41365</v>
      </c>
      <c r="B25" s="3">
        <f>'Eff Conc.'!B26</f>
        <v>0</v>
      </c>
      <c r="C25" s="156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85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5">
        <f>'Eff Conc.'!T26*B25*3.78</f>
        <v>0</v>
      </c>
      <c r="O25" s="53"/>
      <c r="P25" s="59"/>
    </row>
    <row r="26" spans="1:17">
      <c r="A26" s="68">
        <v>41379</v>
      </c>
      <c r="B26" s="69">
        <f>'Eff Conc.'!B27</f>
        <v>0</v>
      </c>
      <c r="C26" s="155">
        <f>'Eff Conc.'!C27</f>
        <v>0</v>
      </c>
      <c r="D26" s="69">
        <f>'Eff Conc.'!D27*B26*3.78</f>
        <v>0</v>
      </c>
      <c r="E26" s="69">
        <f>'Eff Conc.'!E27*B26*3.78</f>
        <v>0</v>
      </c>
      <c r="F26" s="69">
        <f>'Eff Conc.'!F27*B26*3.78</f>
        <v>0</v>
      </c>
      <c r="G26" s="69">
        <f>'Eff Conc.'!G27*B26*3.78</f>
        <v>0</v>
      </c>
      <c r="H26" s="69">
        <f>'Eff Conc.'!H27*B26*3.78</f>
        <v>0</v>
      </c>
      <c r="I26" s="69">
        <f>'Eff Conc.'!I27*B26*3.78</f>
        <v>0</v>
      </c>
      <c r="J26" s="69">
        <f>'Eff Conc.'!J27*B26*3.78</f>
        <v>0</v>
      </c>
      <c r="K26" s="69">
        <f>'Eff Conc.'!K27*B26*3.78</f>
        <v>0</v>
      </c>
      <c r="L26" s="69">
        <f>'Eff Conc.'!L27*B26*3.78</f>
        <v>0</v>
      </c>
      <c r="M26" s="69">
        <f>'Eff Conc.'!M27*C26*3.78</f>
        <v>0</v>
      </c>
      <c r="N26" s="79">
        <f>'Eff Conc.'!T27*B26*3.78</f>
        <v>0</v>
      </c>
      <c r="O26" s="94"/>
      <c r="P26" s="132"/>
    </row>
    <row r="27" spans="1:17">
      <c r="A27" s="65">
        <v>41395</v>
      </c>
      <c r="B27" s="3">
        <f>'Eff Conc.'!B28</f>
        <v>0</v>
      </c>
      <c r="C27" s="156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85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5">
        <f>'Eff Conc.'!T28*B27*3.78</f>
        <v>0</v>
      </c>
      <c r="O27" s="53"/>
      <c r="P27" s="59"/>
    </row>
    <row r="28" spans="1:17">
      <c r="A28" s="68">
        <v>41409</v>
      </c>
      <c r="B28" s="69">
        <f>'Eff Conc.'!B29</f>
        <v>0</v>
      </c>
      <c r="C28" s="155">
        <f>'Eff Conc.'!C29</f>
        <v>0</v>
      </c>
      <c r="D28" s="69">
        <f>'Eff Conc.'!D29*B28*3.78</f>
        <v>0</v>
      </c>
      <c r="E28" s="69">
        <f>'Eff Conc.'!E29*B28*3.78</f>
        <v>0</v>
      </c>
      <c r="F28" s="69">
        <f>'Eff Conc.'!F29*B28*3.78</f>
        <v>0</v>
      </c>
      <c r="G28" s="69">
        <f>'Eff Conc.'!G29*B28*3.78</f>
        <v>0</v>
      </c>
      <c r="H28" s="69">
        <f>'Eff Conc.'!H29*B28*3.78</f>
        <v>0</v>
      </c>
      <c r="I28" s="69">
        <f>'Eff Conc.'!I29*B28*3.78</f>
        <v>0</v>
      </c>
      <c r="J28" s="69">
        <f>'Eff Conc.'!J29*B28*3.78</f>
        <v>0</v>
      </c>
      <c r="K28" s="69">
        <f>'Eff Conc.'!K29*B28*3.78</f>
        <v>0</v>
      </c>
      <c r="L28" s="69">
        <f>'Eff Conc.'!L29*B28*3.78</f>
        <v>0</v>
      </c>
      <c r="M28" s="69">
        <f>'Eff Conc.'!M29*C28*3.78</f>
        <v>0</v>
      </c>
      <c r="N28" s="79">
        <f>'Eff Conc.'!T29*B28*3.78</f>
        <v>0</v>
      </c>
      <c r="O28" s="94"/>
      <c r="P28" s="132"/>
    </row>
    <row r="29" spans="1:17">
      <c r="A29" s="65">
        <v>41426</v>
      </c>
      <c r="B29" s="3">
        <f>'Eff Conc.'!B30</f>
        <v>0</v>
      </c>
      <c r="C29" s="156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85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5">
        <f>'Eff Conc.'!T30*B29*3.78</f>
        <v>0</v>
      </c>
      <c r="O29" s="53"/>
      <c r="P29" s="59"/>
    </row>
    <row r="30" spans="1:17">
      <c r="A30" s="71">
        <v>41440</v>
      </c>
      <c r="B30" s="72">
        <f>'Eff Conc.'!B31</f>
        <v>0</v>
      </c>
      <c r="C30" s="157">
        <f>'Eff Conc.'!C31</f>
        <v>0</v>
      </c>
      <c r="D30" s="72">
        <f>'Eff Conc.'!D31*B30*3.78</f>
        <v>0</v>
      </c>
      <c r="E30" s="72">
        <f>'Eff Conc.'!E31*B30*3.78</f>
        <v>0</v>
      </c>
      <c r="F30" s="72">
        <f>'Eff Conc.'!F31*B30*3.78</f>
        <v>0</v>
      </c>
      <c r="G30" s="72">
        <f>'Eff Conc.'!G31*B30*3.78</f>
        <v>0</v>
      </c>
      <c r="H30" s="72">
        <f>'Eff Conc.'!H31*B30*3.78</f>
        <v>0</v>
      </c>
      <c r="I30" s="72">
        <f>'Eff Conc.'!I31*B30*3.78</f>
        <v>0</v>
      </c>
      <c r="J30" s="72">
        <f>'Eff Conc.'!J31*B30*3.78</f>
        <v>0</v>
      </c>
      <c r="K30" s="72">
        <f>'Eff Conc.'!K31*B30*3.78</f>
        <v>0</v>
      </c>
      <c r="L30" s="72">
        <f>'Eff Conc.'!L31*B30*3.78</f>
        <v>0</v>
      </c>
      <c r="M30" s="72">
        <f>'Eff Conc.'!M31*C30*3.78</f>
        <v>0</v>
      </c>
      <c r="N30" s="80">
        <f>'Eff Conc.'!T31*B30*3.78</f>
        <v>0</v>
      </c>
      <c r="O30" s="133"/>
      <c r="P30" s="133"/>
      <c r="Q30" s="47" t="s">
        <v>25</v>
      </c>
    </row>
    <row r="31" spans="1:17">
      <c r="A31" s="65">
        <v>41456</v>
      </c>
      <c r="B31" s="3">
        <f>'Eff Conc.'!B32</f>
        <v>0</v>
      </c>
      <c r="C31" s="156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85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5">
        <f>'Eff Conc.'!T32*B31*3.78</f>
        <v>0</v>
      </c>
      <c r="O31" s="53"/>
      <c r="P31" s="59"/>
    </row>
    <row r="32" spans="1:17">
      <c r="A32" s="68">
        <v>41470</v>
      </c>
      <c r="B32" s="69">
        <f>'Eff Conc.'!B33</f>
        <v>0</v>
      </c>
      <c r="C32" s="155">
        <f>'Eff Conc.'!C33</f>
        <v>0</v>
      </c>
      <c r="D32" s="69">
        <f>'Eff Conc.'!D33*B32*3.78</f>
        <v>0</v>
      </c>
      <c r="E32" s="69">
        <f>'Eff Conc.'!E33*B32*3.78</f>
        <v>0</v>
      </c>
      <c r="F32" s="69">
        <f>'Eff Conc.'!F33*B32*3.78</f>
        <v>0</v>
      </c>
      <c r="G32" s="69">
        <f>'Eff Conc.'!G33*B32*3.78</f>
        <v>0</v>
      </c>
      <c r="H32" s="69">
        <f>'Eff Conc.'!H33*B32*3.78</f>
        <v>0</v>
      </c>
      <c r="I32" s="69">
        <f>'Eff Conc.'!I33*B32*3.78</f>
        <v>0</v>
      </c>
      <c r="J32" s="69">
        <f>'Eff Conc.'!J33*B32*3.78</f>
        <v>0</v>
      </c>
      <c r="K32" s="69">
        <f>'Eff Conc.'!K33*B32*3.78</f>
        <v>0</v>
      </c>
      <c r="L32" s="69">
        <f>'Eff Conc.'!L33*B32*3.78</f>
        <v>0</v>
      </c>
      <c r="M32" s="69">
        <f>'Eff Conc.'!M33*C32*3.78</f>
        <v>0</v>
      </c>
      <c r="N32" s="79">
        <f>'Eff Conc.'!T33*B32*3.78</f>
        <v>0</v>
      </c>
      <c r="O32" s="94"/>
      <c r="P32" s="132"/>
    </row>
    <row r="33" spans="1:17">
      <c r="A33" s="65">
        <v>41487</v>
      </c>
      <c r="B33" s="3">
        <f>'Eff Conc.'!B34</f>
        <v>0</v>
      </c>
      <c r="C33" s="156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85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5">
        <f>'Eff Conc.'!T34*B33*3.78</f>
        <v>0</v>
      </c>
      <c r="O33" s="53"/>
      <c r="P33" s="59"/>
    </row>
    <row r="34" spans="1:17">
      <c r="A34" s="68">
        <v>41501</v>
      </c>
      <c r="B34" s="69">
        <f>'Eff Conc.'!B35</f>
        <v>0</v>
      </c>
      <c r="C34" s="155">
        <f>'Eff Conc.'!C35</f>
        <v>0</v>
      </c>
      <c r="D34" s="69">
        <f>'Eff Conc.'!D35*B34*3.78</f>
        <v>0</v>
      </c>
      <c r="E34" s="69">
        <f>'Eff Conc.'!E35*B34*3.78</f>
        <v>0</v>
      </c>
      <c r="F34" s="69">
        <f>'Eff Conc.'!F35*B34*3.78</f>
        <v>0</v>
      </c>
      <c r="G34" s="69">
        <f>'Eff Conc.'!G35*B34*3.78</f>
        <v>0</v>
      </c>
      <c r="H34" s="69">
        <f>'Eff Conc.'!H35*B34*3.78</f>
        <v>0</v>
      </c>
      <c r="I34" s="69">
        <f>'Eff Conc.'!I35*B34*3.78</f>
        <v>0</v>
      </c>
      <c r="J34" s="69">
        <f>'Eff Conc.'!J35*B34*3.78</f>
        <v>0</v>
      </c>
      <c r="K34" s="69">
        <f>'Eff Conc.'!K35*B34*3.78</f>
        <v>0</v>
      </c>
      <c r="L34" s="69">
        <f>'Eff Conc.'!L35*B34*3.78</f>
        <v>0</v>
      </c>
      <c r="M34" s="69">
        <f>'Eff Conc.'!M35*C34*3.78</f>
        <v>0</v>
      </c>
      <c r="N34" s="79">
        <f>'Eff Conc.'!T35*B34*3.78</f>
        <v>0</v>
      </c>
      <c r="O34" s="94"/>
      <c r="P34" s="132"/>
    </row>
    <row r="35" spans="1:17">
      <c r="A35" s="65">
        <v>41518</v>
      </c>
      <c r="B35" s="3">
        <f>'Eff Conc.'!B36</f>
        <v>0</v>
      </c>
      <c r="C35" s="156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85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5">
        <f>'Eff Conc.'!T36*B35*3.78</f>
        <v>0</v>
      </c>
      <c r="O35" s="53"/>
      <c r="P35" s="59"/>
    </row>
    <row r="36" spans="1:17">
      <c r="A36" s="71">
        <v>41532</v>
      </c>
      <c r="B36" s="72">
        <f>'Eff Conc.'!B37</f>
        <v>0</v>
      </c>
      <c r="C36" s="157">
        <f>'Eff Conc.'!C37</f>
        <v>0</v>
      </c>
      <c r="D36" s="72">
        <f>'Eff Conc.'!D37*B36*3.78</f>
        <v>0</v>
      </c>
      <c r="E36" s="72">
        <f>'Eff Conc.'!E37*B36*3.78</f>
        <v>0</v>
      </c>
      <c r="F36" s="72">
        <f>'Eff Conc.'!F37*B36*3.78</f>
        <v>0</v>
      </c>
      <c r="G36" s="72">
        <f>'Eff Conc.'!G37*B36*3.78</f>
        <v>0</v>
      </c>
      <c r="H36" s="72">
        <f>'Eff Conc.'!H37*B36*3.78</f>
        <v>0</v>
      </c>
      <c r="I36" s="72">
        <f>'Eff Conc.'!I37*B36*3.78</f>
        <v>0</v>
      </c>
      <c r="J36" s="72">
        <f>'Eff Conc.'!J37*B36*3.78</f>
        <v>0</v>
      </c>
      <c r="K36" s="72">
        <f>'Eff Conc.'!K37*B36*3.78</f>
        <v>0</v>
      </c>
      <c r="L36" s="72">
        <f>'Eff Conc.'!L37*B36*3.78</f>
        <v>0</v>
      </c>
      <c r="M36" s="72">
        <f>'Eff Conc.'!M37*C36*3.78</f>
        <v>0</v>
      </c>
      <c r="N36" s="80">
        <f>'Eff Conc.'!T37*B36*3.78</f>
        <v>0</v>
      </c>
      <c r="O36" s="97"/>
      <c r="P36" s="133"/>
      <c r="Q36" s="28" t="s">
        <v>28</v>
      </c>
    </row>
    <row r="37" spans="1:17">
      <c r="A37" s="65">
        <v>41548</v>
      </c>
      <c r="B37" s="3">
        <f>'Eff Conc.'!B38</f>
        <v>0</v>
      </c>
      <c r="C37" s="156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85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5">
        <f>'Eff Conc.'!T38*B37*3.78</f>
        <v>0</v>
      </c>
      <c r="O37" s="53"/>
      <c r="P37" s="59"/>
    </row>
    <row r="38" spans="1:17">
      <c r="A38" s="68">
        <v>41562</v>
      </c>
      <c r="B38" s="69">
        <f>'Eff Conc.'!B39</f>
        <v>0</v>
      </c>
      <c r="C38" s="155">
        <f>'Eff Conc.'!C39</f>
        <v>0</v>
      </c>
      <c r="D38" s="69">
        <f>'Eff Conc.'!D39*B38*3.78</f>
        <v>0</v>
      </c>
      <c r="E38" s="69">
        <f>'Eff Conc.'!E39*B38*3.78</f>
        <v>0</v>
      </c>
      <c r="F38" s="69">
        <f>'Eff Conc.'!F39*B38*3.78</f>
        <v>0</v>
      </c>
      <c r="G38" s="69">
        <f>'Eff Conc.'!G39*B38*3.78</f>
        <v>0</v>
      </c>
      <c r="H38" s="69">
        <f>'Eff Conc.'!H39*B38*3.78</f>
        <v>0</v>
      </c>
      <c r="I38" s="69">
        <f>'Eff Conc.'!I39*B38*3.78</f>
        <v>0</v>
      </c>
      <c r="J38" s="69">
        <f>'Eff Conc.'!J39*B38*3.78</f>
        <v>0</v>
      </c>
      <c r="K38" s="69">
        <f>'Eff Conc.'!K39*B38*3.78</f>
        <v>0</v>
      </c>
      <c r="L38" s="69">
        <f>'Eff Conc.'!L39*B38*3.78</f>
        <v>0</v>
      </c>
      <c r="M38" s="69">
        <f>'Eff Conc.'!M39*C38*3.78</f>
        <v>0</v>
      </c>
      <c r="N38" s="79">
        <f>'Eff Conc.'!T39*B38*3.78</f>
        <v>0</v>
      </c>
      <c r="O38" s="94"/>
      <c r="P38" s="132"/>
    </row>
    <row r="39" spans="1:17">
      <c r="A39" s="65">
        <v>41579</v>
      </c>
      <c r="B39" s="3">
        <f>'Eff Conc.'!B40</f>
        <v>0</v>
      </c>
      <c r="C39" s="156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85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5">
        <f>'Eff Conc.'!T40*B39*3.78</f>
        <v>0</v>
      </c>
      <c r="O39" s="53"/>
      <c r="P39" s="59"/>
    </row>
    <row r="40" spans="1:17">
      <c r="A40" s="68">
        <v>41593</v>
      </c>
      <c r="B40" s="69">
        <f>'Eff Conc.'!B41</f>
        <v>0</v>
      </c>
      <c r="C40" s="155">
        <f>'Eff Conc.'!C41</f>
        <v>0</v>
      </c>
      <c r="D40" s="69">
        <f>'Eff Conc.'!D41*B40*3.78</f>
        <v>0</v>
      </c>
      <c r="E40" s="69">
        <f>'Eff Conc.'!E41*B40*3.78</f>
        <v>0</v>
      </c>
      <c r="F40" s="69">
        <f>'Eff Conc.'!F41*B40*3.78</f>
        <v>0</v>
      </c>
      <c r="G40" s="69">
        <f>'Eff Conc.'!G41*B40*3.78</f>
        <v>0</v>
      </c>
      <c r="H40" s="69">
        <f>'Eff Conc.'!H41*B40*3.78</f>
        <v>0</v>
      </c>
      <c r="I40" s="69">
        <f>'Eff Conc.'!I41*B40*3.78</f>
        <v>0</v>
      </c>
      <c r="J40" s="69">
        <f>'Eff Conc.'!J41*B40*3.78</f>
        <v>0</v>
      </c>
      <c r="K40" s="69">
        <f>'Eff Conc.'!K41*B40*3.78</f>
        <v>0</v>
      </c>
      <c r="L40" s="69">
        <f>'Eff Conc.'!L41*B40*3.78</f>
        <v>0</v>
      </c>
      <c r="M40" s="69">
        <f>'Eff Conc.'!M41*C40*3.78</f>
        <v>0</v>
      </c>
      <c r="N40" s="79">
        <f>'Eff Conc.'!T41*B40*3.78</f>
        <v>0</v>
      </c>
      <c r="O40" s="94"/>
      <c r="P40" s="132"/>
    </row>
    <row r="41" spans="1:17">
      <c r="A41" s="65">
        <v>41609</v>
      </c>
      <c r="B41" s="3">
        <f>'Eff Conc.'!B42</f>
        <v>0</v>
      </c>
      <c r="C41" s="156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85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5">
        <f>'Eff Conc.'!T42*B41*3.78</f>
        <v>0</v>
      </c>
      <c r="O41" s="53"/>
      <c r="P41" s="59"/>
    </row>
    <row r="42" spans="1:17">
      <c r="A42" s="71">
        <v>41623</v>
      </c>
      <c r="B42" s="72">
        <f>'Eff Conc.'!B43</f>
        <v>0</v>
      </c>
      <c r="C42" s="157">
        <f>'Eff Conc.'!C43</f>
        <v>0</v>
      </c>
      <c r="D42" s="72">
        <f>'Eff Conc.'!D43*B42*3.78</f>
        <v>0</v>
      </c>
      <c r="E42" s="72">
        <f>'Eff Conc.'!E43*B42*3.78</f>
        <v>0</v>
      </c>
      <c r="F42" s="72">
        <f>'Eff Conc.'!F43*B42*3.78</f>
        <v>0</v>
      </c>
      <c r="G42" s="72">
        <f>'Eff Conc.'!G43*B42*3.78</f>
        <v>0</v>
      </c>
      <c r="H42" s="72">
        <f>'Eff Conc.'!H43*B42*3.78</f>
        <v>0</v>
      </c>
      <c r="I42" s="72">
        <f>'Eff Conc.'!I43*B42*3.78</f>
        <v>0</v>
      </c>
      <c r="J42" s="72">
        <f>'Eff Conc.'!J43*B42*3.78</f>
        <v>0</v>
      </c>
      <c r="K42" s="72">
        <f>'Eff Conc.'!K43*B42*3.78</f>
        <v>0</v>
      </c>
      <c r="L42" s="72">
        <f>'Eff Conc.'!L43*B42*3.78</f>
        <v>0</v>
      </c>
      <c r="M42" s="72">
        <f>'Eff Conc.'!M43*C42*3.78</f>
        <v>0</v>
      </c>
      <c r="N42" s="80">
        <f>'Eff Conc.'!T43*B42*3.78</f>
        <v>0</v>
      </c>
      <c r="O42" s="97"/>
      <c r="P42" s="133"/>
      <c r="Q42" s="28" t="s">
        <v>27</v>
      </c>
    </row>
    <row r="43" spans="1:17">
      <c r="A43" s="65">
        <v>41640</v>
      </c>
      <c r="B43" s="3">
        <f>'Eff Conc.'!B44</f>
        <v>0</v>
      </c>
      <c r="C43" s="156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85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5">
        <f>'Eff Conc.'!T44*B43*3.78</f>
        <v>0</v>
      </c>
      <c r="O43" s="53"/>
      <c r="P43" s="59"/>
    </row>
    <row r="44" spans="1:17">
      <c r="A44" s="68">
        <v>41654</v>
      </c>
      <c r="B44" s="69">
        <f>'Eff Conc.'!B45</f>
        <v>0</v>
      </c>
      <c r="C44" s="155">
        <f>'Eff Conc.'!C45</f>
        <v>0</v>
      </c>
      <c r="D44" s="69">
        <f>'Eff Conc.'!D45*B44*3.78</f>
        <v>0</v>
      </c>
      <c r="E44" s="69">
        <f>'Eff Conc.'!E45*B44*3.78</f>
        <v>0</v>
      </c>
      <c r="F44" s="69">
        <f>'Eff Conc.'!F45*B44*3.78</f>
        <v>0</v>
      </c>
      <c r="G44" s="69">
        <f>'Eff Conc.'!G45*B44*3.78</f>
        <v>0</v>
      </c>
      <c r="H44" s="69">
        <f>'Eff Conc.'!H45*B44*3.78</f>
        <v>0</v>
      </c>
      <c r="I44" s="69">
        <f>'Eff Conc.'!I45*B44*3.78</f>
        <v>0</v>
      </c>
      <c r="J44" s="69">
        <f>'Eff Conc.'!J45*B44*3.78</f>
        <v>0</v>
      </c>
      <c r="K44" s="69">
        <f>'Eff Conc.'!K45*B44*3.78</f>
        <v>0</v>
      </c>
      <c r="L44" s="69">
        <f>'Eff Conc.'!L45*B44*3.78</f>
        <v>0</v>
      </c>
      <c r="M44" s="69">
        <f>'Eff Conc.'!M45*C44*3.78</f>
        <v>0</v>
      </c>
      <c r="N44" s="79">
        <f>'Eff Conc.'!T45*B44*3.78</f>
        <v>0</v>
      </c>
      <c r="O44" s="94"/>
      <c r="P44" s="132"/>
    </row>
    <row r="45" spans="1:17">
      <c r="A45" s="65">
        <v>41671</v>
      </c>
      <c r="B45" s="3">
        <f>'Eff Conc.'!B46</f>
        <v>0</v>
      </c>
      <c r="C45" s="156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85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5">
        <f>'Eff Conc.'!T46*B45*3.78</f>
        <v>0</v>
      </c>
      <c r="O45" s="53"/>
      <c r="P45" s="59"/>
    </row>
    <row r="46" spans="1:17">
      <c r="A46" s="68">
        <v>41685</v>
      </c>
      <c r="B46" s="69">
        <f>'Eff Conc.'!B47</f>
        <v>0</v>
      </c>
      <c r="C46" s="155">
        <f>'Eff Conc.'!C47</f>
        <v>0</v>
      </c>
      <c r="D46" s="69">
        <f>'Eff Conc.'!D47*B46*3.78</f>
        <v>0</v>
      </c>
      <c r="E46" s="69">
        <f>'Eff Conc.'!E47*B46*3.78</f>
        <v>0</v>
      </c>
      <c r="F46" s="69">
        <f>'Eff Conc.'!F47*B46*3.78</f>
        <v>0</v>
      </c>
      <c r="G46" s="69">
        <f>'Eff Conc.'!G47*B46*3.78</f>
        <v>0</v>
      </c>
      <c r="H46" s="69">
        <f>'Eff Conc.'!H47*B46*3.78</f>
        <v>0</v>
      </c>
      <c r="I46" s="69">
        <f>'Eff Conc.'!I47*B46*3.78</f>
        <v>0</v>
      </c>
      <c r="J46" s="69">
        <f>'Eff Conc.'!J47*B46*3.78</f>
        <v>0</v>
      </c>
      <c r="K46" s="69">
        <f>'Eff Conc.'!K47*B46*3.78</f>
        <v>0</v>
      </c>
      <c r="L46" s="69">
        <f>'Eff Conc.'!L47*B46*3.78</f>
        <v>0</v>
      </c>
      <c r="M46" s="69">
        <f>'Eff Conc.'!M47*C46*3.78</f>
        <v>0</v>
      </c>
      <c r="N46" s="79">
        <f>'Eff Conc.'!T47*B46*3.78</f>
        <v>0</v>
      </c>
      <c r="O46" s="94"/>
      <c r="P46" s="132"/>
    </row>
    <row r="47" spans="1:17">
      <c r="A47" s="65">
        <v>41699</v>
      </c>
      <c r="B47" s="3">
        <f>'Eff Conc.'!B48</f>
        <v>0</v>
      </c>
      <c r="C47" s="156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85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5">
        <f>'Eff Conc.'!T48*B47*3.78</f>
        <v>0</v>
      </c>
      <c r="O47" s="53"/>
      <c r="P47" s="59"/>
    </row>
    <row r="48" spans="1:17">
      <c r="A48" s="71">
        <v>41713</v>
      </c>
      <c r="B48" s="72">
        <f>'Eff Conc.'!B49</f>
        <v>0</v>
      </c>
      <c r="C48" s="157">
        <f>'Eff Conc.'!C49</f>
        <v>0</v>
      </c>
      <c r="D48" s="72">
        <f>'Eff Conc.'!D49*B48*3.78</f>
        <v>0</v>
      </c>
      <c r="E48" s="72">
        <f>'Eff Conc.'!E49*B48*3.78</f>
        <v>0</v>
      </c>
      <c r="F48" s="72">
        <f>'Eff Conc.'!F49*B48*3.78</f>
        <v>0</v>
      </c>
      <c r="G48" s="72">
        <f>'Eff Conc.'!G49*B48*3.78</f>
        <v>0</v>
      </c>
      <c r="H48" s="72">
        <f>'Eff Conc.'!H49*B48*3.78</f>
        <v>0</v>
      </c>
      <c r="I48" s="72">
        <f>'Eff Conc.'!I49*B48*3.78</f>
        <v>0</v>
      </c>
      <c r="J48" s="72">
        <f>'Eff Conc.'!J49*B48*3.78</f>
        <v>0</v>
      </c>
      <c r="K48" s="72">
        <f>'Eff Conc.'!K49*B48*3.78</f>
        <v>0</v>
      </c>
      <c r="L48" s="72">
        <f>'Eff Conc.'!L49*B48*3.78</f>
        <v>0</v>
      </c>
      <c r="M48" s="72">
        <f>'Eff Conc.'!M49*C48*3.78</f>
        <v>0</v>
      </c>
      <c r="N48" s="80">
        <f>'Eff Conc.'!T49*B48*3.78</f>
        <v>0</v>
      </c>
      <c r="O48" s="97"/>
      <c r="P48" s="133"/>
      <c r="Q48" s="28" t="s">
        <v>29</v>
      </c>
    </row>
    <row r="49" spans="1:20">
      <c r="A49" s="65">
        <v>41730</v>
      </c>
      <c r="B49" s="3">
        <f>'Eff Conc.'!B50</f>
        <v>0</v>
      </c>
      <c r="C49" s="156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85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5">
        <f>'Eff Conc.'!T50*B49*3.78</f>
        <v>0</v>
      </c>
      <c r="O49" s="53"/>
      <c r="P49" s="59"/>
    </row>
    <row r="50" spans="1:20">
      <c r="A50" s="68">
        <v>41744</v>
      </c>
      <c r="B50" s="69">
        <f>'Eff Conc.'!B51</f>
        <v>0</v>
      </c>
      <c r="C50" s="155">
        <f>'Eff Conc.'!C51</f>
        <v>0</v>
      </c>
      <c r="D50" s="69">
        <f>'Eff Conc.'!D51*B50*3.78</f>
        <v>0</v>
      </c>
      <c r="E50" s="69">
        <f>'Eff Conc.'!E51*B50*3.78</f>
        <v>0</v>
      </c>
      <c r="F50" s="69">
        <f>'Eff Conc.'!F51*B50*3.78</f>
        <v>0</v>
      </c>
      <c r="G50" s="69">
        <f>'Eff Conc.'!G51*B50*3.78</f>
        <v>0</v>
      </c>
      <c r="H50" s="69">
        <f>'Eff Conc.'!H51*B50*3.78</f>
        <v>0</v>
      </c>
      <c r="I50" s="69">
        <f>'Eff Conc.'!I51*B50*3.78</f>
        <v>0</v>
      </c>
      <c r="J50" s="69">
        <f>'Eff Conc.'!J51*B50*3.78</f>
        <v>0</v>
      </c>
      <c r="K50" s="69">
        <f>'Eff Conc.'!K51*B50*3.78</f>
        <v>0</v>
      </c>
      <c r="L50" s="69">
        <f>'Eff Conc.'!L51*B50*3.78</f>
        <v>0</v>
      </c>
      <c r="M50" s="69">
        <f>'Eff Conc.'!M51*C50*3.78</f>
        <v>0</v>
      </c>
      <c r="N50" s="79">
        <f>'Eff Conc.'!T51*B50*3.78</f>
        <v>0</v>
      </c>
      <c r="O50" s="94"/>
      <c r="P50" s="132"/>
    </row>
    <row r="51" spans="1:20">
      <c r="A51" s="65">
        <v>41760</v>
      </c>
      <c r="B51" s="3">
        <f>'Eff Conc.'!B52</f>
        <v>0</v>
      </c>
      <c r="C51" s="156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85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5">
        <f>'Eff Conc.'!T52*B51*3.78</f>
        <v>0</v>
      </c>
      <c r="O51" s="53"/>
      <c r="P51" s="59"/>
    </row>
    <row r="52" spans="1:20">
      <c r="A52" s="68">
        <v>41774</v>
      </c>
      <c r="B52" s="69">
        <f>'Eff Conc.'!B53</f>
        <v>0</v>
      </c>
      <c r="C52" s="155">
        <f>'Eff Conc.'!C53</f>
        <v>0</v>
      </c>
      <c r="D52" s="69">
        <f>'Eff Conc.'!D53*B52*3.78</f>
        <v>0</v>
      </c>
      <c r="E52" s="69">
        <f>'Eff Conc.'!E53*B52*3.78</f>
        <v>0</v>
      </c>
      <c r="F52" s="69">
        <f>'Eff Conc.'!F53*B52*3.78</f>
        <v>0</v>
      </c>
      <c r="G52" s="69">
        <f>'Eff Conc.'!G53*B52*3.78</f>
        <v>0</v>
      </c>
      <c r="H52" s="69">
        <f>'Eff Conc.'!H53*B52*3.78</f>
        <v>0</v>
      </c>
      <c r="I52" s="69">
        <f>'Eff Conc.'!I53*B52*3.78</f>
        <v>0</v>
      </c>
      <c r="J52" s="69">
        <f>'Eff Conc.'!J53*B52*3.78</f>
        <v>0</v>
      </c>
      <c r="K52" s="69">
        <f>'Eff Conc.'!K53*B52*3.78</f>
        <v>0</v>
      </c>
      <c r="L52" s="69">
        <f>'Eff Conc.'!L53*B52*3.78</f>
        <v>0</v>
      </c>
      <c r="M52" s="69">
        <f>'Eff Conc.'!M53*C52*3.78</f>
        <v>0</v>
      </c>
      <c r="N52" s="79">
        <f>'Eff Conc.'!T53*B52*3.78</f>
        <v>0</v>
      </c>
      <c r="O52" s="94"/>
      <c r="P52" s="132"/>
    </row>
    <row r="53" spans="1:20">
      <c r="A53" s="65">
        <v>41791</v>
      </c>
      <c r="B53" s="3">
        <f>'Eff Conc.'!B54</f>
        <v>0</v>
      </c>
      <c r="C53" s="156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85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5">
        <f>'Eff Conc.'!T54*B53*3.78</f>
        <v>0</v>
      </c>
      <c r="O53" s="53"/>
      <c r="P53" s="59"/>
    </row>
    <row r="54" spans="1:20" ht="15.75" thickBot="1">
      <c r="A54" s="100">
        <v>41805</v>
      </c>
      <c r="B54" s="82">
        <f>'Eff Conc.'!B55</f>
        <v>0</v>
      </c>
      <c r="C54" s="158">
        <f>'Eff Conc.'!C55</f>
        <v>0</v>
      </c>
      <c r="D54" s="82">
        <f>'Eff Conc.'!D55*B54*3.78</f>
        <v>0</v>
      </c>
      <c r="E54" s="82">
        <f>'Eff Conc.'!E55*B54*3.78</f>
        <v>0</v>
      </c>
      <c r="F54" s="82">
        <f>'Eff Conc.'!F55*B54*3.78</f>
        <v>0</v>
      </c>
      <c r="G54" s="82">
        <f>'Eff Conc.'!G55*B54*3.78</f>
        <v>0</v>
      </c>
      <c r="H54" s="82">
        <f>'Eff Conc.'!H55*B54*3.78</f>
        <v>0</v>
      </c>
      <c r="I54" s="82">
        <f>'Eff Conc.'!I55*B54*3.78</f>
        <v>0</v>
      </c>
      <c r="J54" s="82">
        <f>'Eff Conc.'!J55*B54*3.78</f>
        <v>0</v>
      </c>
      <c r="K54" s="82">
        <f>'Eff Conc.'!K55*B54*3.78</f>
        <v>0</v>
      </c>
      <c r="L54" s="82">
        <f>'Eff Conc.'!L55*B54*3.78</f>
        <v>0</v>
      </c>
      <c r="M54" s="82">
        <f>'Eff Conc.'!M55*C54*3.78</f>
        <v>0</v>
      </c>
      <c r="N54" s="83">
        <f>'Eff Conc.'!T55*B54*3.78</f>
        <v>0</v>
      </c>
      <c r="O54" s="134"/>
      <c r="P54" s="135"/>
      <c r="Q54" s="47" t="s">
        <v>26</v>
      </c>
    </row>
    <row r="57" spans="1:20" ht="23.25">
      <c r="B57" s="293" t="s">
        <v>42</v>
      </c>
      <c r="C57" s="293"/>
      <c r="D57" s="293"/>
      <c r="E57" s="293"/>
      <c r="F57" s="293"/>
      <c r="G57" s="293"/>
      <c r="H57" s="293"/>
      <c r="I57" s="293"/>
      <c r="J57" s="293"/>
      <c r="K57" s="293"/>
      <c r="L57" s="293"/>
      <c r="M57" s="293"/>
      <c r="N57" s="293"/>
      <c r="O57" s="26"/>
      <c r="P57" s="26"/>
      <c r="Q57" s="26"/>
      <c r="R57" s="26"/>
      <c r="S57" s="26"/>
      <c r="T57" s="26"/>
    </row>
    <row r="58" spans="1:20" ht="15.75" thickBot="1">
      <c r="B58" s="298" t="s">
        <v>40</v>
      </c>
      <c r="C58" s="298"/>
      <c r="D58" s="298"/>
      <c r="E58" s="298"/>
      <c r="F58" s="298"/>
      <c r="G58" s="298"/>
      <c r="H58" s="298"/>
      <c r="I58" s="298"/>
      <c r="J58" s="298"/>
      <c r="K58" s="298"/>
      <c r="L58" s="298"/>
      <c r="M58" s="298"/>
      <c r="N58" s="298"/>
      <c r="O58" s="136"/>
      <c r="P58" s="136"/>
      <c r="Q58" s="136"/>
      <c r="R58" s="136"/>
      <c r="S58" s="136"/>
      <c r="T58" s="136"/>
    </row>
    <row r="59" spans="1:20">
      <c r="A59" s="33" t="s">
        <v>33</v>
      </c>
      <c r="B59" s="31">
        <f>'Eff Conc.'!B60</f>
        <v>0</v>
      </c>
      <c r="C59" s="34">
        <f>'Eff Conc.'!C60</f>
        <v>0</v>
      </c>
      <c r="D59" s="129">
        <f t="shared" ref="D59:D62" si="0">SUM(F59,G59,H59)</f>
        <v>0</v>
      </c>
      <c r="E59" s="34">
        <f>'Eff Conc.'!E60*B59*3.78</f>
        <v>0</v>
      </c>
      <c r="F59" s="34">
        <f>'Eff Conc.'!F60*B59*3.78</f>
        <v>0</v>
      </c>
      <c r="G59" s="34">
        <f>'Eff Conc.'!G60*B59*3.78</f>
        <v>0</v>
      </c>
      <c r="H59" s="34">
        <f>'Eff Conc.'!H60*B59*3.78</f>
        <v>0</v>
      </c>
      <c r="I59" s="32">
        <f>'Eff Conc.'!I60*B59*3.78</f>
        <v>0</v>
      </c>
      <c r="J59" s="92"/>
      <c r="K59" s="31">
        <f>'Eff Conc.'!K60*B59*3.78</f>
        <v>0</v>
      </c>
      <c r="L59" s="34">
        <f>'Eff Conc.'!L60*B59*3.78</f>
        <v>0</v>
      </c>
      <c r="M59" s="32">
        <f>'Eff Conc.'!M60*C59*3.78</f>
        <v>0</v>
      </c>
      <c r="N59" s="44">
        <f>'Eff Conc.'!T60*B59*3.78</f>
        <v>0</v>
      </c>
      <c r="O59" s="58"/>
      <c r="P59" s="125"/>
      <c r="Q59" s="116"/>
      <c r="R59" s="116"/>
      <c r="S59" s="116"/>
      <c r="T59" s="116"/>
    </row>
    <row r="60" spans="1:20">
      <c r="A60" s="36" t="s">
        <v>33</v>
      </c>
      <c r="B60" s="1">
        <f>'Eff Conc.'!B61</f>
        <v>0</v>
      </c>
      <c r="C60" s="3">
        <f>'Eff Conc.'!C61</f>
        <v>0</v>
      </c>
      <c r="D60" s="111">
        <f t="shared" si="0"/>
        <v>0</v>
      </c>
      <c r="E60" s="3">
        <f>'Eff Conc.'!E61*B60*3.78</f>
        <v>0</v>
      </c>
      <c r="F60" s="3">
        <f>'Eff Conc.'!F61*B60*3.78</f>
        <v>0</v>
      </c>
      <c r="G60" s="3">
        <f>'Eff Conc.'!G61*B60*3.78</f>
        <v>0</v>
      </c>
      <c r="H60" s="3">
        <f>'Eff Conc.'!H61*B60*3.78</f>
        <v>0</v>
      </c>
      <c r="I60" s="2">
        <f>'Eff Conc.'!I61*B60*3.78</f>
        <v>0</v>
      </c>
      <c r="J60" s="85"/>
      <c r="K60" s="1">
        <f>'Eff Conc.'!K61*B60*3.78</f>
        <v>0</v>
      </c>
      <c r="L60" s="3">
        <f>'Eff Conc.'!L61*B60*3.78</f>
        <v>0</v>
      </c>
      <c r="M60" s="2">
        <f>'Eff Conc.'!M61*C60*3.78</f>
        <v>0</v>
      </c>
      <c r="N60" s="45">
        <f>'Eff Conc.'!T61*B60*3.78</f>
        <v>0</v>
      </c>
      <c r="O60" s="59"/>
      <c r="P60" s="126"/>
    </row>
    <row r="61" spans="1:20">
      <c r="A61" s="36" t="s">
        <v>37</v>
      </c>
      <c r="B61" s="1">
        <f>'Eff Conc.'!B62</f>
        <v>0</v>
      </c>
      <c r="C61" s="3">
        <f>'Eff Conc.'!C62</f>
        <v>0</v>
      </c>
      <c r="D61" s="1">
        <f t="shared" si="0"/>
        <v>0</v>
      </c>
      <c r="E61" s="3">
        <f>'Eff Conc.'!E62*B61*3.78</f>
        <v>0</v>
      </c>
      <c r="F61" s="3">
        <f>'Eff Conc.'!F62*B61*3.78</f>
        <v>0</v>
      </c>
      <c r="G61" s="3">
        <f>'Eff Conc.'!G62*B61*3.78</f>
        <v>0</v>
      </c>
      <c r="H61" s="3">
        <f>'Eff Conc.'!H62*B61*3.78</f>
        <v>0</v>
      </c>
      <c r="I61" s="2">
        <f>'Eff Conc.'!I62*B61*3.78</f>
        <v>0</v>
      </c>
      <c r="J61" s="85"/>
      <c r="K61" s="1">
        <f>'Eff Conc.'!K62*B61*3.78</f>
        <v>0</v>
      </c>
      <c r="L61" s="3">
        <f>'Eff Conc.'!L62*B61*3.78</f>
        <v>0</v>
      </c>
      <c r="M61" s="2">
        <f>'Eff Conc.'!M62*C61*3.78</f>
        <v>0</v>
      </c>
      <c r="N61" s="45">
        <f>'Eff Conc.'!T62*B61*3.78</f>
        <v>0</v>
      </c>
      <c r="O61" s="59"/>
      <c r="P61" s="127"/>
    </row>
    <row r="62" spans="1:20" ht="15.75" thickBot="1">
      <c r="A62" s="38" t="s">
        <v>37</v>
      </c>
      <c r="B62" s="4">
        <f>'Eff Conc.'!B63</f>
        <v>0</v>
      </c>
      <c r="C62" s="6">
        <f>'Eff Conc.'!C63</f>
        <v>0</v>
      </c>
      <c r="D62" s="118">
        <f t="shared" si="0"/>
        <v>0</v>
      </c>
      <c r="E62" s="6">
        <f>'Eff Conc.'!E63*B62*3.78</f>
        <v>0</v>
      </c>
      <c r="F62" s="6">
        <f>'Eff Conc.'!F63*B62*3.78</f>
        <v>0</v>
      </c>
      <c r="G62" s="6">
        <f>'Eff Conc.'!G63*B62*3.78</f>
        <v>0</v>
      </c>
      <c r="H62" s="6">
        <f>'Eff Conc.'!H63*B62*3.78</f>
        <v>0</v>
      </c>
      <c r="I62" s="5">
        <f>'Eff Conc.'!I63*B62*3.78</f>
        <v>0</v>
      </c>
      <c r="J62" s="86"/>
      <c r="K62" s="4">
        <f>'Eff Conc.'!K63*B62*3.78</f>
        <v>0</v>
      </c>
      <c r="L62" s="6">
        <f>'Eff Conc.'!L63*B62*3.78</f>
        <v>0</v>
      </c>
      <c r="M62" s="5">
        <f>'Eff Conc.'!M63*C62*3.78</f>
        <v>0</v>
      </c>
      <c r="N62" s="46">
        <f>'Eff Conc.'!T63*B62*3.78</f>
        <v>0</v>
      </c>
      <c r="O62" s="60"/>
      <c r="P62" s="128"/>
    </row>
  </sheetData>
  <mergeCells count="5">
    <mergeCell ref="B4:O4"/>
    <mergeCell ref="B1:O2"/>
    <mergeCell ref="B57:N57"/>
    <mergeCell ref="B58:N58"/>
    <mergeCell ref="B5:C5"/>
  </mergeCells>
  <pageMargins left="0.25" right="0.25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9"/>
  <sheetViews>
    <sheetView workbookViewId="0">
      <selection activeCell="H17" sqref="H17"/>
    </sheetView>
  </sheetViews>
  <sheetFormatPr defaultRowHeight="15"/>
  <cols>
    <col min="1" max="1" width="10.7109375" customWidth="1"/>
    <col min="2" max="2" width="7.140625" customWidth="1"/>
    <col min="3" max="11" width="6" customWidth="1"/>
    <col min="12" max="12" width="6.85546875" customWidth="1"/>
    <col min="13" max="13" width="6" customWidth="1"/>
    <col min="14" max="15" width="5" customWidth="1"/>
  </cols>
  <sheetData>
    <row r="1" spans="1:16" ht="23.25" customHeight="1">
      <c r="C1" s="293" t="s">
        <v>75</v>
      </c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23"/>
      <c r="O1" s="223"/>
    </row>
    <row r="2" spans="1:16" s="25" customFormat="1" ht="20.25" customHeight="1" thickBot="1">
      <c r="B2" s="305" t="s">
        <v>77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</row>
    <row r="3" spans="1:16" ht="27.75" customHeight="1">
      <c r="A3" s="224" t="s">
        <v>0</v>
      </c>
      <c r="B3" s="299" t="s">
        <v>4</v>
      </c>
      <c r="C3" s="300"/>
      <c r="D3" s="299" t="s">
        <v>1</v>
      </c>
      <c r="E3" s="300"/>
      <c r="F3" s="299" t="s">
        <v>2</v>
      </c>
      <c r="G3" s="300"/>
      <c r="H3" s="299" t="s">
        <v>3</v>
      </c>
      <c r="I3" s="300"/>
      <c r="J3" s="299" t="s">
        <v>8</v>
      </c>
      <c r="K3" s="300"/>
      <c r="L3" s="304" t="s">
        <v>81</v>
      </c>
      <c r="M3" s="300"/>
      <c r="N3" s="301" t="s">
        <v>10</v>
      </c>
      <c r="O3" s="300"/>
      <c r="P3" s="25"/>
    </row>
    <row r="4" spans="1:16" ht="18.75" customHeight="1" thickBot="1">
      <c r="A4" s="16"/>
      <c r="B4" s="17" t="s">
        <v>68</v>
      </c>
      <c r="C4" s="153" t="s">
        <v>69</v>
      </c>
      <c r="D4" s="17" t="s">
        <v>68</v>
      </c>
      <c r="E4" s="153" t="s">
        <v>69</v>
      </c>
      <c r="F4" s="17" t="s">
        <v>68</v>
      </c>
      <c r="G4" s="153" t="s">
        <v>69</v>
      </c>
      <c r="H4" s="17" t="s">
        <v>68</v>
      </c>
      <c r="I4" s="153" t="s">
        <v>69</v>
      </c>
      <c r="J4" s="17" t="s">
        <v>68</v>
      </c>
      <c r="K4" s="153" t="s">
        <v>69</v>
      </c>
      <c r="L4" s="209" t="s">
        <v>68</v>
      </c>
      <c r="M4" s="210" t="s">
        <v>69</v>
      </c>
      <c r="N4" s="209" t="s">
        <v>68</v>
      </c>
      <c r="O4" s="153" t="s">
        <v>69</v>
      </c>
      <c r="P4" s="25"/>
    </row>
    <row r="5" spans="1:16">
      <c r="A5" s="64">
        <v>41100</v>
      </c>
      <c r="B5" s="275">
        <v>7.0000000000000007E-2</v>
      </c>
      <c r="C5" s="154">
        <v>0.1</v>
      </c>
      <c r="D5" s="31">
        <v>0.02</v>
      </c>
      <c r="E5" s="154">
        <v>1</v>
      </c>
      <c r="F5" s="31">
        <v>2E-3</v>
      </c>
      <c r="G5" s="154">
        <v>0.3</v>
      </c>
      <c r="H5" s="31">
        <v>0.1</v>
      </c>
      <c r="I5" s="154">
        <v>0.1</v>
      </c>
      <c r="J5" s="129">
        <v>7.0000000000000001E-3</v>
      </c>
      <c r="K5" s="154">
        <v>0.2</v>
      </c>
      <c r="L5" s="280">
        <v>6.0000000000000001E-3</v>
      </c>
      <c r="M5" s="154">
        <v>0.1</v>
      </c>
      <c r="N5" s="91">
        <v>2.4</v>
      </c>
      <c r="O5" s="154"/>
      <c r="P5" s="63" t="s">
        <v>28</v>
      </c>
    </row>
    <row r="6" spans="1:16">
      <c r="A6" s="225">
        <v>41283</v>
      </c>
      <c r="B6" s="284">
        <v>7.0000000000000007E-2</v>
      </c>
      <c r="C6" s="159">
        <v>0.1</v>
      </c>
      <c r="D6" s="283">
        <v>0.1</v>
      </c>
      <c r="E6" s="159">
        <v>0.2</v>
      </c>
      <c r="F6" s="282">
        <v>0.02</v>
      </c>
      <c r="G6" s="159">
        <v>0.3</v>
      </c>
      <c r="H6" s="111">
        <v>0.1</v>
      </c>
      <c r="I6" s="159">
        <v>0.1</v>
      </c>
      <c r="J6" s="111">
        <v>7.4999999999999997E-2</v>
      </c>
      <c r="K6" s="159">
        <v>0.1</v>
      </c>
      <c r="L6" s="281">
        <v>6.0000000000000001E-3</v>
      </c>
      <c r="M6" s="159">
        <v>0.1</v>
      </c>
      <c r="N6" s="114">
        <v>2.4</v>
      </c>
      <c r="O6" s="159"/>
      <c r="P6" s="63" t="s">
        <v>29</v>
      </c>
    </row>
    <row r="7" spans="1:16">
      <c r="A7" s="226" t="s">
        <v>34</v>
      </c>
      <c r="B7" s="231"/>
      <c r="C7" s="156"/>
      <c r="D7" s="1"/>
      <c r="E7" s="156"/>
      <c r="F7" s="1"/>
      <c r="G7" s="156"/>
      <c r="H7" s="1"/>
      <c r="I7" s="156"/>
      <c r="J7" s="111"/>
      <c r="K7" s="156"/>
      <c r="L7" s="3"/>
      <c r="M7" s="156"/>
      <c r="N7" s="61"/>
      <c r="O7" s="156"/>
      <c r="P7" s="149" t="s">
        <v>25</v>
      </c>
    </row>
    <row r="8" spans="1:16">
      <c r="A8" s="68" t="s">
        <v>35</v>
      </c>
      <c r="B8" s="232"/>
      <c r="C8" s="227"/>
      <c r="D8" s="228"/>
      <c r="E8" s="227"/>
      <c r="F8" s="228"/>
      <c r="G8" s="227"/>
      <c r="H8" s="228"/>
      <c r="I8" s="227"/>
      <c r="J8" s="228"/>
      <c r="K8" s="227"/>
      <c r="L8" s="229"/>
      <c r="M8" s="227"/>
      <c r="N8" s="230"/>
      <c r="O8" s="227"/>
      <c r="P8" s="63" t="s">
        <v>28</v>
      </c>
    </row>
    <row r="9" spans="1:16" ht="15.75" thickBot="1">
      <c r="A9" s="100" t="s">
        <v>36</v>
      </c>
      <c r="B9" s="233"/>
      <c r="C9" s="158"/>
      <c r="D9" s="81"/>
      <c r="E9" s="158"/>
      <c r="F9" s="81"/>
      <c r="G9" s="158"/>
      <c r="H9" s="81"/>
      <c r="I9" s="158"/>
      <c r="J9" s="81"/>
      <c r="K9" s="158"/>
      <c r="L9" s="82"/>
      <c r="M9" s="158"/>
      <c r="N9" s="101"/>
      <c r="O9" s="158"/>
      <c r="P9" s="75" t="s">
        <v>26</v>
      </c>
    </row>
  </sheetData>
  <mergeCells count="9">
    <mergeCell ref="L3:M3"/>
    <mergeCell ref="N3:O3"/>
    <mergeCell ref="C1:M1"/>
    <mergeCell ref="B3:C3"/>
    <mergeCell ref="D3:E3"/>
    <mergeCell ref="F3:G3"/>
    <mergeCell ref="H3:I3"/>
    <mergeCell ref="J3:K3"/>
    <mergeCell ref="B2:O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Ind Inf Conc.</vt:lpstr>
      <vt:lpstr>Ind Inf Loads</vt:lpstr>
      <vt:lpstr>Dom Inf Conc</vt:lpstr>
      <vt:lpstr>Dom Inf Loads</vt:lpstr>
      <vt:lpstr>Combined Inf Conc</vt:lpstr>
      <vt:lpstr>Combined Inf Load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sambrose</cp:lastModifiedBy>
  <cp:lastPrinted>2013-01-30T21:13:05Z</cp:lastPrinted>
  <dcterms:created xsi:type="dcterms:W3CDTF">2012-05-04T22:10:30Z</dcterms:created>
  <dcterms:modified xsi:type="dcterms:W3CDTF">2013-02-23T22:12:48Z</dcterms:modified>
</cp:coreProperties>
</file>