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140" yWindow="90" windowWidth="9750" windowHeight="8040" activeTab="2"/>
  </bookViews>
  <sheets>
    <sheet name="Inf Conc." sheetId="1" r:id="rId1"/>
    <sheet name="Inf Loads" sheetId="2" r:id="rId2"/>
    <sheet name="Eff Conc." sheetId="3" r:id="rId3"/>
    <sheet name="Eff Loads" sheetId="4" r:id="rId4"/>
  </sheets>
  <calcPr calcId="145621"/>
</workbook>
</file>

<file path=xl/calcChain.xml><?xml version="1.0" encoding="utf-8"?>
<calcChain xmlns="http://schemas.openxmlformats.org/spreadsheetml/2006/main">
  <c r="C35" i="4" l="1"/>
  <c r="B35" i="4"/>
  <c r="E38" i="3"/>
  <c r="E10" i="3"/>
  <c r="D19" i="2"/>
  <c r="C7" i="2"/>
  <c r="E7" i="2"/>
  <c r="F7" i="2"/>
  <c r="G7" i="2"/>
  <c r="H7" i="2"/>
  <c r="C18" i="2"/>
  <c r="C19" i="2"/>
  <c r="E19" i="2"/>
  <c r="F19" i="2"/>
  <c r="G19" i="2"/>
  <c r="H19" i="2"/>
  <c r="C38" i="3"/>
  <c r="E9" i="3"/>
  <c r="E11" i="3"/>
  <c r="M28" i="4" l="1"/>
  <c r="L28" i="4"/>
  <c r="K28" i="4"/>
  <c r="J28" i="4"/>
  <c r="I28" i="4"/>
  <c r="H28" i="4"/>
  <c r="G28" i="4"/>
  <c r="F28" i="4"/>
  <c r="E28" i="4"/>
  <c r="D28" i="4"/>
  <c r="C28" i="4"/>
  <c r="M27" i="4"/>
  <c r="L27" i="4"/>
  <c r="K27" i="4"/>
  <c r="J27" i="4"/>
  <c r="I27" i="4"/>
  <c r="H27" i="4"/>
  <c r="G27" i="4"/>
  <c r="F27" i="4"/>
  <c r="E27" i="4"/>
  <c r="D27" i="4"/>
  <c r="C27" i="4"/>
  <c r="M26" i="4"/>
  <c r="L26" i="4"/>
  <c r="K26" i="4"/>
  <c r="J26" i="4"/>
  <c r="I26" i="4"/>
  <c r="H26" i="4"/>
  <c r="G26" i="4"/>
  <c r="F26" i="4"/>
  <c r="E26" i="4"/>
  <c r="D26" i="4"/>
  <c r="C26" i="4"/>
  <c r="M25" i="4"/>
  <c r="L25" i="4"/>
  <c r="K25" i="4"/>
  <c r="J25" i="4"/>
  <c r="I25" i="4"/>
  <c r="H25" i="4"/>
  <c r="G25" i="4"/>
  <c r="F25" i="4"/>
  <c r="E25" i="4"/>
  <c r="D25" i="4"/>
  <c r="C25" i="4"/>
  <c r="M24" i="4"/>
  <c r="L24" i="4"/>
  <c r="K24" i="4"/>
  <c r="J24" i="4"/>
  <c r="I24" i="4"/>
  <c r="H24" i="4"/>
  <c r="G24" i="4"/>
  <c r="F24" i="4"/>
  <c r="E24" i="4"/>
  <c r="D24" i="4"/>
  <c r="C24" i="4"/>
  <c r="M23" i="4"/>
  <c r="L23" i="4"/>
  <c r="K23" i="4"/>
  <c r="J23" i="4"/>
  <c r="I23" i="4"/>
  <c r="H23" i="4"/>
  <c r="G23" i="4"/>
  <c r="F23" i="4"/>
  <c r="E23" i="4"/>
  <c r="D23" i="4"/>
  <c r="C23" i="4"/>
  <c r="M22" i="4"/>
  <c r="L22" i="4"/>
  <c r="K22" i="4"/>
  <c r="J22" i="4"/>
  <c r="I22" i="4"/>
  <c r="H22" i="4"/>
  <c r="G22" i="4"/>
  <c r="F22" i="4"/>
  <c r="E22" i="4"/>
  <c r="D22" i="4"/>
  <c r="C22" i="4"/>
  <c r="M21" i="4"/>
  <c r="L21" i="4"/>
  <c r="K21" i="4"/>
  <c r="J21" i="4"/>
  <c r="I21" i="4"/>
  <c r="H21" i="4"/>
  <c r="G21" i="4"/>
  <c r="F21" i="4"/>
  <c r="E21" i="4"/>
  <c r="D21" i="4"/>
  <c r="C21" i="4"/>
  <c r="M20" i="4"/>
  <c r="L20" i="4"/>
  <c r="K20" i="4"/>
  <c r="J20" i="4"/>
  <c r="I20" i="4"/>
  <c r="H20" i="4"/>
  <c r="G20" i="4"/>
  <c r="F20" i="4"/>
  <c r="E20" i="4"/>
  <c r="D20" i="4"/>
  <c r="C20" i="4"/>
  <c r="M19" i="4"/>
  <c r="L19" i="4"/>
  <c r="K19" i="4"/>
  <c r="J19" i="4"/>
  <c r="I19" i="4"/>
  <c r="H19" i="4"/>
  <c r="G19" i="4"/>
  <c r="F19" i="4"/>
  <c r="E19" i="4"/>
  <c r="D19" i="4"/>
  <c r="C19" i="4"/>
  <c r="M18" i="4"/>
  <c r="L18" i="4"/>
  <c r="K18" i="4"/>
  <c r="J18" i="4"/>
  <c r="I18" i="4"/>
  <c r="H18" i="4"/>
  <c r="G18" i="4"/>
  <c r="F18" i="4"/>
  <c r="E18" i="4"/>
  <c r="D18" i="4"/>
  <c r="C18" i="4"/>
  <c r="M17" i="4"/>
  <c r="L17" i="4"/>
  <c r="K17" i="4"/>
  <c r="J17" i="4"/>
  <c r="I17" i="4"/>
  <c r="H17" i="4"/>
  <c r="G17" i="4"/>
  <c r="F17" i="4"/>
  <c r="E17" i="4"/>
  <c r="D17" i="4"/>
  <c r="C17" i="4"/>
  <c r="M16" i="4"/>
  <c r="L16" i="4"/>
  <c r="K16" i="4"/>
  <c r="J16" i="4"/>
  <c r="I16" i="4"/>
  <c r="H16" i="4"/>
  <c r="G16" i="4"/>
  <c r="F16" i="4"/>
  <c r="E16" i="4"/>
  <c r="D16" i="4"/>
  <c r="C16" i="4"/>
  <c r="M15" i="4"/>
  <c r="L15" i="4"/>
  <c r="K15" i="4"/>
  <c r="J15" i="4"/>
  <c r="I15" i="4"/>
  <c r="H15" i="4"/>
  <c r="G15" i="4"/>
  <c r="F15" i="4"/>
  <c r="E15" i="4"/>
  <c r="D15" i="4"/>
  <c r="C15" i="4"/>
  <c r="M14" i="4"/>
  <c r="L14" i="4"/>
  <c r="K14" i="4"/>
  <c r="J14" i="4"/>
  <c r="I14" i="4"/>
  <c r="H14" i="4"/>
  <c r="G14" i="4"/>
  <c r="F14" i="4"/>
  <c r="E14" i="4"/>
  <c r="D14" i="4"/>
  <c r="C14" i="4"/>
  <c r="M13" i="4"/>
  <c r="L13" i="4"/>
  <c r="K13" i="4"/>
  <c r="J13" i="4"/>
  <c r="I13" i="4"/>
  <c r="H13" i="4"/>
  <c r="G13" i="4"/>
  <c r="F13" i="4"/>
  <c r="E13" i="4"/>
  <c r="D13" i="4"/>
  <c r="C13" i="4"/>
  <c r="M12" i="4"/>
  <c r="L12" i="4"/>
  <c r="K12" i="4"/>
  <c r="J12" i="4"/>
  <c r="I12" i="4"/>
  <c r="H12" i="4"/>
  <c r="G12" i="4"/>
  <c r="F12" i="4"/>
  <c r="E12" i="4"/>
  <c r="D12" i="4"/>
  <c r="C12" i="4"/>
  <c r="M11" i="4"/>
  <c r="L11" i="4"/>
  <c r="K11" i="4"/>
  <c r="J11" i="4"/>
  <c r="I11" i="4"/>
  <c r="H11" i="4"/>
  <c r="G11" i="4"/>
  <c r="F11" i="4"/>
  <c r="E11" i="4"/>
  <c r="D11" i="4"/>
  <c r="C11" i="4"/>
  <c r="L10" i="4"/>
  <c r="K10" i="4"/>
  <c r="J10" i="4"/>
  <c r="I10" i="4"/>
  <c r="H10" i="4"/>
  <c r="E10" i="4"/>
  <c r="D10" i="4"/>
  <c r="C10" i="4"/>
  <c r="M9" i="4"/>
  <c r="I9" i="4"/>
  <c r="H9" i="4"/>
  <c r="E9" i="4"/>
  <c r="D9" i="4"/>
  <c r="C9" i="4"/>
  <c r="M8" i="4"/>
  <c r="L8" i="4"/>
  <c r="K8" i="4"/>
  <c r="J8" i="4"/>
  <c r="I8" i="4"/>
  <c r="H8" i="4"/>
  <c r="F8" i="4"/>
  <c r="E8" i="4"/>
  <c r="D8" i="4"/>
  <c r="C8" i="4"/>
  <c r="D22" i="1"/>
  <c r="D21" i="1"/>
  <c r="D20" i="1"/>
  <c r="D19" i="1"/>
  <c r="D11" i="1"/>
  <c r="D10" i="1"/>
  <c r="D9" i="1"/>
  <c r="D8" i="1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E6" i="3" l="1"/>
  <c r="B7" i="4"/>
  <c r="L7" i="4" s="1"/>
  <c r="B6" i="4"/>
  <c r="K6" i="4" s="1"/>
  <c r="B5" i="4"/>
  <c r="L5" i="4" s="1"/>
  <c r="C8" i="3"/>
  <c r="C7" i="3"/>
  <c r="C6" i="3"/>
  <c r="E18" i="2"/>
  <c r="F18" i="2"/>
  <c r="G18" i="2"/>
  <c r="H18" i="2"/>
  <c r="H6" i="2"/>
  <c r="G6" i="2"/>
  <c r="F6" i="2"/>
  <c r="E6" i="2"/>
  <c r="C6" i="2"/>
  <c r="D18" i="1"/>
  <c r="D7" i="1"/>
  <c r="K5" i="4" l="1"/>
  <c r="K7" i="4"/>
  <c r="L6" i="4"/>
  <c r="A6" i="4"/>
  <c r="A7" i="4"/>
  <c r="A5" i="4"/>
  <c r="B38" i="4" l="1"/>
  <c r="B37" i="4"/>
  <c r="B36" i="4"/>
  <c r="E41" i="3"/>
  <c r="E40" i="3"/>
  <c r="E39" i="3"/>
  <c r="E8" i="3"/>
  <c r="E7" i="3"/>
  <c r="L36" i="4" l="1"/>
  <c r="K36" i="4"/>
  <c r="E37" i="4"/>
  <c r="L37" i="4"/>
  <c r="K37" i="4"/>
  <c r="E38" i="4"/>
  <c r="K38" i="4"/>
  <c r="L38" i="4"/>
  <c r="I5" i="4"/>
  <c r="J6" i="4"/>
  <c r="H7" i="4"/>
  <c r="C5" i="4"/>
  <c r="D6" i="4"/>
  <c r="I37" i="4"/>
  <c r="H6" i="4"/>
  <c r="I36" i="4"/>
  <c r="E36" i="4"/>
  <c r="H35" i="4"/>
  <c r="D35" i="4"/>
  <c r="J5" i="4"/>
  <c r="M36" i="4"/>
  <c r="H36" i="4"/>
  <c r="D36" i="4"/>
  <c r="G36" i="4"/>
  <c r="J36" i="4"/>
  <c r="F36" i="4"/>
  <c r="M38" i="4"/>
  <c r="H38" i="4"/>
  <c r="D38" i="4"/>
  <c r="G38" i="4"/>
  <c r="J38" i="4"/>
  <c r="F38" i="4"/>
  <c r="M5" i="4"/>
  <c r="D5" i="4"/>
  <c r="M6" i="4"/>
  <c r="E35" i="4"/>
  <c r="M37" i="4"/>
  <c r="H37" i="4"/>
  <c r="D37" i="4"/>
  <c r="G37" i="4"/>
  <c r="J37" i="4"/>
  <c r="F37" i="4"/>
  <c r="I38" i="4"/>
  <c r="F6" i="4"/>
  <c r="I6" i="4"/>
  <c r="E6" i="4"/>
  <c r="C6" i="4"/>
  <c r="G5" i="4"/>
  <c r="H5" i="4"/>
  <c r="E5" i="4"/>
  <c r="F5" i="4"/>
  <c r="E7" i="4"/>
  <c r="M7" i="4"/>
  <c r="F7" i="4"/>
  <c r="I7" i="4"/>
  <c r="C7" i="4"/>
  <c r="J7" i="4"/>
  <c r="D7" i="4"/>
  <c r="C38" i="4" l="1"/>
  <c r="C36" i="4"/>
  <c r="C37" i="4"/>
</calcChain>
</file>

<file path=xl/sharedStrings.xml><?xml version="1.0" encoding="utf-8"?>
<sst xmlns="http://schemas.openxmlformats.org/spreadsheetml/2006/main" count="237" uniqueCount="104">
  <si>
    <t>Date</t>
  </si>
  <si>
    <t>NO3</t>
  </si>
  <si>
    <t>NO2</t>
  </si>
  <si>
    <t>Total NH3</t>
  </si>
  <si>
    <t>TKN</t>
  </si>
  <si>
    <t>SKN</t>
  </si>
  <si>
    <t>TDN</t>
  </si>
  <si>
    <t>TP</t>
  </si>
  <si>
    <t>pH</t>
  </si>
  <si>
    <t>TSS</t>
  </si>
  <si>
    <t>Flow  (MGD)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</si>
  <si>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</si>
  <si>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</si>
  <si>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</si>
  <si>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</si>
  <si>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t>Wet 2012/3</t>
  </si>
  <si>
    <t>Dry 2013</t>
  </si>
  <si>
    <t>Wet 2013/4</t>
  </si>
  <si>
    <t>Dry 2014</t>
  </si>
  <si>
    <t>Wet 2012/4</t>
  </si>
  <si>
    <t>Two additional samples during peak flow each wet season for major dischargers</t>
  </si>
  <si>
    <t xml:space="preserve">Effluent Concentrations (mg/l) </t>
  </si>
  <si>
    <t xml:space="preserve">Effluent Loads (kg/d) </t>
  </si>
  <si>
    <t>SKN+NO3+NO2</t>
  </si>
  <si>
    <t>* Parameters not required for influent monitoring per agreement with Water Board staff:  TDN, SKN, Urea, and TP(S)</t>
  </si>
  <si>
    <r>
      <t xml:space="preserve">TP </t>
    </r>
    <r>
      <rPr>
        <sz val="8"/>
        <color theme="1"/>
        <rFont val="Calibri"/>
        <family val="2"/>
        <scheme val="minor"/>
      </rPr>
      <t>(Soluble)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</si>
  <si>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</si>
  <si>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r>
      <t>Phillip F. Meads Water Treatment Plant 
M-002 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</si>
  <si>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Quarterly report due by 30 April</t>
  </si>
  <si>
    <t xml:space="preserve">Quarterly report due by 30 July  </t>
  </si>
  <si>
    <t>Quarterly and Annual report due by 30 July</t>
  </si>
  <si>
    <t>Wet (Nov 2012 - April 2013)</t>
  </si>
  <si>
    <t>Dry (July - Sept 2012)</t>
  </si>
  <si>
    <t>Dry (July - Sept 2013)</t>
  </si>
  <si>
    <t>Wet (Nov 2013 - April 2014)</t>
  </si>
  <si>
    <t>Dry (May - June 2014)</t>
  </si>
  <si>
    <t>Quarterly and Interim report due by 30 July</t>
  </si>
  <si>
    <t>Quarterly and Final report due by 30 July - End of 13267 requirement</t>
  </si>
  <si>
    <t>Sample Date</t>
  </si>
  <si>
    <t>Period</t>
  </si>
  <si>
    <t>C&amp;H Sugar Company Influent Concentrations (mg/l)</t>
  </si>
  <si>
    <t>Phillip F. Meads Water Treatment Plant 
Inffluent Concentrations</t>
  </si>
  <si>
    <t>CSD Influent Concentrations (mg/l)</t>
  </si>
  <si>
    <t>Instantaneous
(grab samples)</t>
  </si>
  <si>
    <t>Ave Daily
(composite samples)</t>
  </si>
  <si>
    <t>Note:  all results reported as milligrams per liter (mg/L) unless noted otherwise.</t>
  </si>
  <si>
    <t>Total Orthophosphate as P</t>
  </si>
  <si>
    <t>J0.0040</t>
  </si>
  <si>
    <t>Instantaneous
(grab sample)</t>
  </si>
  <si>
    <t>Orthophosphate (dissolved)</t>
  </si>
  <si>
    <t>Orthophosphate as P  (total)</t>
  </si>
  <si>
    <t>Orthophosphate as P
(dissolved)</t>
  </si>
  <si>
    <t>J0.0020</t>
  </si>
  <si>
    <t>J0.040</t>
  </si>
  <si>
    <t>&lt;0.1</t>
  </si>
  <si>
    <r>
      <t xml:space="preserve">C&amp;H Sugar Company 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</si>
  <si>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t>Total Daily</t>
  </si>
  <si>
    <t>Total Daily Flow  (MGD)</t>
  </si>
  <si>
    <t xml:space="preserve">Quarterly report due by 30 July </t>
  </si>
  <si>
    <r>
      <t xml:space="preserve">CSD 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</si>
  <si>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t>J0.0334</t>
  </si>
  <si>
    <t>&lt;0.2177</t>
  </si>
  <si>
    <t>Nitrate-Nitrite as N</t>
  </si>
  <si>
    <t>Quarterly report due by 30 July</t>
  </si>
  <si>
    <t>Orthophosphate (total)</t>
  </si>
  <si>
    <r>
      <t xml:space="preserve">Phillip F. Meads Water Treatment Plant 
M-002 Effluent Loads (Kg/d)   
</t>
    </r>
    <r>
      <rPr>
        <i/>
        <sz val="12"/>
        <color rgb="FFFF0000"/>
        <rFont val="Calibri"/>
        <family val="2"/>
        <scheme val="minor"/>
      </rPr>
      <t>[mg/l X MGD X 3.78 = Kg/d]</t>
    </r>
  </si>
  <si>
    <t>&lt;3</t>
  </si>
  <si>
    <t>J0.003</t>
  </si>
  <si>
    <t>J0.041</t>
  </si>
  <si>
    <t>J0.014</t>
  </si>
  <si>
    <t>J0.058</t>
  </si>
  <si>
    <t>&lt;0.03</t>
  </si>
  <si>
    <t>J0.092</t>
  </si>
  <si>
    <t>J0.05</t>
  </si>
  <si>
    <t>J0.044</t>
  </si>
  <si>
    <t>Wet 2012/3 (11/14/12)</t>
  </si>
  <si>
    <t>J0.084</t>
  </si>
  <si>
    <t>J0.088</t>
  </si>
  <si>
    <t>J0.085</t>
  </si>
  <si>
    <t>J0.037</t>
  </si>
  <si>
    <t>J0.028</t>
  </si>
  <si>
    <t>Dry 2012 (9/6/12)</t>
  </si>
  <si>
    <t>Wet 2012/3 (11/9/12)</t>
  </si>
  <si>
    <t>&lt;0.1901</t>
  </si>
  <si>
    <t>Season (Sample Date)</t>
  </si>
  <si>
    <t>J0.1925</t>
  </si>
  <si>
    <t>J0.0845</t>
  </si>
  <si>
    <t>J0.01433</t>
  </si>
  <si>
    <t>J0.0074</t>
  </si>
  <si>
    <t>J0.0463</t>
  </si>
  <si>
    <t>&lt;0.0996</t>
  </si>
  <si>
    <t>J0.0062</t>
  </si>
  <si>
    <t>J0.3053</t>
  </si>
  <si>
    <t>J0.1659</t>
  </si>
  <si>
    <t>J0.1460</t>
  </si>
  <si>
    <t>&lt;6.1803</t>
  </si>
  <si>
    <t>&lt;0.1385</t>
  </si>
  <si>
    <t>J0.3877</t>
  </si>
  <si>
    <t>J0.4062</t>
  </si>
  <si>
    <t>J0.3923</t>
  </si>
  <si>
    <t>J0.1078</t>
  </si>
  <si>
    <t>J0.1292</t>
  </si>
  <si>
    <t>&lt;13.8461</t>
  </si>
  <si>
    <t>Season 
(Sample 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</si>
</sst>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\-mmm\-yy;@"/>
    <numFmt numFmtId="165" formatCode="0.0"/>
    <numFmt numFmtId="166" formatCode="0.000"/>
    <numFmt numFmtId="167" formatCode="0.0000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12" xfId="0" applyFont="1" applyBorder="1"/>
    <xf numFmtId="0" fontId="2" fillId="0" borderId="0" xfId="0" applyFont="1" applyBorder="1"/>
    <xf numFmtId="0" fontId="2" fillId="3" borderId="4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164" fontId="2" fillId="0" borderId="3" xfId="0" applyNumberFormat="1" applyFont="1" applyBorder="1"/>
    <xf numFmtId="164" fontId="2" fillId="0" borderId="12" xfId="0" applyNumberFormat="1" applyFont="1" applyBorder="1"/>
    <xf numFmtId="164" fontId="2" fillId="0" borderId="7" xfId="0" applyNumberFormat="1" applyFont="1" applyBorder="1"/>
    <xf numFmtId="0" fontId="2" fillId="0" borderId="19" xfId="0" applyFont="1" applyBorder="1"/>
    <xf numFmtId="0" fontId="6" fillId="0" borderId="15" xfId="0" applyFont="1" applyBorder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8" xfId="0" applyNumberFormat="1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0" fontId="6" fillId="0" borderId="0" xfId="0" applyFont="1" applyBorder="1"/>
    <xf numFmtId="0" fontId="0" fillId="0" borderId="0" xfId="0" applyFill="1" applyBorder="1"/>
    <xf numFmtId="164" fontId="2" fillId="0" borderId="12" xfId="0" applyNumberFormat="1" applyFont="1" applyFill="1" applyBorder="1"/>
    <xf numFmtId="0" fontId="0" fillId="0" borderId="0" xfId="0" applyBorder="1" applyAlignment="1"/>
    <xf numFmtId="164" fontId="2" fillId="0" borderId="16" xfId="0" applyNumberFormat="1" applyFont="1" applyBorder="1"/>
    <xf numFmtId="0" fontId="2" fillId="0" borderId="15" xfId="0" applyFont="1" applyBorder="1"/>
    <xf numFmtId="0" fontId="2" fillId="0" borderId="17" xfId="0" applyFont="1" applyBorder="1"/>
    <xf numFmtId="0" fontId="6" fillId="0" borderId="16" xfId="0" applyFont="1" applyBorder="1"/>
    <xf numFmtId="0" fontId="2" fillId="3" borderId="14" xfId="0" applyFont="1" applyFill="1" applyBorder="1" applyAlignment="1">
      <alignment horizontal="center" wrapText="1"/>
    </xf>
    <xf numFmtId="0" fontId="2" fillId="0" borderId="21" xfId="0" applyFont="1" applyBorder="1"/>
    <xf numFmtId="0" fontId="2" fillId="2" borderId="2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164" fontId="2" fillId="0" borderId="17" xfId="0" applyNumberFormat="1" applyFont="1" applyBorder="1"/>
    <xf numFmtId="164" fontId="2" fillId="0" borderId="7" xfId="0" applyNumberFormat="1" applyFont="1" applyFill="1" applyBorder="1"/>
    <xf numFmtId="0" fontId="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/>
    <xf numFmtId="166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6" fontId="2" fillId="0" borderId="12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1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0" fontId="9" fillId="0" borderId="15" xfId="0" applyFont="1" applyBorder="1"/>
    <xf numFmtId="164" fontId="2" fillId="0" borderId="3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6" fontId="2" fillId="0" borderId="12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0" fontId="9" fillId="0" borderId="0" xfId="0" applyFont="1" applyBorder="1"/>
    <xf numFmtId="0" fontId="4" fillId="0" borderId="19" xfId="0" applyFont="1" applyBorder="1"/>
    <xf numFmtId="0" fontId="2" fillId="0" borderId="3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0" fillId="0" borderId="12" xfId="0" applyBorder="1" applyAlignment="1"/>
    <xf numFmtId="0" fontId="0" fillId="0" borderId="0" xfId="0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Border="1" applyAlignment="1">
      <alignment horizontal="left"/>
    </xf>
    <xf numFmtId="0" fontId="2" fillId="2" borderId="2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J25" sqref="J25"/>
    </sheetView>
  </sheetViews>
  <sheetFormatPr defaultRowHeight="15" x14ac:dyDescent="0.25"/>
  <cols>
    <col min="1" max="1" width="23.5703125" customWidth="1"/>
    <col min="2" max="2" width="16.85546875" customWidth="1"/>
    <col min="3" max="3" width="9.5703125" bestFit="1" customWidth="1"/>
    <col min="4" max="4" width="17.5703125" bestFit="1" customWidth="1"/>
    <col min="5" max="5" width="12.7109375" bestFit="1" customWidth="1"/>
    <col min="6" max="6" width="6.7109375" customWidth="1"/>
    <col min="7" max="7" width="10.140625" customWidth="1"/>
    <col min="8" max="9" width="6" customWidth="1"/>
    <col min="10" max="10" width="15.28515625" customWidth="1"/>
    <col min="11" max="11" width="14.85546875" customWidth="1"/>
    <col min="12" max="12" width="14" customWidth="1"/>
    <col min="13" max="13" width="10.5703125" customWidth="1"/>
    <col min="14" max="16" width="4.42578125" customWidth="1"/>
    <col min="17" max="17" width="5.7109375" customWidth="1"/>
  </cols>
  <sheetData>
    <row r="1" spans="1:17" ht="50.25" customHeight="1" x14ac:dyDescent="0.35">
      <c r="A1" s="98" t="s">
        <v>41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7" s="5" customFormat="1" x14ac:dyDescent="0.25">
      <c r="D2" s="99" t="s">
        <v>24</v>
      </c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s="5" customFormat="1" x14ac:dyDescent="0.25"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s="5" customFormat="1" ht="24" thickBot="1" x14ac:dyDescent="0.4">
      <c r="A4" s="6" t="s">
        <v>40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7" ht="15" customHeight="1" x14ac:dyDescent="0.25">
      <c r="A5" s="106" t="s">
        <v>39</v>
      </c>
      <c r="B5" s="106" t="s">
        <v>38</v>
      </c>
      <c r="C5" s="108" t="s">
        <v>10</v>
      </c>
      <c r="D5" s="109"/>
      <c r="E5" s="110"/>
      <c r="F5" s="100" t="s">
        <v>4</v>
      </c>
      <c r="G5" s="102" t="s">
        <v>62</v>
      </c>
      <c r="H5" s="102" t="s">
        <v>3</v>
      </c>
      <c r="I5" s="102" t="s">
        <v>7</v>
      </c>
      <c r="J5" s="104" t="s">
        <v>46</v>
      </c>
      <c r="K5" s="39" t="s">
        <v>8</v>
      </c>
      <c r="L5" s="39" t="s">
        <v>26</v>
      </c>
      <c r="M5" s="106" t="s">
        <v>9</v>
      </c>
    </row>
    <row r="6" spans="1:17" ht="27" thickBot="1" x14ac:dyDescent="0.3">
      <c r="A6" s="107"/>
      <c r="B6" s="107"/>
      <c r="C6" s="8" t="s">
        <v>56</v>
      </c>
      <c r="D6" s="8" t="s">
        <v>44</v>
      </c>
      <c r="E6" s="33" t="s">
        <v>43</v>
      </c>
      <c r="F6" s="101"/>
      <c r="G6" s="103"/>
      <c r="H6" s="103"/>
      <c r="I6" s="103"/>
      <c r="J6" s="105"/>
      <c r="K6" s="8" t="s">
        <v>48</v>
      </c>
      <c r="L6" s="8" t="s">
        <v>48</v>
      </c>
      <c r="M6" s="107"/>
    </row>
    <row r="7" spans="1:17" x14ac:dyDescent="0.25">
      <c r="A7" s="9" t="s">
        <v>32</v>
      </c>
      <c r="B7" s="59">
        <v>41158</v>
      </c>
      <c r="C7" s="45">
        <v>0.57599999999999996</v>
      </c>
      <c r="D7" s="46">
        <f>C7/24</f>
        <v>2.3999999999999997E-2</v>
      </c>
      <c r="E7" s="60">
        <v>1.31</v>
      </c>
      <c r="F7" s="46">
        <v>2.1</v>
      </c>
      <c r="G7" s="47" t="s">
        <v>54</v>
      </c>
      <c r="H7" s="47">
        <v>0.35</v>
      </c>
      <c r="I7" s="47">
        <v>0.38</v>
      </c>
      <c r="J7" s="47">
        <v>7</v>
      </c>
      <c r="K7" s="61">
        <v>10.54</v>
      </c>
      <c r="L7" s="61">
        <v>35.1</v>
      </c>
      <c r="M7" s="62">
        <v>289</v>
      </c>
      <c r="N7" s="19" t="s">
        <v>13</v>
      </c>
    </row>
    <row r="8" spans="1:17" x14ac:dyDescent="0.25">
      <c r="A8" s="25" t="s">
        <v>31</v>
      </c>
      <c r="B8" s="63">
        <v>41222</v>
      </c>
      <c r="C8" s="49">
        <v>0.503</v>
      </c>
      <c r="D8" s="64">
        <f>C8/24</f>
        <v>2.0958333333333332E-2</v>
      </c>
      <c r="E8" s="65">
        <v>1.3959999999999999</v>
      </c>
      <c r="F8" s="64">
        <v>13</v>
      </c>
      <c r="G8" s="66" t="s">
        <v>54</v>
      </c>
      <c r="H8" s="66">
        <v>0.77</v>
      </c>
      <c r="I8" s="66">
        <v>3.6</v>
      </c>
      <c r="J8" s="66">
        <v>0.67</v>
      </c>
      <c r="K8" s="67">
        <v>10.48</v>
      </c>
      <c r="L8" s="67">
        <v>35</v>
      </c>
      <c r="M8" s="68">
        <v>32</v>
      </c>
      <c r="N8" s="19" t="s">
        <v>14</v>
      </c>
    </row>
    <row r="9" spans="1:17" x14ac:dyDescent="0.25">
      <c r="A9" s="27" t="s">
        <v>33</v>
      </c>
      <c r="B9" s="69"/>
      <c r="C9" s="53"/>
      <c r="D9" s="70">
        <f>C9/24</f>
        <v>0</v>
      </c>
      <c r="E9" s="71"/>
      <c r="F9" s="70"/>
      <c r="G9" s="72"/>
      <c r="H9" s="72"/>
      <c r="I9" s="72"/>
      <c r="J9" s="72"/>
      <c r="K9" s="73"/>
      <c r="L9" s="73"/>
      <c r="M9" s="74"/>
      <c r="N9" s="30" t="s">
        <v>36</v>
      </c>
    </row>
    <row r="10" spans="1:17" x14ac:dyDescent="0.25">
      <c r="A10" s="25" t="s">
        <v>34</v>
      </c>
      <c r="B10" s="63"/>
      <c r="C10" s="49"/>
      <c r="D10" s="64">
        <f>C10/24</f>
        <v>0</v>
      </c>
      <c r="E10" s="65"/>
      <c r="F10" s="64"/>
      <c r="G10" s="66"/>
      <c r="H10" s="66"/>
      <c r="I10" s="66"/>
      <c r="J10" s="66"/>
      <c r="K10" s="67"/>
      <c r="L10" s="67"/>
      <c r="M10" s="68"/>
      <c r="N10" s="19" t="s">
        <v>13</v>
      </c>
    </row>
    <row r="11" spans="1:17" ht="15.75" thickBot="1" x14ac:dyDescent="0.3">
      <c r="A11" s="37" t="s">
        <v>35</v>
      </c>
      <c r="B11" s="75"/>
      <c r="C11" s="57"/>
      <c r="D11" s="76">
        <f>C11/24</f>
        <v>0</v>
      </c>
      <c r="E11" s="77"/>
      <c r="F11" s="76"/>
      <c r="G11" s="78"/>
      <c r="H11" s="78"/>
      <c r="I11" s="78"/>
      <c r="J11" s="78"/>
      <c r="K11" s="79"/>
      <c r="L11" s="79"/>
      <c r="M11" s="80"/>
      <c r="N11" s="23" t="s">
        <v>37</v>
      </c>
    </row>
    <row r="15" spans="1:17" ht="24" thickBot="1" x14ac:dyDescent="0.4">
      <c r="A15" s="6" t="s">
        <v>42</v>
      </c>
      <c r="B15" s="5"/>
      <c r="C15" s="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ht="15" customHeight="1" x14ac:dyDescent="0.25">
      <c r="A16" s="106" t="s">
        <v>39</v>
      </c>
      <c r="B16" s="106" t="s">
        <v>38</v>
      </c>
      <c r="C16" s="108" t="s">
        <v>10</v>
      </c>
      <c r="D16" s="109"/>
      <c r="E16" s="110"/>
      <c r="F16" s="100" t="s">
        <v>4</v>
      </c>
      <c r="G16" s="102" t="s">
        <v>62</v>
      </c>
      <c r="H16" s="102" t="s">
        <v>3</v>
      </c>
      <c r="I16" s="102" t="s">
        <v>7</v>
      </c>
      <c r="J16" s="104" t="s">
        <v>46</v>
      </c>
      <c r="K16" s="39" t="s">
        <v>8</v>
      </c>
      <c r="L16" s="39" t="s">
        <v>26</v>
      </c>
      <c r="M16" s="106" t="s">
        <v>9</v>
      </c>
    </row>
    <row r="17" spans="1:14" ht="27" thickBot="1" x14ac:dyDescent="0.3">
      <c r="A17" s="107"/>
      <c r="B17" s="107"/>
      <c r="C17" s="8" t="s">
        <v>56</v>
      </c>
      <c r="D17" s="8" t="s">
        <v>44</v>
      </c>
      <c r="E17" s="33" t="s">
        <v>43</v>
      </c>
      <c r="F17" s="101"/>
      <c r="G17" s="103"/>
      <c r="H17" s="103"/>
      <c r="I17" s="103"/>
      <c r="J17" s="105"/>
      <c r="K17" s="8" t="s">
        <v>48</v>
      </c>
      <c r="L17" s="8" t="s">
        <v>48</v>
      </c>
      <c r="M17" s="107"/>
    </row>
    <row r="18" spans="1:14" x14ac:dyDescent="0.25">
      <c r="A18" s="9" t="s">
        <v>32</v>
      </c>
      <c r="B18" s="59">
        <v>41158</v>
      </c>
      <c r="C18" s="45">
        <v>0.2208</v>
      </c>
      <c r="D18" s="46">
        <f>C18/24</f>
        <v>9.1999999999999998E-3</v>
      </c>
      <c r="E18" s="60">
        <v>0.30299999999999999</v>
      </c>
      <c r="F18" s="46">
        <v>66</v>
      </c>
      <c r="G18" s="47" t="s">
        <v>53</v>
      </c>
      <c r="H18" s="47">
        <v>47</v>
      </c>
      <c r="I18" s="47">
        <v>7.7</v>
      </c>
      <c r="J18" s="47">
        <v>0.35</v>
      </c>
      <c r="K18" s="61">
        <v>7.13</v>
      </c>
      <c r="L18" s="61">
        <v>23.6</v>
      </c>
      <c r="M18" s="62">
        <v>15</v>
      </c>
      <c r="N18" s="19" t="s">
        <v>13</v>
      </c>
    </row>
    <row r="19" spans="1:14" x14ac:dyDescent="0.25">
      <c r="A19" s="25" t="s">
        <v>31</v>
      </c>
      <c r="B19" s="63">
        <v>41222</v>
      </c>
      <c r="C19" s="49">
        <v>0.27200000000000002</v>
      </c>
      <c r="D19" s="64">
        <f>C19/24</f>
        <v>1.1333333333333334E-2</v>
      </c>
      <c r="E19" s="65">
        <v>0.76300000000000001</v>
      </c>
      <c r="F19" s="64">
        <v>34</v>
      </c>
      <c r="G19" s="66">
        <v>0.32</v>
      </c>
      <c r="H19" s="66">
        <v>20</v>
      </c>
      <c r="I19" s="66">
        <v>3.4</v>
      </c>
      <c r="J19" s="66">
        <v>2.4</v>
      </c>
      <c r="K19" s="67">
        <v>7.18</v>
      </c>
      <c r="L19" s="67">
        <v>20</v>
      </c>
      <c r="M19" s="68">
        <v>272</v>
      </c>
      <c r="N19" s="19" t="s">
        <v>14</v>
      </c>
    </row>
    <row r="20" spans="1:14" x14ac:dyDescent="0.25">
      <c r="A20" s="27" t="s">
        <v>33</v>
      </c>
      <c r="B20" s="69"/>
      <c r="C20" s="53"/>
      <c r="D20" s="70">
        <f>C20/24</f>
        <v>0</v>
      </c>
      <c r="E20" s="71"/>
      <c r="F20" s="70"/>
      <c r="G20" s="72"/>
      <c r="H20" s="72"/>
      <c r="I20" s="72"/>
      <c r="J20" s="72"/>
      <c r="K20" s="73"/>
      <c r="L20" s="73"/>
      <c r="M20" s="74"/>
      <c r="N20" s="30" t="s">
        <v>36</v>
      </c>
    </row>
    <row r="21" spans="1:14" x14ac:dyDescent="0.25">
      <c r="A21" s="25" t="s">
        <v>34</v>
      </c>
      <c r="B21" s="63"/>
      <c r="C21" s="49"/>
      <c r="D21" s="64">
        <f>C21/24</f>
        <v>0</v>
      </c>
      <c r="E21" s="65"/>
      <c r="F21" s="64"/>
      <c r="G21" s="66"/>
      <c r="H21" s="66"/>
      <c r="I21" s="66"/>
      <c r="J21" s="66"/>
      <c r="K21" s="67"/>
      <c r="L21" s="67"/>
      <c r="M21" s="68"/>
      <c r="N21" s="19" t="s">
        <v>13</v>
      </c>
    </row>
    <row r="22" spans="1:14" ht="15.75" thickBot="1" x14ac:dyDescent="0.3">
      <c r="A22" s="37" t="s">
        <v>35</v>
      </c>
      <c r="B22" s="75"/>
      <c r="C22" s="57"/>
      <c r="D22" s="76">
        <f>C22/24</f>
        <v>0</v>
      </c>
      <c r="E22" s="77"/>
      <c r="F22" s="76"/>
      <c r="G22" s="78"/>
      <c r="H22" s="78"/>
      <c r="I22" s="78"/>
      <c r="J22" s="78"/>
      <c r="K22" s="79"/>
      <c r="L22" s="79"/>
      <c r="M22" s="80"/>
      <c r="N22" s="23" t="s">
        <v>37</v>
      </c>
    </row>
    <row r="24" spans="1:14" x14ac:dyDescent="0.25">
      <c r="A24" s="41" t="s">
        <v>45</v>
      </c>
    </row>
  </sheetData>
  <mergeCells count="20">
    <mergeCell ref="F16:F17"/>
    <mergeCell ref="G16:G17"/>
    <mergeCell ref="M5:M6"/>
    <mergeCell ref="A5:A6"/>
    <mergeCell ref="B5:B6"/>
    <mergeCell ref="A16:A17"/>
    <mergeCell ref="B16:B17"/>
    <mergeCell ref="H16:H17"/>
    <mergeCell ref="I16:I17"/>
    <mergeCell ref="J16:J17"/>
    <mergeCell ref="M16:M17"/>
    <mergeCell ref="C5:E5"/>
    <mergeCell ref="C16:E16"/>
    <mergeCell ref="A1:M1"/>
    <mergeCell ref="D2:Q2"/>
    <mergeCell ref="F5:F6"/>
    <mergeCell ref="G5:G6"/>
    <mergeCell ref="H5:H6"/>
    <mergeCell ref="I5:I6"/>
    <mergeCell ref="J5:J6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4" workbookViewId="0">
      <selection activeCell="H14" sqref="H14"/>
    </sheetView>
  </sheetViews>
  <sheetFormatPr defaultRowHeight="15" x14ac:dyDescent="0.25"/>
  <cols>
    <col min="1" max="1" width="24.7109375" customWidth="1"/>
    <col min="2" max="2" width="10.28515625" customWidth="1"/>
    <col min="3" max="3" width="6" customWidth="1"/>
    <col min="4" max="4" width="10.5703125" customWidth="1"/>
    <col min="5" max="5" width="10.28515625" customWidth="1"/>
    <col min="6" max="6" width="9.85546875" customWidth="1"/>
    <col min="7" max="7" width="17" customWidth="1"/>
    <col min="8" max="8" width="8.7109375" customWidth="1"/>
    <col min="9" max="9" width="6.28515625" customWidth="1"/>
    <col min="10" max="10" width="6" customWidth="1"/>
    <col min="11" max="11" width="6.7109375" customWidth="1"/>
    <col min="12" max="12" width="6.42578125" customWidth="1"/>
  </cols>
  <sheetData>
    <row r="1" spans="1:13" ht="23.25" customHeight="1" x14ac:dyDescent="0.25">
      <c r="A1" s="42" t="s">
        <v>55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3" ht="12" customHeight="1" x14ac:dyDescent="0.25">
      <c r="C2" s="42"/>
      <c r="D2" s="42"/>
      <c r="E2" s="42"/>
      <c r="F2" s="42"/>
      <c r="G2" s="42"/>
      <c r="H2" s="42"/>
      <c r="I2" s="42"/>
      <c r="J2" s="42"/>
      <c r="K2" s="42"/>
      <c r="L2" s="42"/>
      <c r="M2" s="5"/>
    </row>
    <row r="3" spans="1:13" ht="11.25" customHeight="1" thickBot="1" x14ac:dyDescent="0.3">
      <c r="C3" s="43"/>
      <c r="D3" s="43"/>
      <c r="E3" s="43"/>
      <c r="F3" s="43"/>
      <c r="G3" s="43"/>
      <c r="H3" s="43"/>
      <c r="I3" s="43"/>
      <c r="J3" s="43"/>
      <c r="K3" s="43"/>
      <c r="L3" s="43"/>
      <c r="M3" s="5"/>
    </row>
    <row r="4" spans="1:13" ht="15" customHeight="1" x14ac:dyDescent="0.25">
      <c r="A4" s="106" t="s">
        <v>84</v>
      </c>
      <c r="B4" s="106" t="s">
        <v>57</v>
      </c>
      <c r="C4" s="100" t="s">
        <v>4</v>
      </c>
      <c r="D4" s="102" t="s">
        <v>62</v>
      </c>
      <c r="E4" s="102" t="s">
        <v>3</v>
      </c>
      <c r="F4" s="102" t="s">
        <v>7</v>
      </c>
      <c r="G4" s="104" t="s">
        <v>46</v>
      </c>
      <c r="H4" s="106" t="s">
        <v>9</v>
      </c>
    </row>
    <row r="5" spans="1:13" ht="15.75" thickBot="1" x14ac:dyDescent="0.3">
      <c r="A5" s="107"/>
      <c r="B5" s="107"/>
      <c r="C5" s="101"/>
      <c r="D5" s="103"/>
      <c r="E5" s="103"/>
      <c r="F5" s="103"/>
      <c r="G5" s="105"/>
      <c r="H5" s="107"/>
    </row>
    <row r="6" spans="1:13" x14ac:dyDescent="0.25">
      <c r="A6" s="9" t="s">
        <v>81</v>
      </c>
      <c r="B6" s="45">
        <v>0.57599999999999996</v>
      </c>
      <c r="C6" s="46">
        <f>'Inf Conc.'!F7*B6*3.78</f>
        <v>4.5722879999999995</v>
      </c>
      <c r="D6" s="47" t="s">
        <v>61</v>
      </c>
      <c r="E6" s="47">
        <f>'Inf Conc.'!H7*B6*3.78</f>
        <v>0.76204799999999984</v>
      </c>
      <c r="F6" s="47">
        <f>'Inf Conc.'!I7*B6*3.78</f>
        <v>0.82736639999999995</v>
      </c>
      <c r="G6" s="47">
        <f>'Inf Conc.'!J7*B6*3.78</f>
        <v>15.240959999999999</v>
      </c>
      <c r="H6" s="48">
        <f>'Inf Conc.'!M7*B6*3.78</f>
        <v>629.23392000000001</v>
      </c>
      <c r="I6" s="19" t="s">
        <v>13</v>
      </c>
    </row>
    <row r="7" spans="1:13" x14ac:dyDescent="0.25">
      <c r="A7" s="25" t="s">
        <v>82</v>
      </c>
      <c r="B7" s="49">
        <v>0.503</v>
      </c>
      <c r="C7" s="50">
        <f>'Inf Conc.'!F8*B7*3.78</f>
        <v>24.717419999999997</v>
      </c>
      <c r="D7" s="51" t="s">
        <v>83</v>
      </c>
      <c r="E7" s="51">
        <f>'Inf Conc.'!H8*B7*3.78</f>
        <v>1.4640317999999999</v>
      </c>
      <c r="F7" s="51">
        <f>'Inf Conc.'!I8*B7*3.78</f>
        <v>6.8448239999999991</v>
      </c>
      <c r="G7" s="51">
        <f>'Inf Conc.'!J8*B7*3.78</f>
        <v>1.2738978000000001</v>
      </c>
      <c r="H7" s="52">
        <f>'Inf Conc.'!M8*B7*3.78</f>
        <v>60.842879999999994</v>
      </c>
      <c r="I7" s="19" t="s">
        <v>14</v>
      </c>
    </row>
    <row r="8" spans="1:13" x14ac:dyDescent="0.25">
      <c r="A8" s="10" t="s">
        <v>16</v>
      </c>
      <c r="B8" s="85"/>
      <c r="C8" s="50"/>
      <c r="D8" s="51"/>
      <c r="E8" s="51"/>
      <c r="F8" s="51"/>
      <c r="G8" s="51"/>
      <c r="H8" s="52"/>
      <c r="I8" s="88" t="s">
        <v>58</v>
      </c>
    </row>
    <row r="9" spans="1:13" x14ac:dyDescent="0.25">
      <c r="A9" s="25" t="s">
        <v>17</v>
      </c>
      <c r="B9" s="87"/>
      <c r="C9" s="50"/>
      <c r="D9" s="51"/>
      <c r="E9" s="51"/>
      <c r="F9" s="51"/>
      <c r="G9" s="51"/>
      <c r="H9" s="52"/>
      <c r="I9" s="89" t="s">
        <v>13</v>
      </c>
    </row>
    <row r="10" spans="1:13" ht="15.75" thickBot="1" x14ac:dyDescent="0.3">
      <c r="A10" s="37" t="s">
        <v>18</v>
      </c>
      <c r="B10" s="57"/>
      <c r="C10" s="54"/>
      <c r="D10" s="55"/>
      <c r="E10" s="55"/>
      <c r="F10" s="55"/>
      <c r="G10" s="55"/>
      <c r="H10" s="56"/>
      <c r="I10" s="23" t="s">
        <v>11</v>
      </c>
    </row>
    <row r="14" spans="1:13" ht="23.25" x14ac:dyDescent="0.25">
      <c r="A14" s="42" t="s">
        <v>59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3" ht="11.25" customHeight="1" thickBot="1" x14ac:dyDescent="0.3"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3" x14ac:dyDescent="0.25">
      <c r="A16" s="106" t="s">
        <v>84</v>
      </c>
      <c r="B16" s="106" t="s">
        <v>57</v>
      </c>
      <c r="C16" s="100" t="s">
        <v>4</v>
      </c>
      <c r="D16" s="102" t="s">
        <v>62</v>
      </c>
      <c r="E16" s="102" t="s">
        <v>3</v>
      </c>
      <c r="F16" s="102" t="s">
        <v>7</v>
      </c>
      <c r="G16" s="104" t="s">
        <v>46</v>
      </c>
      <c r="H16" s="106" t="s">
        <v>9</v>
      </c>
    </row>
    <row r="17" spans="1:9" ht="15.75" thickBot="1" x14ac:dyDescent="0.3">
      <c r="A17" s="107"/>
      <c r="B17" s="107"/>
      <c r="C17" s="101"/>
      <c r="D17" s="103"/>
      <c r="E17" s="103"/>
      <c r="F17" s="103"/>
      <c r="G17" s="105"/>
      <c r="H17" s="107"/>
    </row>
    <row r="18" spans="1:9" x14ac:dyDescent="0.25">
      <c r="A18" s="9" t="s">
        <v>81</v>
      </c>
      <c r="B18" s="45">
        <v>0.221</v>
      </c>
      <c r="C18" s="46">
        <f>'Inf Conc.'!F18*$B18*3.78</f>
        <v>55.135079999999995</v>
      </c>
      <c r="D18" s="47" t="s">
        <v>60</v>
      </c>
      <c r="E18" s="47">
        <f>'Inf Conc.'!H18*$B18*3.78</f>
        <v>39.262859999999996</v>
      </c>
      <c r="F18" s="47">
        <f>'Inf Conc.'!I18*$B18*3.78</f>
        <v>6.4324259999999995</v>
      </c>
      <c r="G18" s="47">
        <f>'Inf Conc.'!J18*$B18*3.78</f>
        <v>0.292383</v>
      </c>
      <c r="H18" s="48">
        <f>'Inf Conc.'!K18*$B18*3.78</f>
        <v>5.9562593999999995</v>
      </c>
      <c r="I18" s="19" t="s">
        <v>13</v>
      </c>
    </row>
    <row r="19" spans="1:9" x14ac:dyDescent="0.25">
      <c r="A19" s="25" t="s">
        <v>82</v>
      </c>
      <c r="B19" s="49">
        <v>0.27200000000000002</v>
      </c>
      <c r="C19" s="50">
        <f>'Inf Conc.'!F19*$B19*3.78</f>
        <v>34.957440000000005</v>
      </c>
      <c r="D19" s="51">
        <f>B19*'Inf Conc.'!G19*3.78</f>
        <v>0.3290112</v>
      </c>
      <c r="E19" s="51">
        <f>'Inf Conc.'!H19*$B19*3.78</f>
        <v>20.563200000000002</v>
      </c>
      <c r="F19" s="51">
        <f>'Inf Conc.'!I19*$B19*3.78</f>
        <v>3.4957440000000002</v>
      </c>
      <c r="G19" s="51">
        <f>'Inf Conc.'!J19*$B19*3.78</f>
        <v>2.467584</v>
      </c>
      <c r="H19" s="52">
        <f>'Inf Conc.'!K19*$B19*3.78</f>
        <v>7.3821887999999998</v>
      </c>
      <c r="I19" s="19" t="s">
        <v>14</v>
      </c>
    </row>
    <row r="20" spans="1:9" x14ac:dyDescent="0.25">
      <c r="A20" s="10" t="s">
        <v>16</v>
      </c>
      <c r="B20" s="85"/>
      <c r="C20" s="50"/>
      <c r="D20" s="51"/>
      <c r="E20" s="51"/>
      <c r="F20" s="51"/>
      <c r="G20" s="51"/>
      <c r="H20" s="52"/>
      <c r="I20" s="88" t="s">
        <v>58</v>
      </c>
    </row>
    <row r="21" spans="1:9" x14ac:dyDescent="0.25">
      <c r="A21" s="25" t="s">
        <v>17</v>
      </c>
      <c r="B21" s="87"/>
      <c r="C21" s="50"/>
      <c r="D21" s="51"/>
      <c r="E21" s="51"/>
      <c r="F21" s="51"/>
      <c r="G21" s="51"/>
      <c r="H21" s="52"/>
      <c r="I21" s="89" t="s">
        <v>13</v>
      </c>
    </row>
    <row r="22" spans="1:9" ht="15.75" thickBot="1" x14ac:dyDescent="0.3">
      <c r="A22" s="37" t="s">
        <v>18</v>
      </c>
      <c r="B22" s="57"/>
      <c r="C22" s="54"/>
      <c r="D22" s="55"/>
      <c r="E22" s="55"/>
      <c r="F22" s="55"/>
      <c r="G22" s="55"/>
      <c r="H22" s="56"/>
      <c r="I22" s="23" t="s">
        <v>11</v>
      </c>
    </row>
  </sheetData>
  <mergeCells count="16">
    <mergeCell ref="E16:E17"/>
    <mergeCell ref="F16:F17"/>
    <mergeCell ref="G16:G17"/>
    <mergeCell ref="H16:H17"/>
    <mergeCell ref="A4:A5"/>
    <mergeCell ref="A16:A17"/>
    <mergeCell ref="B16:B17"/>
    <mergeCell ref="C16:C17"/>
    <mergeCell ref="D16:D17"/>
    <mergeCell ref="E4:E5"/>
    <mergeCell ref="F4:F5"/>
    <mergeCell ref="G4:G5"/>
    <mergeCell ref="H4:H5"/>
    <mergeCell ref="C4:C5"/>
    <mergeCell ref="D4:D5"/>
    <mergeCell ref="B4:B5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>
      <selection activeCell="G21" sqref="G21"/>
    </sheetView>
  </sheetViews>
  <sheetFormatPr defaultRowHeight="15" x14ac:dyDescent="0.25"/>
  <cols>
    <col min="1" max="1" width="19.5703125" customWidth="1"/>
    <col min="2" max="2" width="9.42578125" customWidth="1"/>
    <col min="3" max="3" width="17.5703125" bestFit="1" customWidth="1"/>
    <col min="4" max="4" width="12.7109375" bestFit="1" customWidth="1"/>
    <col min="5" max="5" width="6.7109375" customWidth="1"/>
    <col min="6" max="8" width="6" customWidth="1"/>
    <col min="9" max="9" width="8" customWidth="1"/>
    <col min="10" max="10" width="8.7109375" bestFit="1" customWidth="1"/>
    <col min="11" max="11" width="6.5703125" customWidth="1"/>
    <col min="12" max="12" width="8" customWidth="1"/>
    <col min="13" max="13" width="16.140625" customWidth="1"/>
    <col min="14" max="14" width="15.28515625" bestFit="1" customWidth="1"/>
    <col min="15" max="16" width="12.28515625" bestFit="1" customWidth="1"/>
    <col min="17" max="17" width="4.42578125" customWidth="1"/>
    <col min="18" max="18" width="4.7109375" customWidth="1"/>
  </cols>
  <sheetData>
    <row r="1" spans="1:18" ht="45" customHeight="1" x14ac:dyDescent="0.35">
      <c r="A1" s="98" t="s">
        <v>27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</row>
    <row r="2" spans="1:18" s="5" customFormat="1" ht="20.25" customHeight="1" x14ac:dyDescent="0.25"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s="5" customFormat="1" ht="12.75" customHeight="1" thickBot="1" x14ac:dyDescent="0.3">
      <c r="C3" s="14"/>
      <c r="D3" s="84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15" customHeight="1" x14ac:dyDescent="0.25">
      <c r="A4" s="111" t="s">
        <v>0</v>
      </c>
      <c r="B4" s="117" t="s">
        <v>10</v>
      </c>
      <c r="C4" s="118"/>
      <c r="D4" s="119"/>
      <c r="E4" s="3" t="s">
        <v>6</v>
      </c>
      <c r="F4" s="113" t="s">
        <v>4</v>
      </c>
      <c r="G4" s="120" t="s">
        <v>5</v>
      </c>
      <c r="H4" s="113" t="s">
        <v>1</v>
      </c>
      <c r="I4" s="113" t="s">
        <v>2</v>
      </c>
      <c r="J4" s="113" t="s">
        <v>3</v>
      </c>
      <c r="K4" s="113" t="s">
        <v>7</v>
      </c>
      <c r="L4" s="113" t="s">
        <v>25</v>
      </c>
      <c r="M4" s="115" t="s">
        <v>50</v>
      </c>
      <c r="N4" s="115" t="s">
        <v>51</v>
      </c>
      <c r="O4" s="40" t="s">
        <v>8</v>
      </c>
      <c r="P4" s="40" t="s">
        <v>26</v>
      </c>
      <c r="Q4" s="111" t="s">
        <v>9</v>
      </c>
      <c r="R4" s="5"/>
    </row>
    <row r="5" spans="1:18" ht="27" thickBot="1" x14ac:dyDescent="0.3">
      <c r="A5" s="112"/>
      <c r="B5" s="4" t="s">
        <v>56</v>
      </c>
      <c r="C5" s="4" t="s">
        <v>44</v>
      </c>
      <c r="D5" s="31" t="s">
        <v>43</v>
      </c>
      <c r="E5" s="34" t="s">
        <v>23</v>
      </c>
      <c r="F5" s="114"/>
      <c r="G5" s="121"/>
      <c r="H5" s="114"/>
      <c r="I5" s="114"/>
      <c r="J5" s="114"/>
      <c r="K5" s="114"/>
      <c r="L5" s="114"/>
      <c r="M5" s="116"/>
      <c r="N5" s="116"/>
      <c r="O5" s="31" t="s">
        <v>48</v>
      </c>
      <c r="P5" s="31" t="s">
        <v>48</v>
      </c>
      <c r="Q5" s="112"/>
      <c r="R5" s="5"/>
    </row>
    <row r="6" spans="1:18" x14ac:dyDescent="0.25">
      <c r="A6" s="20">
        <v>41107</v>
      </c>
      <c r="B6" s="45">
        <v>1.0549999999999999</v>
      </c>
      <c r="C6" s="45">
        <f t="shared" ref="C6:C29" si="0">B6/24</f>
        <v>4.3958333333333328E-2</v>
      </c>
      <c r="D6" s="60">
        <v>1.46</v>
      </c>
      <c r="E6" s="47">
        <f>SUM(G6,H6,I6)</f>
        <v>18.907</v>
      </c>
      <c r="F6" s="47">
        <v>3.7</v>
      </c>
      <c r="G6" s="47">
        <v>2.9</v>
      </c>
      <c r="H6" s="47">
        <v>16</v>
      </c>
      <c r="I6" s="47">
        <v>7.0000000000000001E-3</v>
      </c>
      <c r="J6" s="47">
        <v>0.31</v>
      </c>
      <c r="K6" s="47">
        <v>3.3</v>
      </c>
      <c r="L6" s="47">
        <v>3.3</v>
      </c>
      <c r="M6" s="47">
        <v>2.8</v>
      </c>
      <c r="N6" s="47">
        <v>3.1</v>
      </c>
      <c r="O6" s="61">
        <v>7.55</v>
      </c>
      <c r="P6" s="61">
        <v>28.5</v>
      </c>
      <c r="Q6" s="62">
        <v>14</v>
      </c>
    </row>
    <row r="7" spans="1:18" x14ac:dyDescent="0.25">
      <c r="A7" s="21">
        <v>41129</v>
      </c>
      <c r="B7" s="85">
        <v>0.94799999999999995</v>
      </c>
      <c r="C7" s="85">
        <f t="shared" si="0"/>
        <v>3.95E-2</v>
      </c>
      <c r="D7" s="81">
        <v>1.39</v>
      </c>
      <c r="E7" s="51">
        <f>SUM(G7,H7,I7)</f>
        <v>1.25</v>
      </c>
      <c r="F7" s="51">
        <v>1.7</v>
      </c>
      <c r="G7" s="51">
        <v>1.1000000000000001</v>
      </c>
      <c r="H7" s="51">
        <v>0.15</v>
      </c>
      <c r="I7" s="51" t="s">
        <v>47</v>
      </c>
      <c r="J7" s="51">
        <v>29</v>
      </c>
      <c r="K7" s="51">
        <v>2.8</v>
      </c>
      <c r="L7" s="51">
        <v>2.6</v>
      </c>
      <c r="M7" s="51">
        <v>2.7</v>
      </c>
      <c r="N7" s="51">
        <v>2.6</v>
      </c>
      <c r="O7" s="82">
        <v>7.65</v>
      </c>
      <c r="P7" s="82">
        <v>30</v>
      </c>
      <c r="Q7" s="83">
        <v>16</v>
      </c>
    </row>
    <row r="8" spans="1:18" x14ac:dyDescent="0.25">
      <c r="A8" s="36">
        <v>41157</v>
      </c>
      <c r="B8" s="53">
        <v>0.97896000000000005</v>
      </c>
      <c r="C8" s="53">
        <f t="shared" si="0"/>
        <v>4.079E-2</v>
      </c>
      <c r="D8" s="71">
        <v>1.33</v>
      </c>
      <c r="E8" s="72">
        <f>SUM(G8,H8,I8)</f>
        <v>4.0600000000000005</v>
      </c>
      <c r="F8" s="72">
        <v>2.2999999999999998</v>
      </c>
      <c r="G8" s="72">
        <v>0.96</v>
      </c>
      <c r="H8" s="72">
        <v>3.1</v>
      </c>
      <c r="I8" s="72" t="s">
        <v>52</v>
      </c>
      <c r="J8" s="72">
        <v>0.34</v>
      </c>
      <c r="K8" s="72">
        <v>2.4</v>
      </c>
      <c r="L8" s="72">
        <v>2</v>
      </c>
      <c r="M8" s="72">
        <v>2</v>
      </c>
      <c r="N8" s="72">
        <v>1.9</v>
      </c>
      <c r="O8" s="73">
        <v>7.46</v>
      </c>
      <c r="P8" s="73">
        <v>27</v>
      </c>
      <c r="Q8" s="74">
        <v>9</v>
      </c>
      <c r="R8" s="7" t="s">
        <v>13</v>
      </c>
    </row>
    <row r="9" spans="1:18" x14ac:dyDescent="0.25">
      <c r="A9" s="21">
        <v>41193</v>
      </c>
      <c r="B9" s="85">
        <v>0.874</v>
      </c>
      <c r="C9" s="85">
        <f t="shared" si="0"/>
        <v>3.6416666666666667E-2</v>
      </c>
      <c r="D9" s="81">
        <v>0.96</v>
      </c>
      <c r="E9" s="51">
        <f>SUM(G9,H9,I9)</f>
        <v>3.3400000000000003</v>
      </c>
      <c r="F9" s="51">
        <v>4.5</v>
      </c>
      <c r="G9" s="51">
        <v>2.7</v>
      </c>
      <c r="H9" s="51">
        <v>0.64</v>
      </c>
      <c r="I9" s="51" t="s">
        <v>69</v>
      </c>
      <c r="J9" s="51">
        <v>1.8</v>
      </c>
      <c r="K9" s="51">
        <v>2.2999999999999998</v>
      </c>
      <c r="L9" s="51">
        <v>1.9</v>
      </c>
      <c r="M9" s="51">
        <v>2.2000000000000002</v>
      </c>
      <c r="N9" s="51">
        <v>2.2999999999999998</v>
      </c>
      <c r="O9" s="82">
        <v>7.04</v>
      </c>
      <c r="P9" s="82">
        <v>29.4</v>
      </c>
      <c r="Q9" s="83">
        <v>59</v>
      </c>
    </row>
    <row r="10" spans="1:18" x14ac:dyDescent="0.25">
      <c r="A10" s="21">
        <v>41221</v>
      </c>
      <c r="B10" s="85">
        <v>0.878</v>
      </c>
      <c r="C10" s="85">
        <f t="shared" si="0"/>
        <v>3.6583333333333336E-2</v>
      </c>
      <c r="D10" s="81">
        <v>1.23</v>
      </c>
      <c r="E10" s="50">
        <f>SUM(G10,H10,I10)</f>
        <v>0.93</v>
      </c>
      <c r="F10" s="51">
        <v>1.7</v>
      </c>
      <c r="G10" s="51">
        <v>0.93</v>
      </c>
      <c r="H10" s="51" t="s">
        <v>70</v>
      </c>
      <c r="I10" s="51" t="s">
        <v>71</v>
      </c>
      <c r="J10" s="51">
        <v>0.37</v>
      </c>
      <c r="K10" s="51">
        <v>0.11</v>
      </c>
      <c r="L10" s="51" t="s">
        <v>72</v>
      </c>
      <c r="M10" s="51" t="s">
        <v>73</v>
      </c>
      <c r="N10" s="51" t="s">
        <v>74</v>
      </c>
      <c r="O10" s="82">
        <v>7.46</v>
      </c>
      <c r="P10" s="82">
        <v>28.5</v>
      </c>
      <c r="Q10" s="83">
        <v>8</v>
      </c>
    </row>
    <row r="11" spans="1:18" x14ac:dyDescent="0.25">
      <c r="A11" s="36">
        <v>41252</v>
      </c>
      <c r="B11" s="53">
        <v>0.54500000000000004</v>
      </c>
      <c r="C11" s="53">
        <f t="shared" si="0"/>
        <v>2.2708333333333334E-2</v>
      </c>
      <c r="D11" s="71">
        <v>0.86</v>
      </c>
      <c r="E11" s="72">
        <f t="shared" ref="E11" si="1">SUM(G11,H11,I11)</f>
        <v>1</v>
      </c>
      <c r="F11" s="72">
        <v>0.79</v>
      </c>
      <c r="G11" s="72">
        <v>1</v>
      </c>
      <c r="H11" s="72" t="s">
        <v>68</v>
      </c>
      <c r="I11" s="72" t="s">
        <v>67</v>
      </c>
      <c r="J11" s="72">
        <v>0.24</v>
      </c>
      <c r="K11" s="72">
        <v>0.12</v>
      </c>
      <c r="L11" s="72">
        <v>0.05</v>
      </c>
      <c r="M11" s="72">
        <v>5.2999999999999999E-2</v>
      </c>
      <c r="N11" s="72">
        <v>3.2000000000000001E-2</v>
      </c>
      <c r="O11" s="73">
        <v>7.24</v>
      </c>
      <c r="P11" s="73">
        <v>23.9</v>
      </c>
      <c r="Q11" s="74" t="s">
        <v>66</v>
      </c>
      <c r="R11" s="7" t="s">
        <v>12</v>
      </c>
    </row>
    <row r="12" spans="1:18" x14ac:dyDescent="0.25">
      <c r="A12" s="21">
        <v>41275</v>
      </c>
      <c r="B12" s="85"/>
      <c r="C12" s="50">
        <f t="shared" si="0"/>
        <v>0</v>
      </c>
      <c r="D12" s="8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82"/>
      <c r="P12" s="82"/>
      <c r="Q12" s="83"/>
    </row>
    <row r="13" spans="1:18" x14ac:dyDescent="0.25">
      <c r="A13" s="21">
        <v>41306</v>
      </c>
      <c r="B13" s="85"/>
      <c r="C13" s="50">
        <f t="shared" si="0"/>
        <v>0</v>
      </c>
      <c r="D13" s="8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82"/>
      <c r="P13" s="82"/>
      <c r="Q13" s="83"/>
    </row>
    <row r="14" spans="1:18" x14ac:dyDescent="0.25">
      <c r="A14" s="36">
        <v>41334</v>
      </c>
      <c r="B14" s="53"/>
      <c r="C14" s="70">
        <f t="shared" si="0"/>
        <v>0</v>
      </c>
      <c r="D14" s="71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P14" s="73"/>
      <c r="Q14" s="74"/>
      <c r="R14" s="7" t="s">
        <v>28</v>
      </c>
    </row>
    <row r="15" spans="1:18" x14ac:dyDescent="0.25">
      <c r="A15" s="21">
        <v>41365</v>
      </c>
      <c r="B15" s="85"/>
      <c r="C15" s="50">
        <f t="shared" si="0"/>
        <v>0</v>
      </c>
      <c r="D15" s="8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82"/>
      <c r="P15" s="82"/>
      <c r="Q15" s="83"/>
    </row>
    <row r="16" spans="1:18" x14ac:dyDescent="0.25">
      <c r="A16" s="21">
        <v>41395</v>
      </c>
      <c r="B16" s="85"/>
      <c r="C16" s="50">
        <f t="shared" si="0"/>
        <v>0</v>
      </c>
      <c r="D16" s="8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82"/>
      <c r="P16" s="82"/>
      <c r="Q16" s="83"/>
    </row>
    <row r="17" spans="1:18" x14ac:dyDescent="0.25">
      <c r="A17" s="36">
        <v>41426</v>
      </c>
      <c r="B17" s="53"/>
      <c r="C17" s="70">
        <f t="shared" si="0"/>
        <v>0</v>
      </c>
      <c r="D17" s="71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3"/>
      <c r="P17" s="73"/>
      <c r="Q17" s="74"/>
      <c r="R17" s="7" t="s">
        <v>30</v>
      </c>
    </row>
    <row r="18" spans="1:18" x14ac:dyDescent="0.25">
      <c r="A18" s="21">
        <v>41456</v>
      </c>
      <c r="B18" s="85"/>
      <c r="C18" s="50">
        <f t="shared" si="0"/>
        <v>0</v>
      </c>
      <c r="D18" s="8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82"/>
      <c r="P18" s="82"/>
      <c r="Q18" s="83"/>
    </row>
    <row r="19" spans="1:18" x14ac:dyDescent="0.25">
      <c r="A19" s="21">
        <v>41487</v>
      </c>
      <c r="B19" s="85"/>
      <c r="C19" s="50">
        <f t="shared" si="0"/>
        <v>0</v>
      </c>
      <c r="D19" s="8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82"/>
      <c r="P19" s="82"/>
      <c r="Q19" s="83"/>
    </row>
    <row r="20" spans="1:18" x14ac:dyDescent="0.25">
      <c r="A20" s="36">
        <v>41518</v>
      </c>
      <c r="B20" s="53"/>
      <c r="C20" s="70">
        <f t="shared" si="0"/>
        <v>0</v>
      </c>
      <c r="D20" s="71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3"/>
      <c r="P20" s="73"/>
      <c r="Q20" s="74"/>
      <c r="R20" s="7" t="s">
        <v>13</v>
      </c>
    </row>
    <row r="21" spans="1:18" x14ac:dyDescent="0.25">
      <c r="A21" s="21">
        <v>41548</v>
      </c>
      <c r="B21" s="85"/>
      <c r="C21" s="50">
        <f t="shared" si="0"/>
        <v>0</v>
      </c>
      <c r="D21" s="8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82"/>
      <c r="P21" s="82"/>
      <c r="Q21" s="83"/>
    </row>
    <row r="22" spans="1:18" x14ac:dyDescent="0.25">
      <c r="A22" s="21">
        <v>41579</v>
      </c>
      <c r="B22" s="85"/>
      <c r="C22" s="50">
        <f t="shared" si="0"/>
        <v>0</v>
      </c>
      <c r="D22" s="8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82"/>
      <c r="P22" s="82"/>
      <c r="Q22" s="83"/>
    </row>
    <row r="23" spans="1:18" x14ac:dyDescent="0.25">
      <c r="A23" s="36">
        <v>41609</v>
      </c>
      <c r="B23" s="53"/>
      <c r="C23" s="70">
        <f t="shared" si="0"/>
        <v>0</v>
      </c>
      <c r="D23" s="71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P23" s="73"/>
      <c r="Q23" s="74"/>
      <c r="R23" s="7" t="s">
        <v>12</v>
      </c>
    </row>
    <row r="24" spans="1:18" x14ac:dyDescent="0.25">
      <c r="A24" s="21">
        <v>41640</v>
      </c>
      <c r="B24" s="85"/>
      <c r="C24" s="50">
        <f t="shared" si="0"/>
        <v>0</v>
      </c>
      <c r="D24" s="8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82"/>
      <c r="P24" s="82"/>
      <c r="Q24" s="83"/>
    </row>
    <row r="25" spans="1:18" x14ac:dyDescent="0.25">
      <c r="A25" s="21">
        <v>41671</v>
      </c>
      <c r="B25" s="85"/>
      <c r="C25" s="50">
        <f t="shared" si="0"/>
        <v>0</v>
      </c>
      <c r="D25" s="8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82"/>
      <c r="P25" s="82"/>
      <c r="Q25" s="83"/>
    </row>
    <row r="26" spans="1:18" x14ac:dyDescent="0.25">
      <c r="A26" s="36">
        <v>41699</v>
      </c>
      <c r="B26" s="53"/>
      <c r="C26" s="70">
        <f t="shared" si="0"/>
        <v>0</v>
      </c>
      <c r="D26" s="71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3"/>
      <c r="P26" s="73"/>
      <c r="Q26" s="74"/>
      <c r="R26" s="7" t="s">
        <v>28</v>
      </c>
    </row>
    <row r="27" spans="1:18" x14ac:dyDescent="0.25">
      <c r="A27" s="21">
        <v>41730</v>
      </c>
      <c r="B27" s="85"/>
      <c r="C27" s="50">
        <f t="shared" si="0"/>
        <v>0</v>
      </c>
      <c r="D27" s="8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82"/>
      <c r="P27" s="82"/>
      <c r="Q27" s="83"/>
    </row>
    <row r="28" spans="1:18" x14ac:dyDescent="0.25">
      <c r="A28" s="21">
        <v>41760</v>
      </c>
      <c r="B28" s="85"/>
      <c r="C28" s="50">
        <f t="shared" si="0"/>
        <v>0</v>
      </c>
      <c r="D28" s="8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82"/>
      <c r="P28" s="82"/>
      <c r="Q28" s="83"/>
    </row>
    <row r="29" spans="1:18" x14ac:dyDescent="0.25">
      <c r="A29" s="36">
        <v>41791</v>
      </c>
      <c r="B29" s="53"/>
      <c r="C29" s="70">
        <f t="shared" si="0"/>
        <v>0</v>
      </c>
      <c r="D29" s="71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3"/>
      <c r="P29" s="73"/>
      <c r="Q29" s="74"/>
      <c r="R29" s="7" t="s">
        <v>29</v>
      </c>
    </row>
    <row r="30" spans="1:18" x14ac:dyDescent="0.25">
      <c r="A30" s="36">
        <v>41850</v>
      </c>
      <c r="B30" s="53"/>
      <c r="C30" s="70"/>
      <c r="D30" s="71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3"/>
      <c r="P30" s="73"/>
      <c r="Q30" s="74"/>
      <c r="R30" s="13" t="s">
        <v>11</v>
      </c>
    </row>
    <row r="31" spans="1:18" x14ac:dyDescent="0.25">
      <c r="A31" s="21"/>
      <c r="B31" s="10"/>
      <c r="C31" s="1"/>
      <c r="D31" s="32"/>
      <c r="E31" s="2"/>
      <c r="F31" s="2"/>
      <c r="G31" s="2"/>
      <c r="H31" s="2"/>
      <c r="I31" s="2"/>
      <c r="J31" s="2"/>
      <c r="K31" s="2"/>
      <c r="L31" s="2"/>
      <c r="M31" s="2"/>
      <c r="N31" s="2"/>
      <c r="O31" s="18"/>
      <c r="P31" s="17"/>
      <c r="Q31" s="12"/>
    </row>
    <row r="32" spans="1:18" ht="11.25" customHeight="1" x14ac:dyDescent="0.25"/>
    <row r="33" spans="1:18" ht="10.5" customHeight="1" x14ac:dyDescent="0.25"/>
    <row r="34" spans="1:18" ht="23.25" x14ac:dyDescent="0.35">
      <c r="C34" s="122" t="s">
        <v>21</v>
      </c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</row>
    <row r="35" spans="1:18" ht="15.75" thickBot="1" x14ac:dyDescent="0.3">
      <c r="C35" s="123" t="s">
        <v>20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</row>
    <row r="36" spans="1:18" ht="15" customHeight="1" x14ac:dyDescent="0.25">
      <c r="A36" s="111" t="s">
        <v>84</v>
      </c>
      <c r="B36" s="117" t="s">
        <v>10</v>
      </c>
      <c r="C36" s="118"/>
      <c r="D36" s="119"/>
      <c r="E36" s="3" t="s">
        <v>6</v>
      </c>
      <c r="F36" s="113" t="s">
        <v>4</v>
      </c>
      <c r="G36" s="120" t="s">
        <v>5</v>
      </c>
      <c r="H36" s="113" t="s">
        <v>1</v>
      </c>
      <c r="I36" s="113" t="s">
        <v>2</v>
      </c>
      <c r="J36" s="113" t="s">
        <v>3</v>
      </c>
      <c r="K36" s="113" t="s">
        <v>7</v>
      </c>
      <c r="L36" s="113" t="s">
        <v>25</v>
      </c>
      <c r="M36" s="115" t="s">
        <v>50</v>
      </c>
      <c r="N36" s="115" t="s">
        <v>51</v>
      </c>
      <c r="O36" s="92" t="s">
        <v>8</v>
      </c>
      <c r="P36" s="92" t="s">
        <v>26</v>
      </c>
      <c r="Q36" s="111" t="s">
        <v>9</v>
      </c>
      <c r="R36" s="94"/>
    </row>
    <row r="37" spans="1:18" ht="27" thickBot="1" x14ac:dyDescent="0.3">
      <c r="A37" s="112"/>
      <c r="B37" s="4" t="s">
        <v>56</v>
      </c>
      <c r="C37" s="4" t="s">
        <v>44</v>
      </c>
      <c r="D37" s="31" t="s">
        <v>43</v>
      </c>
      <c r="E37" s="34" t="s">
        <v>23</v>
      </c>
      <c r="F37" s="114"/>
      <c r="G37" s="121"/>
      <c r="H37" s="114"/>
      <c r="I37" s="114"/>
      <c r="J37" s="114"/>
      <c r="K37" s="114"/>
      <c r="L37" s="114"/>
      <c r="M37" s="116"/>
      <c r="N37" s="116"/>
      <c r="O37" s="31" t="s">
        <v>48</v>
      </c>
      <c r="P37" s="31" t="s">
        <v>48</v>
      </c>
      <c r="Q37" s="112"/>
      <c r="R37" s="94"/>
    </row>
    <row r="38" spans="1:18" x14ac:dyDescent="0.25">
      <c r="A38" s="20" t="s">
        <v>75</v>
      </c>
      <c r="B38" s="95">
        <v>1.2210000000000001</v>
      </c>
      <c r="C38" s="46">
        <f>B38/24</f>
        <v>5.0875000000000004E-2</v>
      </c>
      <c r="D38" s="60">
        <v>1.1399999999999999</v>
      </c>
      <c r="E38" s="47">
        <f>SUM(G38,H38,I38)</f>
        <v>0.89</v>
      </c>
      <c r="F38" s="47">
        <v>1.3</v>
      </c>
      <c r="G38" s="47">
        <v>0.89</v>
      </c>
      <c r="H38" s="47" t="s">
        <v>76</v>
      </c>
      <c r="I38" s="47" t="s">
        <v>71</v>
      </c>
      <c r="J38" s="47">
        <v>0.72</v>
      </c>
      <c r="K38" s="47" t="s">
        <v>77</v>
      </c>
      <c r="L38" s="47" t="s">
        <v>78</v>
      </c>
      <c r="M38" s="47" t="s">
        <v>79</v>
      </c>
      <c r="N38" s="47" t="s">
        <v>80</v>
      </c>
      <c r="O38" s="61">
        <v>7.5</v>
      </c>
      <c r="P38" s="61">
        <v>25.5</v>
      </c>
      <c r="Q38" s="62" t="s">
        <v>66</v>
      </c>
    </row>
    <row r="39" spans="1:18" x14ac:dyDescent="0.25">
      <c r="A39" s="21" t="s">
        <v>15</v>
      </c>
      <c r="B39" s="96"/>
      <c r="C39" s="64"/>
      <c r="D39" s="65"/>
      <c r="E39" s="66">
        <f>SUM(G39,H39,I39)</f>
        <v>0</v>
      </c>
      <c r="F39" s="66"/>
      <c r="G39" s="66"/>
      <c r="H39" s="66"/>
      <c r="I39" s="66"/>
      <c r="J39" s="66"/>
      <c r="K39" s="66"/>
      <c r="L39" s="66"/>
      <c r="M39" s="66"/>
      <c r="N39" s="66"/>
      <c r="O39" s="67"/>
      <c r="P39" s="67"/>
      <c r="Q39" s="68"/>
    </row>
    <row r="40" spans="1:18" x14ac:dyDescent="0.25">
      <c r="A40" s="21" t="s">
        <v>19</v>
      </c>
      <c r="B40" s="96"/>
      <c r="C40" s="50"/>
      <c r="D40" s="81"/>
      <c r="E40" s="51">
        <f>SUM(G40,H40,I40)</f>
        <v>0</v>
      </c>
      <c r="F40" s="51"/>
      <c r="G40" s="51"/>
      <c r="H40" s="51"/>
      <c r="I40" s="51"/>
      <c r="J40" s="51"/>
      <c r="K40" s="51"/>
      <c r="L40" s="51"/>
      <c r="M40" s="51"/>
      <c r="N40" s="51"/>
      <c r="O40" s="82"/>
      <c r="P40" s="82"/>
      <c r="Q40" s="83"/>
    </row>
    <row r="41" spans="1:18" ht="15.75" thickBot="1" x14ac:dyDescent="0.3">
      <c r="A41" s="22" t="s">
        <v>19</v>
      </c>
      <c r="B41" s="97"/>
      <c r="C41" s="76"/>
      <c r="D41" s="77"/>
      <c r="E41" s="78">
        <f>SUM(G41,H41,I41)</f>
        <v>0</v>
      </c>
      <c r="F41" s="78"/>
      <c r="G41" s="78"/>
      <c r="H41" s="78"/>
      <c r="I41" s="78"/>
      <c r="J41" s="78"/>
      <c r="K41" s="78"/>
      <c r="L41" s="78"/>
      <c r="M41" s="78"/>
      <c r="N41" s="78"/>
      <c r="O41" s="79"/>
      <c r="P41" s="79"/>
      <c r="Q41" s="80"/>
    </row>
    <row r="44" spans="1:18" x14ac:dyDescent="0.25">
      <c r="A44" s="41" t="s">
        <v>45</v>
      </c>
      <c r="B44" s="41"/>
    </row>
  </sheetData>
  <mergeCells count="27">
    <mergeCell ref="N4:N5"/>
    <mergeCell ref="B4:D4"/>
    <mergeCell ref="A1:Q1"/>
    <mergeCell ref="C34:R34"/>
    <mergeCell ref="C35:R35"/>
    <mergeCell ref="F4:F5"/>
    <mergeCell ref="G4:G5"/>
    <mergeCell ref="H4:H5"/>
    <mergeCell ref="I4:I5"/>
    <mergeCell ref="J4:J5"/>
    <mergeCell ref="K4:K5"/>
    <mergeCell ref="L4:L5"/>
    <mergeCell ref="M4:M5"/>
    <mergeCell ref="Q4:Q5"/>
    <mergeCell ref="A4:A5"/>
    <mergeCell ref="Q36:Q37"/>
    <mergeCell ref="A36:A37"/>
    <mergeCell ref="J36:J37"/>
    <mergeCell ref="K36:K37"/>
    <mergeCell ref="L36:L37"/>
    <mergeCell ref="M36:M37"/>
    <mergeCell ref="N36:N37"/>
    <mergeCell ref="B36:D36"/>
    <mergeCell ref="F36:F37"/>
    <mergeCell ref="G36:G37"/>
    <mergeCell ref="H36:H37"/>
    <mergeCell ref="I36:I37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activeCell="G5" sqref="G5"/>
    </sheetView>
  </sheetViews>
  <sheetFormatPr defaultRowHeight="15" x14ac:dyDescent="0.25"/>
  <cols>
    <col min="1" max="1" width="20.5703125" customWidth="1"/>
    <col min="2" max="2" width="12.85546875" customWidth="1"/>
    <col min="3" max="3" width="7.28515625" customWidth="1"/>
    <col min="4" max="5" width="7.7109375" customWidth="1"/>
    <col min="6" max="6" width="10.42578125" customWidth="1"/>
    <col min="7" max="7" width="11.42578125" customWidth="1"/>
    <col min="8" max="8" width="9.5703125" customWidth="1"/>
    <col min="9" max="9" width="9.28515625" customWidth="1"/>
    <col min="10" max="10" width="11.42578125" customWidth="1"/>
    <col min="11" max="12" width="15.5703125" customWidth="1"/>
    <col min="13" max="13" width="8.7109375" customWidth="1"/>
    <col min="14" max="14" width="19" customWidth="1"/>
    <col min="15" max="15" width="8.7109375" customWidth="1"/>
    <col min="16" max="16" width="8.42578125" customWidth="1"/>
  </cols>
  <sheetData>
    <row r="1" spans="1:14" ht="75.75" customHeight="1" x14ac:dyDescent="0.25">
      <c r="A1" s="124" t="s">
        <v>65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ht="12" customHeight="1" thickBot="1" x14ac:dyDescent="0.3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x14ac:dyDescent="0.25">
      <c r="A3" s="111" t="s">
        <v>0</v>
      </c>
      <c r="B3" s="111" t="s">
        <v>57</v>
      </c>
      <c r="C3" s="125" t="s">
        <v>6</v>
      </c>
      <c r="D3" s="113" t="s">
        <v>4</v>
      </c>
      <c r="E3" s="113" t="s">
        <v>5</v>
      </c>
      <c r="F3" s="113" t="s">
        <v>1</v>
      </c>
      <c r="G3" s="113" t="s">
        <v>2</v>
      </c>
      <c r="H3" s="113" t="s">
        <v>3</v>
      </c>
      <c r="I3" s="113" t="s">
        <v>7</v>
      </c>
      <c r="J3" s="113" t="s">
        <v>25</v>
      </c>
      <c r="K3" s="115" t="s">
        <v>64</v>
      </c>
      <c r="L3" s="115" t="s">
        <v>49</v>
      </c>
      <c r="M3" s="111" t="s">
        <v>9</v>
      </c>
      <c r="N3" s="5"/>
    </row>
    <row r="4" spans="1:14" ht="15.75" thickBot="1" x14ac:dyDescent="0.3">
      <c r="A4" s="112"/>
      <c r="B4" s="112"/>
      <c r="C4" s="126"/>
      <c r="D4" s="114"/>
      <c r="E4" s="114"/>
      <c r="F4" s="114"/>
      <c r="G4" s="114"/>
      <c r="H4" s="114"/>
      <c r="I4" s="114"/>
      <c r="J4" s="114"/>
      <c r="K4" s="116"/>
      <c r="L4" s="116"/>
      <c r="M4" s="112"/>
      <c r="N4" s="5"/>
    </row>
    <row r="5" spans="1:14" x14ac:dyDescent="0.25">
      <c r="A5" s="20">
        <f>'Eff Conc.'!A6</f>
        <v>41107</v>
      </c>
      <c r="B5" s="62">
        <f>'Eff Conc.'!B6</f>
        <v>1.0549999999999999</v>
      </c>
      <c r="C5" s="47">
        <f>'Eff Conc.'!E6*B5*3.78</f>
        <v>75.399225299999983</v>
      </c>
      <c r="D5" s="47">
        <f>'Eff Conc.'!F6*B5*3.78</f>
        <v>14.755229999999997</v>
      </c>
      <c r="E5" s="47">
        <f>'Eff Conc.'!G6*B5*3.78</f>
        <v>11.564909999999999</v>
      </c>
      <c r="F5" s="47">
        <f>'Eff Conc.'!H6*B5*3.78</f>
        <v>63.806399999999996</v>
      </c>
      <c r="G5" s="47">
        <f>'Eff Conc.'!I6*B5*3.78</f>
        <v>2.7915300000000001E-2</v>
      </c>
      <c r="H5" s="47">
        <f>'Eff Conc.'!J6*B5*3.78</f>
        <v>1.2362489999999997</v>
      </c>
      <c r="I5" s="47">
        <f>'Eff Conc.'!K6*B5*3.78</f>
        <v>13.160069999999997</v>
      </c>
      <c r="J5" s="47">
        <f>'Eff Conc.'!L6*B5*3.78</f>
        <v>13.160069999999997</v>
      </c>
      <c r="K5" s="47">
        <f>'Eff Conc.'!M6*B5*3.78</f>
        <v>11.166119999999998</v>
      </c>
      <c r="L5" s="47">
        <f>'Eff Conc.'!N6*B5*3.78</f>
        <v>12.362489999999998</v>
      </c>
      <c r="M5" s="62">
        <f>'Eff Conc.'!Q6*B5*3.78</f>
        <v>55.830599999999997</v>
      </c>
    </row>
    <row r="6" spans="1:14" x14ac:dyDescent="0.25">
      <c r="A6" s="21">
        <f>'Eff Conc.'!A7</f>
        <v>41129</v>
      </c>
      <c r="B6" s="83">
        <f>'Eff Conc.'!B7</f>
        <v>0.94799999999999995</v>
      </c>
      <c r="C6" s="51">
        <f>'Eff Conc.'!E7*B6*3.78</f>
        <v>4.4793000000000003</v>
      </c>
      <c r="D6" s="51">
        <f>'Eff Conc.'!F7*B6*3.78</f>
        <v>6.0918479999999997</v>
      </c>
      <c r="E6" s="51">
        <f>'Eff Conc.'!G7*B6*3.78</f>
        <v>3.9417839999999997</v>
      </c>
      <c r="F6" s="51">
        <f>'Eff Conc.'!H7*B6*3.78</f>
        <v>0.53751599999999999</v>
      </c>
      <c r="G6" s="51" t="s">
        <v>87</v>
      </c>
      <c r="H6" s="51">
        <f>'Eff Conc.'!J7*B6*3.78</f>
        <v>103.91975999999998</v>
      </c>
      <c r="I6" s="51">
        <f>'Eff Conc.'!K7*B6*3.78</f>
        <v>10.033631999999999</v>
      </c>
      <c r="J6" s="51">
        <f>'Eff Conc.'!L7*B6*3.78</f>
        <v>9.3169439999999994</v>
      </c>
      <c r="K6" s="51">
        <f>'Eff Conc.'!M7*B6*3.78</f>
        <v>9.6752880000000001</v>
      </c>
      <c r="L6" s="52">
        <f>'Eff Conc.'!N7*B6*3.78</f>
        <v>9.3169439999999994</v>
      </c>
      <c r="M6" s="83">
        <f>'Eff Conc.'!Q7*B6*3.78</f>
        <v>57.335039999999992</v>
      </c>
    </row>
    <row r="7" spans="1:14" x14ac:dyDescent="0.25">
      <c r="A7" s="36">
        <f>'Eff Conc.'!A8</f>
        <v>41157</v>
      </c>
      <c r="B7" s="74">
        <f>'Eff Conc.'!B8</f>
        <v>0.97896000000000005</v>
      </c>
      <c r="C7" s="72">
        <f>'Eff Conc.'!E8*B7*3.78</f>
        <v>15.023903328000003</v>
      </c>
      <c r="D7" s="72">
        <f>'Eff Conc.'!F8*B7*3.78</f>
        <v>8.5110782399999998</v>
      </c>
      <c r="E7" s="72">
        <f>'Eff Conc.'!G8*B7*3.78</f>
        <v>3.5524500479999999</v>
      </c>
      <c r="F7" s="72">
        <f>'Eff Conc.'!H8*B7*3.78</f>
        <v>11.47145328</v>
      </c>
      <c r="G7" s="72" t="s">
        <v>88</v>
      </c>
      <c r="H7" s="72">
        <f>'Eff Conc.'!J8*B7*3.78</f>
        <v>1.258159392</v>
      </c>
      <c r="I7" s="72">
        <f>'Eff Conc.'!K8*B7*3.78</f>
        <v>8.8811251200000001</v>
      </c>
      <c r="J7" s="72">
        <f>'Eff Conc.'!L8*B7*3.78</f>
        <v>7.4009375999999998</v>
      </c>
      <c r="K7" s="72">
        <f>'Eff Conc.'!M8*B7*3.78</f>
        <v>7.4009375999999998</v>
      </c>
      <c r="L7" s="86">
        <f>'Eff Conc.'!N8*B7*3.78</f>
        <v>7.0308907200000004</v>
      </c>
      <c r="M7" s="74">
        <f>'Eff Conc.'!Q8*B7*3.78</f>
        <v>33.304219200000006</v>
      </c>
      <c r="N7" s="7" t="s">
        <v>13</v>
      </c>
    </row>
    <row r="8" spans="1:14" x14ac:dyDescent="0.25">
      <c r="A8" s="21">
        <v>41193</v>
      </c>
      <c r="B8" s="83">
        <v>0.874</v>
      </c>
      <c r="C8" s="51">
        <f>'Eff Conc.'!E9*B8*3.78</f>
        <v>11.0344248</v>
      </c>
      <c r="D8" s="51">
        <f>'Eff Conc.'!F9*B8*3.78</f>
        <v>14.866739999999998</v>
      </c>
      <c r="E8" s="51">
        <f>'Eff Conc.'!G9*B8*3.78</f>
        <v>8.9200440000000008</v>
      </c>
      <c r="F8" s="51">
        <f>'Eff Conc.'!H9*B8*3.78</f>
        <v>2.1143807999999997</v>
      </c>
      <c r="G8" s="51" t="s">
        <v>89</v>
      </c>
      <c r="H8" s="51">
        <f>'Eff Conc.'!J9*B8*3.78</f>
        <v>5.9466959999999993</v>
      </c>
      <c r="I8" s="51">
        <f>'Eff Conc.'!K9*B8*3.78</f>
        <v>7.5985559999999985</v>
      </c>
      <c r="J8" s="51">
        <f>'Eff Conc.'!L9*B8*3.78</f>
        <v>6.277067999999999</v>
      </c>
      <c r="K8" s="51">
        <f>'Eff Conc.'!M9*B8*3.78</f>
        <v>7.2681839999999998</v>
      </c>
      <c r="L8" s="51">
        <f>'Eff Conc.'!N9*B8*3.78</f>
        <v>7.5985559999999985</v>
      </c>
      <c r="M8" s="83">
        <f>'Eff Conc.'!Q9*B8*3.78</f>
        <v>194.91947999999999</v>
      </c>
    </row>
    <row r="9" spans="1:14" x14ac:dyDescent="0.25">
      <c r="A9" s="21">
        <v>41221</v>
      </c>
      <c r="B9" s="83">
        <v>0.878</v>
      </c>
      <c r="C9" s="51">
        <f>'Eff Conc.'!E10*B9*3.78</f>
        <v>3.0865212</v>
      </c>
      <c r="D9" s="51">
        <f>'Eff Conc.'!F10*B9*3.78</f>
        <v>5.6420279999999998</v>
      </c>
      <c r="E9" s="51">
        <f>'Eff Conc.'!G10*B9*3.78</f>
        <v>3.0865212</v>
      </c>
      <c r="F9" s="51" t="s">
        <v>85</v>
      </c>
      <c r="G9" s="51" t="s">
        <v>90</v>
      </c>
      <c r="H9" s="51">
        <f>'Eff Conc.'!J10*B9*3.78</f>
        <v>1.2279707999999998</v>
      </c>
      <c r="I9" s="51">
        <f>'Eff Conc.'!K10*B9*3.78</f>
        <v>0.36507239999999996</v>
      </c>
      <c r="J9" s="51" t="s">
        <v>92</v>
      </c>
      <c r="K9" s="51" t="s">
        <v>93</v>
      </c>
      <c r="L9" s="51" t="s">
        <v>94</v>
      </c>
      <c r="M9" s="83">
        <f>'Eff Conc.'!Q10*B9*3.78</f>
        <v>26.550719999999998</v>
      </c>
    </row>
    <row r="10" spans="1:14" x14ac:dyDescent="0.25">
      <c r="A10" s="36">
        <v>41244</v>
      </c>
      <c r="B10" s="74">
        <v>0.54500000000000004</v>
      </c>
      <c r="C10" s="72">
        <f>'Eff Conc.'!E11*B10*3.78</f>
        <v>2.0601000000000003</v>
      </c>
      <c r="D10" s="72">
        <f>'Eff Conc.'!F11*B10*3.78</f>
        <v>1.6274790000000001</v>
      </c>
      <c r="E10" s="72">
        <f>'Eff Conc.'!G11*B10*3.78</f>
        <v>2.0601000000000003</v>
      </c>
      <c r="F10" s="72" t="s">
        <v>86</v>
      </c>
      <c r="G10" s="72" t="s">
        <v>91</v>
      </c>
      <c r="H10" s="72">
        <f>'Eff Conc.'!J11*B10*3.78</f>
        <v>0.49442399999999997</v>
      </c>
      <c r="I10" s="72">
        <f>'Eff Conc.'!K11*B10*3.78</f>
        <v>0.24721199999999999</v>
      </c>
      <c r="J10" s="72">
        <f>'Eff Conc.'!L11*B10*3.78</f>
        <v>0.10300500000000001</v>
      </c>
      <c r="K10" s="72">
        <f>'Eff Conc.'!M11*B10*3.78</f>
        <v>0.1091853</v>
      </c>
      <c r="L10" s="72">
        <f>'Eff Conc.'!N11*B10*3.78</f>
        <v>6.5923200000000001E-2</v>
      </c>
      <c r="M10" s="74" t="s">
        <v>95</v>
      </c>
      <c r="N10" s="7" t="s">
        <v>12</v>
      </c>
    </row>
    <row r="11" spans="1:14" x14ac:dyDescent="0.25">
      <c r="A11" s="21">
        <v>41275</v>
      </c>
      <c r="B11" s="12"/>
      <c r="C11" s="2">
        <f>'Eff Conc.'!E12*B11*3.78</f>
        <v>0</v>
      </c>
      <c r="D11" s="2">
        <f>'Eff Conc.'!F12*B11*3.78</f>
        <v>0</v>
      </c>
      <c r="E11" s="2">
        <f>'Eff Conc.'!G12*B11*3.78</f>
        <v>0</v>
      </c>
      <c r="F11" s="2">
        <f>'Eff Conc.'!H12*B11*3.78</f>
        <v>0</v>
      </c>
      <c r="G11" s="2">
        <f>'Eff Conc.'!I12*B11*3.78</f>
        <v>0</v>
      </c>
      <c r="H11" s="2">
        <f>'Eff Conc.'!J12*B11*3.78</f>
        <v>0</v>
      </c>
      <c r="I11" s="2">
        <f>'Eff Conc.'!K12*B11*3.78</f>
        <v>0</v>
      </c>
      <c r="J11" s="2">
        <f>'Eff Conc.'!L12*B11*3.78</f>
        <v>0</v>
      </c>
      <c r="K11" s="2">
        <f>'Eff Conc.'!M12*B11*3.78</f>
        <v>0</v>
      </c>
      <c r="L11" s="2">
        <f>'Eff Conc.'!N12*B11*3.78</f>
        <v>0</v>
      </c>
      <c r="M11" s="12">
        <f>'Eff Conc.'!Q12*B11*3.78</f>
        <v>0</v>
      </c>
    </row>
    <row r="12" spans="1:14" x14ac:dyDescent="0.25">
      <c r="A12" s="21">
        <v>41306</v>
      </c>
      <c r="B12" s="12"/>
      <c r="C12" s="2">
        <f>'Eff Conc.'!E13*B12*3.78</f>
        <v>0</v>
      </c>
      <c r="D12" s="2">
        <f>'Eff Conc.'!F13*B12*3.78</f>
        <v>0</v>
      </c>
      <c r="E12" s="2">
        <f>'Eff Conc.'!G13*B12*3.78</f>
        <v>0</v>
      </c>
      <c r="F12" s="2">
        <f>'Eff Conc.'!H13*B12*3.78</f>
        <v>0</v>
      </c>
      <c r="G12" s="2">
        <f>'Eff Conc.'!I13*B12*3.78</f>
        <v>0</v>
      </c>
      <c r="H12" s="2">
        <f>'Eff Conc.'!J13*B12*3.78</f>
        <v>0</v>
      </c>
      <c r="I12" s="2">
        <f>'Eff Conc.'!K13*B12*3.78</f>
        <v>0</v>
      </c>
      <c r="J12" s="2">
        <f>'Eff Conc.'!L13*B12*3.78</f>
        <v>0</v>
      </c>
      <c r="K12" s="2">
        <f>'Eff Conc.'!M13*B12*3.78</f>
        <v>0</v>
      </c>
      <c r="L12" s="2">
        <f>'Eff Conc.'!N13*B12*3.78</f>
        <v>0</v>
      </c>
      <c r="M12" s="12">
        <f>'Eff Conc.'!Q13*B12*3.78</f>
        <v>0</v>
      </c>
    </row>
    <row r="13" spans="1:14" x14ac:dyDescent="0.25">
      <c r="A13" s="36">
        <v>41334</v>
      </c>
      <c r="B13" s="29"/>
      <c r="C13" s="28">
        <f>'Eff Conc.'!E14*B13*3.78</f>
        <v>0</v>
      </c>
      <c r="D13" s="28">
        <f>'Eff Conc.'!F14*B13*3.78</f>
        <v>0</v>
      </c>
      <c r="E13" s="28">
        <f>'Eff Conc.'!G14*B13*3.78</f>
        <v>0</v>
      </c>
      <c r="F13" s="28">
        <f>'Eff Conc.'!H14*B13*3.78</f>
        <v>0</v>
      </c>
      <c r="G13" s="28">
        <f>'Eff Conc.'!I14*B13*3.78</f>
        <v>0</v>
      </c>
      <c r="H13" s="28">
        <f>'Eff Conc.'!J14*B13*3.78</f>
        <v>0</v>
      </c>
      <c r="I13" s="28">
        <f>'Eff Conc.'!K14*B13*3.78</f>
        <v>0</v>
      </c>
      <c r="J13" s="28">
        <f>'Eff Conc.'!L14*B13*3.78</f>
        <v>0</v>
      </c>
      <c r="K13" s="28">
        <f>'Eff Conc.'!M14*B13*3.78</f>
        <v>0</v>
      </c>
      <c r="L13" s="28">
        <f>'Eff Conc.'!N14*B13*3.78</f>
        <v>0</v>
      </c>
      <c r="M13" s="29">
        <f>'Eff Conc.'!Q14*B13*3.78</f>
        <v>0</v>
      </c>
      <c r="N13" s="7" t="s">
        <v>14</v>
      </c>
    </row>
    <row r="14" spans="1:14" x14ac:dyDescent="0.25">
      <c r="A14" s="21">
        <v>41365</v>
      </c>
      <c r="B14" s="12"/>
      <c r="C14" s="2">
        <f>'Eff Conc.'!E15*B14*3.78</f>
        <v>0</v>
      </c>
      <c r="D14" s="2">
        <f>'Eff Conc.'!F15*B14*3.78</f>
        <v>0</v>
      </c>
      <c r="E14" s="2">
        <f>'Eff Conc.'!G15*B14*3.78</f>
        <v>0</v>
      </c>
      <c r="F14" s="2">
        <f>'Eff Conc.'!H15*B14*3.78</f>
        <v>0</v>
      </c>
      <c r="G14" s="2">
        <f>'Eff Conc.'!I15*B14*3.78</f>
        <v>0</v>
      </c>
      <c r="H14" s="2">
        <f>'Eff Conc.'!J15*B14*3.78</f>
        <v>0</v>
      </c>
      <c r="I14" s="2">
        <f>'Eff Conc.'!K15*B14*3.78</f>
        <v>0</v>
      </c>
      <c r="J14" s="2">
        <f>'Eff Conc.'!L15*B14*3.78</f>
        <v>0</v>
      </c>
      <c r="K14" s="2">
        <f>'Eff Conc.'!M15*B14*3.78</f>
        <v>0</v>
      </c>
      <c r="L14" s="2">
        <f>'Eff Conc.'!N15*B14*3.78</f>
        <v>0</v>
      </c>
      <c r="M14" s="12">
        <f>'Eff Conc.'!Q15*B14*3.78</f>
        <v>0</v>
      </c>
    </row>
    <row r="15" spans="1:14" x14ac:dyDescent="0.25">
      <c r="A15" s="21">
        <v>41395</v>
      </c>
      <c r="B15" s="12"/>
      <c r="C15" s="2">
        <f>'Eff Conc.'!E16*B15*3.78</f>
        <v>0</v>
      </c>
      <c r="D15" s="2">
        <f>'Eff Conc.'!F16*B15*3.78</f>
        <v>0</v>
      </c>
      <c r="E15" s="2">
        <f>'Eff Conc.'!G16*B15*3.78</f>
        <v>0</v>
      </c>
      <c r="F15" s="2">
        <f>'Eff Conc.'!H16*B15*3.78</f>
        <v>0</v>
      </c>
      <c r="G15" s="2">
        <f>'Eff Conc.'!I16*B15*3.78</f>
        <v>0</v>
      </c>
      <c r="H15" s="2">
        <f>'Eff Conc.'!J16*B15*3.78</f>
        <v>0</v>
      </c>
      <c r="I15" s="2">
        <f>'Eff Conc.'!K16*B15*3.78</f>
        <v>0</v>
      </c>
      <c r="J15" s="2">
        <f>'Eff Conc.'!L16*B15*3.78</f>
        <v>0</v>
      </c>
      <c r="K15" s="2">
        <f>'Eff Conc.'!M16*B15*3.78</f>
        <v>0</v>
      </c>
      <c r="L15" s="2">
        <f>'Eff Conc.'!N16*B15*3.78</f>
        <v>0</v>
      </c>
      <c r="M15" s="12">
        <f>'Eff Conc.'!Q16*B15*3.78</f>
        <v>0</v>
      </c>
    </row>
    <row r="16" spans="1:14" x14ac:dyDescent="0.25">
      <c r="A16" s="36">
        <v>41426</v>
      </c>
      <c r="B16" s="29"/>
      <c r="C16" s="28">
        <f>'Eff Conc.'!E17*B16*3.78</f>
        <v>0</v>
      </c>
      <c r="D16" s="28">
        <f>'Eff Conc.'!F17*B16*3.78</f>
        <v>0</v>
      </c>
      <c r="E16" s="28">
        <f>'Eff Conc.'!G17*B16*3.78</f>
        <v>0</v>
      </c>
      <c r="F16" s="28">
        <f>'Eff Conc.'!H17*B16*3.78</f>
        <v>0</v>
      </c>
      <c r="G16" s="28">
        <f>'Eff Conc.'!I17*B16*3.78</f>
        <v>0</v>
      </c>
      <c r="H16" s="28">
        <f>'Eff Conc.'!J17*B16*3.78</f>
        <v>0</v>
      </c>
      <c r="I16" s="28">
        <f>'Eff Conc.'!K17*B16*3.78</f>
        <v>0</v>
      </c>
      <c r="J16" s="28">
        <f>'Eff Conc.'!L17*B16*3.78</f>
        <v>0</v>
      </c>
      <c r="K16" s="28">
        <f>'Eff Conc.'!M17*B16*3.78</f>
        <v>0</v>
      </c>
      <c r="L16" s="28">
        <f>'Eff Conc.'!N17*B16*3.78</f>
        <v>0</v>
      </c>
      <c r="M16" s="29">
        <f>'Eff Conc.'!Q17*B16*3.78</f>
        <v>0</v>
      </c>
      <c r="N16" s="58" t="s">
        <v>63</v>
      </c>
    </row>
    <row r="17" spans="1:20" x14ac:dyDescent="0.25">
      <c r="A17" s="21">
        <v>41456</v>
      </c>
      <c r="B17" s="12"/>
      <c r="C17" s="2">
        <f>'Eff Conc.'!E18*B17*3.78</f>
        <v>0</v>
      </c>
      <c r="D17" s="2">
        <f>'Eff Conc.'!F18*B17*3.78</f>
        <v>0</v>
      </c>
      <c r="E17" s="2">
        <f>'Eff Conc.'!G18*B17*3.78</f>
        <v>0</v>
      </c>
      <c r="F17" s="2">
        <f>'Eff Conc.'!H18*B17*3.78</f>
        <v>0</v>
      </c>
      <c r="G17" s="2">
        <f>'Eff Conc.'!I18*B17*3.78</f>
        <v>0</v>
      </c>
      <c r="H17" s="2">
        <f>'Eff Conc.'!J18*B17*3.78</f>
        <v>0</v>
      </c>
      <c r="I17" s="2">
        <f>'Eff Conc.'!K18*B17*3.78</f>
        <v>0</v>
      </c>
      <c r="J17" s="2">
        <f>'Eff Conc.'!L18*B17*3.78</f>
        <v>0</v>
      </c>
      <c r="K17" s="2">
        <f>'Eff Conc.'!M18*B17*3.78</f>
        <v>0</v>
      </c>
      <c r="L17" s="2">
        <f>'Eff Conc.'!N18*B17*3.78</f>
        <v>0</v>
      </c>
      <c r="M17" s="12">
        <f>'Eff Conc.'!Q18*B17*3.78</f>
        <v>0</v>
      </c>
    </row>
    <row r="18" spans="1:20" x14ac:dyDescent="0.25">
      <c r="A18" s="21">
        <v>41487</v>
      </c>
      <c r="B18" s="12"/>
      <c r="C18" s="2">
        <f>'Eff Conc.'!E19*B18*3.78</f>
        <v>0</v>
      </c>
      <c r="D18" s="2">
        <f>'Eff Conc.'!F19*B18*3.78</f>
        <v>0</v>
      </c>
      <c r="E18" s="2">
        <f>'Eff Conc.'!G19*B18*3.78</f>
        <v>0</v>
      </c>
      <c r="F18" s="2">
        <f>'Eff Conc.'!H19*B18*3.78</f>
        <v>0</v>
      </c>
      <c r="G18" s="2">
        <f>'Eff Conc.'!I19*B18*3.78</f>
        <v>0</v>
      </c>
      <c r="H18" s="2">
        <f>'Eff Conc.'!J19*B18*3.78</f>
        <v>0</v>
      </c>
      <c r="I18" s="2">
        <f>'Eff Conc.'!K19*B18*3.78</f>
        <v>0</v>
      </c>
      <c r="J18" s="2">
        <f>'Eff Conc.'!L19*B18*3.78</f>
        <v>0</v>
      </c>
      <c r="K18" s="2">
        <f>'Eff Conc.'!M19*B18*3.78</f>
        <v>0</v>
      </c>
      <c r="L18" s="2">
        <f>'Eff Conc.'!N19*B18*3.78</f>
        <v>0</v>
      </c>
      <c r="M18" s="12">
        <f>'Eff Conc.'!Q19*B18*3.78</f>
        <v>0</v>
      </c>
    </row>
    <row r="19" spans="1:20" x14ac:dyDescent="0.25">
      <c r="A19" s="36">
        <v>41518</v>
      </c>
      <c r="B19" s="29"/>
      <c r="C19" s="28">
        <f>'Eff Conc.'!E20*B19*3.78</f>
        <v>0</v>
      </c>
      <c r="D19" s="28">
        <f>'Eff Conc.'!F20*B19*3.78</f>
        <v>0</v>
      </c>
      <c r="E19" s="28">
        <f>'Eff Conc.'!G20*B19*3.78</f>
        <v>0</v>
      </c>
      <c r="F19" s="28">
        <f>'Eff Conc.'!H20*B19*3.78</f>
        <v>0</v>
      </c>
      <c r="G19" s="28">
        <f>'Eff Conc.'!I20*B19*3.78</f>
        <v>0</v>
      </c>
      <c r="H19" s="28">
        <f>'Eff Conc.'!J20*B19*3.78</f>
        <v>0</v>
      </c>
      <c r="I19" s="28">
        <f>'Eff Conc.'!K20*B19*3.78</f>
        <v>0</v>
      </c>
      <c r="J19" s="28">
        <f>'Eff Conc.'!L20*B19*3.78</f>
        <v>0</v>
      </c>
      <c r="K19" s="28">
        <f>'Eff Conc.'!M20*B19*3.78</f>
        <v>0</v>
      </c>
      <c r="L19" s="28">
        <f>'Eff Conc.'!N20*B19*3.78</f>
        <v>0</v>
      </c>
      <c r="M19" s="29">
        <f>'Eff Conc.'!Q20*B19*3.78</f>
        <v>0</v>
      </c>
      <c r="N19" s="7" t="s">
        <v>13</v>
      </c>
    </row>
    <row r="20" spans="1:20" x14ac:dyDescent="0.25">
      <c r="A20" s="21">
        <v>41548</v>
      </c>
      <c r="B20" s="12"/>
      <c r="C20" s="2">
        <f>'Eff Conc.'!E21*B20*3.78</f>
        <v>0</v>
      </c>
      <c r="D20" s="2">
        <f>'Eff Conc.'!F21*B20*3.78</f>
        <v>0</v>
      </c>
      <c r="E20" s="2">
        <f>'Eff Conc.'!G21*B20*3.78</f>
        <v>0</v>
      </c>
      <c r="F20" s="2">
        <f>'Eff Conc.'!H21*B20*3.78</f>
        <v>0</v>
      </c>
      <c r="G20" s="2">
        <f>'Eff Conc.'!I21*B20*3.78</f>
        <v>0</v>
      </c>
      <c r="H20" s="2">
        <f>'Eff Conc.'!J21*B20*3.78</f>
        <v>0</v>
      </c>
      <c r="I20" s="2">
        <f>'Eff Conc.'!K21*B20*3.78</f>
        <v>0</v>
      </c>
      <c r="J20" s="2">
        <f>'Eff Conc.'!L21*B20*3.78</f>
        <v>0</v>
      </c>
      <c r="K20" s="2">
        <f>'Eff Conc.'!M21*B20*3.78</f>
        <v>0</v>
      </c>
      <c r="L20" s="2">
        <f>'Eff Conc.'!N21*B20*3.78</f>
        <v>0</v>
      </c>
      <c r="M20" s="12">
        <f>'Eff Conc.'!Q21*B20*3.78</f>
        <v>0</v>
      </c>
    </row>
    <row r="21" spans="1:20" x14ac:dyDescent="0.25">
      <c r="A21" s="21">
        <v>41579</v>
      </c>
      <c r="B21" s="12"/>
      <c r="C21" s="2">
        <f>'Eff Conc.'!E22*B21*3.78</f>
        <v>0</v>
      </c>
      <c r="D21" s="2">
        <f>'Eff Conc.'!F22*B21*3.78</f>
        <v>0</v>
      </c>
      <c r="E21" s="2">
        <f>'Eff Conc.'!G22*B21*3.78</f>
        <v>0</v>
      </c>
      <c r="F21" s="2">
        <f>'Eff Conc.'!H22*B21*3.78</f>
        <v>0</v>
      </c>
      <c r="G21" s="2">
        <f>'Eff Conc.'!I22*B21*3.78</f>
        <v>0</v>
      </c>
      <c r="H21" s="2">
        <f>'Eff Conc.'!J22*B21*3.78</f>
        <v>0</v>
      </c>
      <c r="I21" s="2">
        <f>'Eff Conc.'!K22*B21*3.78</f>
        <v>0</v>
      </c>
      <c r="J21" s="2">
        <f>'Eff Conc.'!L22*B21*3.78</f>
        <v>0</v>
      </c>
      <c r="K21" s="2">
        <f>'Eff Conc.'!M22*B21*3.78</f>
        <v>0</v>
      </c>
      <c r="L21" s="2">
        <f>'Eff Conc.'!N22*B21*3.78</f>
        <v>0</v>
      </c>
      <c r="M21" s="12">
        <f>'Eff Conc.'!Q22*B21*3.78</f>
        <v>0</v>
      </c>
    </row>
    <row r="22" spans="1:20" x14ac:dyDescent="0.25">
      <c r="A22" s="36">
        <v>41609</v>
      </c>
      <c r="B22" s="29"/>
      <c r="C22" s="28">
        <f>'Eff Conc.'!E23*B22*3.78</f>
        <v>0</v>
      </c>
      <c r="D22" s="28">
        <f>'Eff Conc.'!F23*B22*3.78</f>
        <v>0</v>
      </c>
      <c r="E22" s="28">
        <f>'Eff Conc.'!G23*B22*3.78</f>
        <v>0</v>
      </c>
      <c r="F22" s="28">
        <f>'Eff Conc.'!H23*B22*3.78</f>
        <v>0</v>
      </c>
      <c r="G22" s="28">
        <f>'Eff Conc.'!I23*B22*3.78</f>
        <v>0</v>
      </c>
      <c r="H22" s="28">
        <f>'Eff Conc.'!J23*B22*3.78</f>
        <v>0</v>
      </c>
      <c r="I22" s="28">
        <f>'Eff Conc.'!K23*B22*3.78</f>
        <v>0</v>
      </c>
      <c r="J22" s="28">
        <f>'Eff Conc.'!L23*B22*3.78</f>
        <v>0</v>
      </c>
      <c r="K22" s="28">
        <f>'Eff Conc.'!M23*B22*3.78</f>
        <v>0</v>
      </c>
      <c r="L22" s="28">
        <f>'Eff Conc.'!N23*B22*3.78</f>
        <v>0</v>
      </c>
      <c r="M22" s="29">
        <f>'Eff Conc.'!Q23*B22*3.78</f>
        <v>0</v>
      </c>
      <c r="N22" s="7" t="s">
        <v>12</v>
      </c>
    </row>
    <row r="23" spans="1:20" x14ac:dyDescent="0.25">
      <c r="A23" s="21">
        <v>41640</v>
      </c>
      <c r="B23" s="12"/>
      <c r="C23" s="2">
        <f>'Eff Conc.'!E24*B23*3.78</f>
        <v>0</v>
      </c>
      <c r="D23" s="2">
        <f>'Eff Conc.'!F24*B23*3.78</f>
        <v>0</v>
      </c>
      <c r="E23" s="2">
        <f>'Eff Conc.'!G24*B23*3.78</f>
        <v>0</v>
      </c>
      <c r="F23" s="2">
        <f>'Eff Conc.'!H24*B23*3.78</f>
        <v>0</v>
      </c>
      <c r="G23" s="2">
        <f>'Eff Conc.'!I24*B23*3.78</f>
        <v>0</v>
      </c>
      <c r="H23" s="2">
        <f>'Eff Conc.'!J24*B23*3.78</f>
        <v>0</v>
      </c>
      <c r="I23" s="2">
        <f>'Eff Conc.'!K24*B23*3.78</f>
        <v>0</v>
      </c>
      <c r="J23" s="2">
        <f>'Eff Conc.'!L24*B23*3.78</f>
        <v>0</v>
      </c>
      <c r="K23" s="2">
        <f>'Eff Conc.'!M24*B23*3.78</f>
        <v>0</v>
      </c>
      <c r="L23" s="2">
        <f>'Eff Conc.'!N24*B23*3.78</f>
        <v>0</v>
      </c>
      <c r="M23" s="12">
        <f>'Eff Conc.'!Q24*B23*3.78</f>
        <v>0</v>
      </c>
    </row>
    <row r="24" spans="1:20" x14ac:dyDescent="0.25">
      <c r="A24" s="21">
        <v>41671</v>
      </c>
      <c r="B24" s="12"/>
      <c r="C24" s="2">
        <f>'Eff Conc.'!E25*B24*3.78</f>
        <v>0</v>
      </c>
      <c r="D24" s="2">
        <f>'Eff Conc.'!F25*B24*3.78</f>
        <v>0</v>
      </c>
      <c r="E24" s="2">
        <f>'Eff Conc.'!G25*B24*3.78</f>
        <v>0</v>
      </c>
      <c r="F24" s="2">
        <f>'Eff Conc.'!H25*B24*3.78</f>
        <v>0</v>
      </c>
      <c r="G24" s="2">
        <f>'Eff Conc.'!I25*B24*3.78</f>
        <v>0</v>
      </c>
      <c r="H24" s="2">
        <f>'Eff Conc.'!J25*B24*3.78</f>
        <v>0</v>
      </c>
      <c r="I24" s="2">
        <f>'Eff Conc.'!K25*B24*3.78</f>
        <v>0</v>
      </c>
      <c r="J24" s="2">
        <f>'Eff Conc.'!L25*B24*3.78</f>
        <v>0</v>
      </c>
      <c r="K24" s="2">
        <f>'Eff Conc.'!M25*B24*3.78</f>
        <v>0</v>
      </c>
      <c r="L24" s="2">
        <f>'Eff Conc.'!N25*B24*3.78</f>
        <v>0</v>
      </c>
      <c r="M24" s="12">
        <f>'Eff Conc.'!Q25*B24*3.78</f>
        <v>0</v>
      </c>
    </row>
    <row r="25" spans="1:20" x14ac:dyDescent="0.25">
      <c r="A25" s="36">
        <v>41699</v>
      </c>
      <c r="B25" s="29"/>
      <c r="C25" s="28">
        <f>'Eff Conc.'!E26*B25*3.78</f>
        <v>0</v>
      </c>
      <c r="D25" s="28">
        <f>'Eff Conc.'!F26*B25*3.78</f>
        <v>0</v>
      </c>
      <c r="E25" s="28">
        <f>'Eff Conc.'!G26*B25*3.78</f>
        <v>0</v>
      </c>
      <c r="F25" s="28">
        <f>'Eff Conc.'!H26*B25*3.78</f>
        <v>0</v>
      </c>
      <c r="G25" s="28">
        <f>'Eff Conc.'!I26*B25*3.78</f>
        <v>0</v>
      </c>
      <c r="H25" s="28">
        <f>'Eff Conc.'!J26*B25*3.78</f>
        <v>0</v>
      </c>
      <c r="I25" s="28">
        <f>'Eff Conc.'!K26*B25*3.78</f>
        <v>0</v>
      </c>
      <c r="J25" s="28">
        <f>'Eff Conc.'!L26*B25*3.78</f>
        <v>0</v>
      </c>
      <c r="K25" s="28">
        <f>'Eff Conc.'!M26*B25*3.78</f>
        <v>0</v>
      </c>
      <c r="L25" s="28">
        <f>'Eff Conc.'!N26*B25*3.78</f>
        <v>0</v>
      </c>
      <c r="M25" s="29">
        <f>'Eff Conc.'!Q26*B25*3.78</f>
        <v>0</v>
      </c>
      <c r="N25" s="7" t="s">
        <v>14</v>
      </c>
    </row>
    <row r="26" spans="1:20" x14ac:dyDescent="0.25">
      <c r="A26" s="21">
        <v>41730</v>
      </c>
      <c r="B26" s="12"/>
      <c r="C26" s="2">
        <f>'Eff Conc.'!E27*B26*3.78</f>
        <v>0</v>
      </c>
      <c r="D26" s="2">
        <f>'Eff Conc.'!F27*B26*3.78</f>
        <v>0</v>
      </c>
      <c r="E26" s="2">
        <f>'Eff Conc.'!G27*B26*3.78</f>
        <v>0</v>
      </c>
      <c r="F26" s="2">
        <f>'Eff Conc.'!H27*B26*3.78</f>
        <v>0</v>
      </c>
      <c r="G26" s="2">
        <f>'Eff Conc.'!I27*B26*3.78</f>
        <v>0</v>
      </c>
      <c r="H26" s="2">
        <f>'Eff Conc.'!J27*B26*3.78</f>
        <v>0</v>
      </c>
      <c r="I26" s="2">
        <f>'Eff Conc.'!K27*B26*3.78</f>
        <v>0</v>
      </c>
      <c r="J26" s="2">
        <f>'Eff Conc.'!L27*B26*3.78</f>
        <v>0</v>
      </c>
      <c r="K26" s="2">
        <f>'Eff Conc.'!M27*B26*3.78</f>
        <v>0</v>
      </c>
      <c r="L26" s="2">
        <f>'Eff Conc.'!N27*B26*3.78</f>
        <v>0</v>
      </c>
      <c r="M26" s="12">
        <f>'Eff Conc.'!Q27*B26*3.78</f>
        <v>0</v>
      </c>
    </row>
    <row r="27" spans="1:20" x14ac:dyDescent="0.25">
      <c r="A27" s="21">
        <v>41760</v>
      </c>
      <c r="B27" s="12"/>
      <c r="C27" s="2">
        <f>'Eff Conc.'!E28*B27*3.78</f>
        <v>0</v>
      </c>
      <c r="D27" s="2">
        <f>'Eff Conc.'!F28*B27*3.78</f>
        <v>0</v>
      </c>
      <c r="E27" s="2">
        <f>'Eff Conc.'!G28*B27*3.78</f>
        <v>0</v>
      </c>
      <c r="F27" s="2">
        <f>'Eff Conc.'!H28*B27*3.78</f>
        <v>0</v>
      </c>
      <c r="G27" s="2">
        <f>'Eff Conc.'!I28*B27*3.78</f>
        <v>0</v>
      </c>
      <c r="H27" s="2">
        <f>'Eff Conc.'!J28*B27*3.78</f>
        <v>0</v>
      </c>
      <c r="I27" s="2">
        <f>'Eff Conc.'!K28*B27*3.78</f>
        <v>0</v>
      </c>
      <c r="J27" s="2">
        <f>'Eff Conc.'!L28*B27*3.78</f>
        <v>0</v>
      </c>
      <c r="K27" s="2">
        <f>'Eff Conc.'!M28*B27*3.78</f>
        <v>0</v>
      </c>
      <c r="L27" s="2">
        <f>'Eff Conc.'!N28*B27*3.78</f>
        <v>0</v>
      </c>
      <c r="M27" s="12">
        <f>'Eff Conc.'!Q28*B27*3.78</f>
        <v>0</v>
      </c>
    </row>
    <row r="28" spans="1:20" x14ac:dyDescent="0.25">
      <c r="A28" s="36">
        <v>41791</v>
      </c>
      <c r="B28" s="29"/>
      <c r="C28" s="28">
        <f>'Eff Conc.'!E29*B28*3.78</f>
        <v>0</v>
      </c>
      <c r="D28" s="28">
        <f>'Eff Conc.'!F29*B28*3.78</f>
        <v>0</v>
      </c>
      <c r="E28" s="28">
        <f>'Eff Conc.'!G29*B28*3.78</f>
        <v>0</v>
      </c>
      <c r="F28" s="28">
        <f>'Eff Conc.'!H29*B28*3.78</f>
        <v>0</v>
      </c>
      <c r="G28" s="28">
        <f>'Eff Conc.'!I29*B28*3.78</f>
        <v>0</v>
      </c>
      <c r="H28" s="28">
        <f>'Eff Conc.'!J29*B28*3.78</f>
        <v>0</v>
      </c>
      <c r="I28" s="28">
        <f>'Eff Conc.'!K29*B28*3.78</f>
        <v>0</v>
      </c>
      <c r="J28" s="28">
        <f>'Eff Conc.'!L29*B28*3.78</f>
        <v>0</v>
      </c>
      <c r="K28" s="28">
        <f>'Eff Conc.'!M29*B28*3.78</f>
        <v>0</v>
      </c>
      <c r="L28" s="28">
        <f>'Eff Conc.'!N29*B28*3.78</f>
        <v>0</v>
      </c>
      <c r="M28" s="29">
        <f>'Eff Conc.'!Q29*B28*3.78</f>
        <v>0</v>
      </c>
      <c r="N28" s="13" t="s">
        <v>11</v>
      </c>
    </row>
    <row r="31" spans="1:20" ht="23.25" x14ac:dyDescent="0.35">
      <c r="B31" s="122" t="s">
        <v>22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6"/>
      <c r="P31" s="6"/>
      <c r="Q31" s="6"/>
      <c r="R31" s="6"/>
      <c r="S31" s="6"/>
      <c r="T31" s="6"/>
    </row>
    <row r="32" spans="1:20" ht="15.75" thickBot="1" x14ac:dyDescent="0.3">
      <c r="B32" s="44" t="s">
        <v>20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26"/>
      <c r="O32" s="26"/>
      <c r="P32" s="26"/>
      <c r="Q32" s="26"/>
      <c r="R32" s="26"/>
      <c r="S32" s="26"/>
      <c r="T32" s="26"/>
    </row>
    <row r="33" spans="1:20" x14ac:dyDescent="0.25">
      <c r="A33" s="111" t="s">
        <v>103</v>
      </c>
      <c r="B33" s="111" t="s">
        <v>57</v>
      </c>
      <c r="C33" s="125" t="s">
        <v>6</v>
      </c>
      <c r="D33" s="113" t="s">
        <v>4</v>
      </c>
      <c r="E33" s="113" t="s">
        <v>5</v>
      </c>
      <c r="F33" s="113" t="s">
        <v>1</v>
      </c>
      <c r="G33" s="113" t="s">
        <v>2</v>
      </c>
      <c r="H33" s="113" t="s">
        <v>3</v>
      </c>
      <c r="I33" s="113" t="s">
        <v>7</v>
      </c>
      <c r="J33" s="113" t="s">
        <v>25</v>
      </c>
      <c r="K33" s="115" t="s">
        <v>64</v>
      </c>
      <c r="L33" s="115" t="s">
        <v>49</v>
      </c>
      <c r="M33" s="111" t="s">
        <v>9</v>
      </c>
      <c r="N33" s="93"/>
      <c r="O33" s="26"/>
      <c r="P33" s="26"/>
      <c r="Q33" s="26"/>
      <c r="R33" s="26"/>
      <c r="S33" s="26"/>
      <c r="T33" s="26"/>
    </row>
    <row r="34" spans="1:20" ht="15.75" thickBot="1" x14ac:dyDescent="0.3">
      <c r="A34" s="112"/>
      <c r="B34" s="112"/>
      <c r="C34" s="126"/>
      <c r="D34" s="114"/>
      <c r="E34" s="114"/>
      <c r="F34" s="114"/>
      <c r="G34" s="114"/>
      <c r="H34" s="114"/>
      <c r="I34" s="114"/>
      <c r="J34" s="114"/>
      <c r="K34" s="116"/>
      <c r="L34" s="116"/>
      <c r="M34" s="112"/>
      <c r="N34" s="26"/>
      <c r="O34" s="26"/>
      <c r="P34" s="26"/>
      <c r="Q34" s="26"/>
      <c r="R34" s="26"/>
      <c r="S34" s="26"/>
      <c r="T34" s="26"/>
    </row>
    <row r="35" spans="1:20" x14ac:dyDescent="0.25">
      <c r="A35" s="9" t="s">
        <v>75</v>
      </c>
      <c r="B35" s="46">
        <f>'Eff Conc.'!B38</f>
        <v>1.2210000000000001</v>
      </c>
      <c r="C35" s="90">
        <f>SUM(E35,F35,G35)</f>
        <v>4.1076882000000001</v>
      </c>
      <c r="D35" s="47">
        <f>'Eff Conc.'!F38*B35*3.78</f>
        <v>5.999994</v>
      </c>
      <c r="E35" s="47">
        <f>'Eff Conc.'!G38*B35*3.78</f>
        <v>4.1076882000000001</v>
      </c>
      <c r="F35" s="47" t="s">
        <v>97</v>
      </c>
      <c r="G35" s="47" t="s">
        <v>96</v>
      </c>
      <c r="H35" s="48">
        <f>'Eff Conc.'!J38*B35*3.78</f>
        <v>3.3230735999999998</v>
      </c>
      <c r="I35" s="46" t="s">
        <v>98</v>
      </c>
      <c r="J35" s="47" t="s">
        <v>99</v>
      </c>
      <c r="K35" s="47" t="s">
        <v>100</v>
      </c>
      <c r="L35" s="48" t="s">
        <v>101</v>
      </c>
      <c r="M35" s="62" t="s">
        <v>102</v>
      </c>
      <c r="N35" s="24"/>
      <c r="O35" s="24"/>
      <c r="P35" s="24"/>
      <c r="Q35" s="24"/>
    </row>
    <row r="36" spans="1:20" x14ac:dyDescent="0.25">
      <c r="A36" s="10" t="s">
        <v>15</v>
      </c>
      <c r="B36" s="50">
        <f>'Eff Conc.'!C39</f>
        <v>0</v>
      </c>
      <c r="C36" s="64">
        <f>SUM(E36,F36,G36)</f>
        <v>0</v>
      </c>
      <c r="D36" s="51">
        <f>'Eff Conc.'!F39*B36*3.78</f>
        <v>0</v>
      </c>
      <c r="E36" s="51">
        <f>'Eff Conc.'!G39*B36*3.78</f>
        <v>0</v>
      </c>
      <c r="F36" s="51">
        <f>'Eff Conc.'!H39*B36*3.78</f>
        <v>0</v>
      </c>
      <c r="G36" s="51">
        <f>'Eff Conc.'!I39*B36*3.78</f>
        <v>0</v>
      </c>
      <c r="H36" s="52">
        <f>'Eff Conc.'!J39*B36*3.78</f>
        <v>0</v>
      </c>
      <c r="I36" s="50">
        <f>'Eff Conc.'!K39*B36*3.78</f>
        <v>0</v>
      </c>
      <c r="J36" s="51">
        <f>'Eff Conc.'!L39*B36*3.78</f>
        <v>0</v>
      </c>
      <c r="K36" s="51">
        <f>'Eff Conc.'!M39*B36*3.78</f>
        <v>0</v>
      </c>
      <c r="L36" s="52">
        <f>'Eff Conc.'!N39*B36*3.78</f>
        <v>0</v>
      </c>
      <c r="M36" s="83">
        <f>'Eff Conc.'!Q39*B36*3.78</f>
        <v>0</v>
      </c>
    </row>
    <row r="37" spans="1:20" x14ac:dyDescent="0.25">
      <c r="A37" s="10" t="s">
        <v>19</v>
      </c>
      <c r="B37" s="50">
        <f>'Eff Conc.'!C40</f>
        <v>0</v>
      </c>
      <c r="C37" s="50">
        <f>SUM(E37,F37,G37)</f>
        <v>0</v>
      </c>
      <c r="D37" s="51">
        <f>'Eff Conc.'!F40*B37*3.78</f>
        <v>0</v>
      </c>
      <c r="E37" s="51">
        <f>'Eff Conc.'!G40*B37*3.78</f>
        <v>0</v>
      </c>
      <c r="F37" s="51">
        <f>'Eff Conc.'!H40*B37*3.78</f>
        <v>0</v>
      </c>
      <c r="G37" s="51">
        <f>'Eff Conc.'!I40*B37*3.78</f>
        <v>0</v>
      </c>
      <c r="H37" s="52">
        <f>'Eff Conc.'!J40*B37*3.78</f>
        <v>0</v>
      </c>
      <c r="I37" s="50">
        <f>'Eff Conc.'!K40*B37*3.78</f>
        <v>0</v>
      </c>
      <c r="J37" s="51">
        <f>'Eff Conc.'!L40*B37*3.78</f>
        <v>0</v>
      </c>
      <c r="K37" s="51">
        <f>'Eff Conc.'!M40*B37*3.78</f>
        <v>0</v>
      </c>
      <c r="L37" s="52">
        <f>'Eff Conc.'!N40*B37*3.78</f>
        <v>0</v>
      </c>
      <c r="M37" s="83">
        <f>'Eff Conc.'!Q40*B37*3.78</f>
        <v>0</v>
      </c>
    </row>
    <row r="38" spans="1:20" ht="15.75" thickBot="1" x14ac:dyDescent="0.3">
      <c r="A38" s="11" t="s">
        <v>19</v>
      </c>
      <c r="B38" s="54">
        <f>'Eff Conc.'!C41</f>
        <v>0</v>
      </c>
      <c r="C38" s="76">
        <f>SUM(E38,F38,G38)</f>
        <v>0</v>
      </c>
      <c r="D38" s="55">
        <f>'Eff Conc.'!F41*B38*3.78</f>
        <v>0</v>
      </c>
      <c r="E38" s="55">
        <f>'Eff Conc.'!G41*B38*3.78</f>
        <v>0</v>
      </c>
      <c r="F38" s="55">
        <f>'Eff Conc.'!H41*B38*3.78</f>
        <v>0</v>
      </c>
      <c r="G38" s="55">
        <f>'Eff Conc.'!I41*B38*3.78</f>
        <v>0</v>
      </c>
      <c r="H38" s="56">
        <f>'Eff Conc.'!J41*B38*3.78</f>
        <v>0</v>
      </c>
      <c r="I38" s="54">
        <f>'Eff Conc.'!K41*B38*3.78</f>
        <v>0</v>
      </c>
      <c r="J38" s="55">
        <f>'Eff Conc.'!L41*B38*3.78</f>
        <v>0</v>
      </c>
      <c r="K38" s="55">
        <f>'Eff Conc.'!M41*B38*3.78</f>
        <v>0</v>
      </c>
      <c r="L38" s="56">
        <f>'Eff Conc.'!N41*B38*3.78</f>
        <v>0</v>
      </c>
      <c r="M38" s="91">
        <f>'Eff Conc.'!Q41*B38*3.78</f>
        <v>0</v>
      </c>
    </row>
  </sheetData>
  <mergeCells count="28">
    <mergeCell ref="L33:L34"/>
    <mergeCell ref="M33:M34"/>
    <mergeCell ref="G33:G34"/>
    <mergeCell ref="H33:H34"/>
    <mergeCell ref="I33:I34"/>
    <mergeCell ref="J33:J34"/>
    <mergeCell ref="K33:K34"/>
    <mergeCell ref="B33:B34"/>
    <mergeCell ref="C33:C34"/>
    <mergeCell ref="D33:D34"/>
    <mergeCell ref="E33:E34"/>
    <mergeCell ref="F33:F34"/>
    <mergeCell ref="A33:A34"/>
    <mergeCell ref="A3:A4"/>
    <mergeCell ref="L3:L4"/>
    <mergeCell ref="A1:N1"/>
    <mergeCell ref="B31:N31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M3:M4"/>
    <mergeCell ref="B3:B4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 Conc.</vt:lpstr>
      <vt:lpstr>Inf Loads</vt:lpstr>
      <vt:lpstr>Eff Conc.</vt:lpstr>
      <vt:lpstr>Eff Loads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2012-08-15T20:30:53Z</cp:lastPrinted>
  <dcterms:created xsi:type="dcterms:W3CDTF">2012-05-04T22:10:30Z</dcterms:created>
  <dcterms:modified xsi:type="dcterms:W3CDTF">2013-02-15T00:26:56Z</dcterms:modified>
</cp:coreProperties>
</file>