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15480" windowHeight="9060" firstSheet="2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DSRSD Eff load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K14" i="13" l="1"/>
  <c r="K15" i="13"/>
  <c r="K16" i="13"/>
  <c r="K17" i="13"/>
  <c r="K18" i="13"/>
  <c r="K19" i="13"/>
  <c r="K20" i="13"/>
  <c r="K21" i="13"/>
  <c r="K22" i="13"/>
  <c r="K23" i="13"/>
  <c r="K24" i="13"/>
  <c r="K25" i="13"/>
  <c r="K26" i="13"/>
  <c r="K9" i="13"/>
  <c r="K10" i="13"/>
  <c r="K11" i="13"/>
  <c r="K12" i="13"/>
  <c r="K13" i="13"/>
  <c r="K7" i="13"/>
  <c r="K8" i="13"/>
  <c r="E7" i="12" l="1"/>
  <c r="E7" i="13" s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F8" i="11"/>
  <c r="F7" i="11"/>
  <c r="F34" i="11"/>
  <c r="G34" i="11"/>
  <c r="C7" i="13"/>
  <c r="I7" i="4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/>
  <c r="C18" i="13"/>
  <c r="D18" i="13"/>
  <c r="F18" i="13"/>
  <c r="G18" i="13"/>
  <c r="H18" i="13"/>
  <c r="I18" i="13"/>
  <c r="J18" i="13"/>
  <c r="L18" i="13"/>
  <c r="A19" i="13"/>
  <c r="B19" i="13"/>
  <c r="B19" i="16"/>
  <c r="C19" i="13"/>
  <c r="D19" i="13"/>
  <c r="F19" i="13"/>
  <c r="G19" i="13"/>
  <c r="H19" i="13"/>
  <c r="I19" i="13"/>
  <c r="J19" i="13"/>
  <c r="L19" i="13"/>
  <c r="A20" i="13"/>
  <c r="B20" i="13"/>
  <c r="B20" i="16"/>
  <c r="C20" i="13"/>
  <c r="D20" i="13"/>
  <c r="F20" i="13"/>
  <c r="G20" i="13"/>
  <c r="H20" i="13"/>
  <c r="I20" i="13"/>
  <c r="J20" i="13"/>
  <c r="L20" i="13"/>
  <c r="A21" i="13"/>
  <c r="B21" i="13"/>
  <c r="B21" i="16"/>
  <c r="C21" i="13"/>
  <c r="D21" i="13"/>
  <c r="F21" i="13"/>
  <c r="G21" i="13"/>
  <c r="H21" i="13"/>
  <c r="I21" i="13"/>
  <c r="J21" i="13"/>
  <c r="L21" i="13"/>
  <c r="A22" i="13"/>
  <c r="B22" i="13"/>
  <c r="B22" i="16"/>
  <c r="C22" i="13"/>
  <c r="D22" i="13"/>
  <c r="F22" i="13"/>
  <c r="G22" i="13"/>
  <c r="H22" i="13"/>
  <c r="I22" i="13"/>
  <c r="J22" i="13"/>
  <c r="L22" i="13"/>
  <c r="A23" i="13"/>
  <c r="B23" i="13"/>
  <c r="B23" i="16"/>
  <c r="C23" i="13"/>
  <c r="D23" i="13"/>
  <c r="F23" i="13"/>
  <c r="G23" i="13"/>
  <c r="H23" i="13"/>
  <c r="I23" i="13"/>
  <c r="J23" i="13"/>
  <c r="L23" i="13"/>
  <c r="A24" i="13"/>
  <c r="B24" i="13"/>
  <c r="B24" i="16"/>
  <c r="C24" i="13"/>
  <c r="D24" i="13"/>
  <c r="F24" i="13"/>
  <c r="G24" i="13"/>
  <c r="H24" i="13"/>
  <c r="I24" i="13"/>
  <c r="J24" i="13"/>
  <c r="L24" i="13"/>
  <c r="A25" i="13"/>
  <c r="B25" i="13"/>
  <c r="B25" i="16"/>
  <c r="C25" i="13"/>
  <c r="D25" i="13"/>
  <c r="F25" i="13"/>
  <c r="G25" i="13"/>
  <c r="H25" i="13"/>
  <c r="I25" i="13"/>
  <c r="J25" i="13"/>
  <c r="L25" i="13"/>
  <c r="A26" i="13"/>
  <c r="B26" i="13"/>
  <c r="B26" i="16"/>
  <c r="C26" i="13"/>
  <c r="D26" i="13"/>
  <c r="F26" i="13"/>
  <c r="G26" i="13"/>
  <c r="H26" i="13"/>
  <c r="I26" i="13"/>
  <c r="J26" i="13"/>
  <c r="L26" i="13"/>
  <c r="F13" i="13"/>
  <c r="G13" i="13"/>
  <c r="H13" i="13"/>
  <c r="I13" i="13"/>
  <c r="J13" i="13"/>
  <c r="L13" i="13"/>
  <c r="F14" i="13"/>
  <c r="G14" i="13"/>
  <c r="H14" i="13"/>
  <c r="I14" i="13"/>
  <c r="J14" i="13"/>
  <c r="L14" i="13"/>
  <c r="A13" i="13"/>
  <c r="B13" i="13"/>
  <c r="B13" i="16" s="1"/>
  <c r="C13" i="13"/>
  <c r="D13" i="13"/>
  <c r="A14" i="13"/>
  <c r="B14" i="13"/>
  <c r="B14" i="16"/>
  <c r="C14" i="13"/>
  <c r="D14" i="13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/>
  <c r="C10" i="13"/>
  <c r="D10" i="13"/>
  <c r="A11" i="13"/>
  <c r="B11" i="13"/>
  <c r="B11" i="16" s="1"/>
  <c r="C11" i="13"/>
  <c r="D11" i="13"/>
  <c r="A12" i="13"/>
  <c r="B12" i="13"/>
  <c r="B12" i="16"/>
  <c r="C12" i="13"/>
  <c r="D12" i="13"/>
  <c r="D7" i="13"/>
  <c r="A2" i="16"/>
  <c r="A3" i="16"/>
  <c r="A3" i="13"/>
  <c r="A2" i="13"/>
  <c r="G7" i="13"/>
  <c r="A7" i="13"/>
  <c r="E8" i="12"/>
  <c r="E8" i="13" s="1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/>
  <c r="F33" i="11"/>
  <c r="F33" i="4"/>
  <c r="G32" i="11"/>
  <c r="G32" i="4"/>
  <c r="F32" i="11"/>
  <c r="F32" i="4"/>
  <c r="G31" i="11"/>
  <c r="G31" i="4"/>
  <c r="F31" i="11"/>
  <c r="F31" i="4"/>
  <c r="G30" i="11"/>
  <c r="G30" i="4"/>
  <c r="F30" i="11"/>
  <c r="F30" i="4"/>
  <c r="G29" i="11"/>
  <c r="G29" i="4"/>
  <c r="F29" i="11"/>
  <c r="F29" i="4"/>
  <c r="G28" i="11"/>
  <c r="G28" i="4"/>
  <c r="F28" i="11"/>
  <c r="F28" i="4"/>
  <c r="G27" i="11"/>
  <c r="G27" i="4"/>
  <c r="F27" i="11"/>
  <c r="F27" i="4"/>
  <c r="G26" i="11"/>
  <c r="G26" i="4"/>
  <c r="F26" i="11"/>
  <c r="F26" i="4"/>
  <c r="G25" i="11"/>
  <c r="G25" i="4"/>
  <c r="F25" i="11"/>
  <c r="F25" i="4"/>
  <c r="G24" i="11"/>
  <c r="G24" i="4"/>
  <c r="F24" i="11"/>
  <c r="F24" i="4"/>
  <c r="G23" i="11"/>
  <c r="G23" i="4"/>
  <c r="F23" i="11"/>
  <c r="F23" i="4"/>
  <c r="G22" i="11"/>
  <c r="G22" i="4"/>
  <c r="F22" i="11"/>
  <c r="F22" i="4"/>
  <c r="G21" i="11"/>
  <c r="G21" i="4"/>
  <c r="F21" i="11"/>
  <c r="F21" i="4"/>
  <c r="G20" i="11"/>
  <c r="G20" i="4"/>
  <c r="F20" i="11"/>
  <c r="F20" i="4"/>
  <c r="G19" i="11"/>
  <c r="G19" i="4"/>
  <c r="F19" i="11"/>
  <c r="F19" i="4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comments1.xml><?xml version="1.0" encoding="utf-8"?>
<comments xmlns="http://schemas.openxmlformats.org/spreadsheetml/2006/main">
  <authors>
    <author>Troy To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8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<sst xmlns="http://schemas.openxmlformats.org/spreadsheetml/2006/main" count="360" uniqueCount="211">
  <si>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</si>
  <si>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</si>
  <si>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</si>
  <si>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</si>
  <si>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</si>
  <si>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</si>
  <si>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</si>
  <si>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</si>
  <si>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</si>
  <si>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</si>
  <si>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</si>
  <si>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</si>
  <si>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</si>
  <si>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</si>
  <si>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</si>
  <si>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</si>
  <si>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</si>
  <si>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</si>
  <si>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</si>
  <si>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</si>
  <si>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</si>
  <si>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</si>
  <si>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</si>
  <si>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</si>
  <si>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</si>
  <si>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</si>
  <si>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</si>
  <si>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</si>
  <si>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</si>
  <si>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</si>
  <si>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</si>
  <si>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</si>
  <si>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</si>
  <si>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</si>
  <si>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</si>
  <si>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</si>
  <si>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</si>
  <si>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</si>
  <si>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</si>
  <si>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</si>
  <si>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</si>
  <si>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</si>
  <si>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</si>
  <si>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</si>
  <si>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</si>
  <si>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</si>
  <si>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</si>
  <si>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</si>
  <si>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</si>
  <si>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</si>
  <si>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</si>
  <si>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</si>
  <si>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</si>
  <si>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</si>
  <si>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</si>
  <si>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</si>
  <si>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</si>
  <si>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</si>
  <si>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</si>
  <si>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</si>
  <si>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</si>
  <si>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</si>
  <si>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</si>
  <si>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</si>
  <si>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</si>
  <si>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</si>
  <si>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</si>
  <si>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</si>
  <si>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</si>
  <si>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</si>
  <si>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</si>
  <si>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</si>
  <si>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</si>
  <si>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</si>
  <si>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</si>
  <si>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</si>
  <si>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</si>
  <si>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</si>
  <si>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</si>
  <si>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</si>
  <si>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</si>
  <si>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</si>
  <si>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</si>
  <si>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</si>
  <si>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</si>
  <si>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</si>
  <si>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</si>
  <si>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</si>
  <si>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</si>
  <si>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</si>
  <si>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</si>
  <si>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</si>
  <si>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</si>
  <si>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</si>
  <si>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</si>
  <si>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</si>
  <si>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</si>
  <si>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</si>
  <si>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</si>
  <si>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</si>
  <si>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</si>
  <si>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</si>
  <si>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</si>
  <si>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</si>
  <si>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</si>
  <si>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</si>
  <si>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</si>
  <si>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</si>
  <si>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</si>
  <si>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</si>
  <si>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</si>
  <si>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</si>
  <si>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</si>
  <si>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</si>
  <si>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</si>
  <si>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</si>
  <si>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</si>
  <si>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</si>
  <si>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</si>
  <si>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</si>
  <si>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</si>
  <si>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</si>
  <si>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</si>
  <si>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</si>
  <si>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</si>
  <si>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</si>
  <si>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</si>
  <si>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</si>
  <si>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</si>
  <si>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</si>
  <si>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</si>
  <si>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</si>
  <si>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</si>
  <si>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</si>
  <si>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</si>
  <si>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</si>
  <si>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</si>
  <si>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</si>
  <si>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</si>
  <si>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</si>
  <si>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</si>
  <si>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</si>
  <si>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</si>
  <si>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</si>
  <si>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</si>
  <si>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</si>
  <si>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</si>
  <si>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</si>
  <si>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</si>
  <si>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</si>
  <si>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</si>
  <si>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</si>
  <si>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</si>
  <si>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</si>
  <si>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</si>
  <si>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</si>
  <si>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</si>
  <si>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</si>
  <si>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</si>
  <si>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</si>
  <si>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</si>
  <si>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</si>
  <si>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</si>
  <si>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</si>
  <si>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</si>
  <si>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</si>
  <si>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</si>
  <si>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</si>
  <si>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</si>
  <si>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</si>
  <si>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</si>
  <si>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</si>
  <si>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</si>
  <si>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</si>
  <si>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</si>
  <si>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</si>
  <si>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</si>
  <si>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</si>
  <si>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</si>
  <si>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</si>
  <si>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</si>
  <si>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</si>
  <si>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</si>
  <si>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</si>
  <si>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</si>
  <si>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</si>
  <si>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</si>
  <si>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</si>
  <si>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</si>
  <si>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</si>
  <si>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</si>
  <si>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</si>
  <si>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</si>
  <si>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</si>
  <si>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</si>
  <si>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</si>
  <si>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</si>
  <si>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</si>
  <si>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</si>
  <si>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</si>
  <si>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</si>
  <si>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</si>
  <si>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</si>
  <si>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Dry 2012</t>
  </si>
  <si>
    <t>Wet 2012/13</t>
  </si>
  <si>
    <t>Q3 2012</t>
  </si>
  <si>
    <t>Q1 2013</t>
  </si>
  <si>
    <t>Dublin San Ramon Services District</t>
  </si>
  <si>
    <t>Raj Gumber, Laboratory Supervicor, tel. (925)875-2324, Gumber@dsrsd.com</t>
  </si>
  <si>
    <t>N</t>
  </si>
  <si>
    <t>Major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</si>
</sst>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2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sz val="10"/>
      <name val="Calibri"/>
      <family val="2"/>
    </font>
    <font>
      <sz val="18"/>
      <color indexed="8"/>
      <name val="Calibri"/>
      <family val="2"/>
    </font>
    <font>
      <i/>
      <sz val="16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10" fillId="3" borderId="5" xfId="0" applyFont="1" applyFill="1" applyBorder="1" applyAlignment="1" applyProtection="1">
      <alignment horizontal="center" wrapText="1"/>
      <protection locked="0"/>
    </xf>
    <xf numFmtId="0" fontId="10" fillId="3" borderId="6" xfId="0" applyFont="1" applyFill="1" applyBorder="1" applyAlignment="1" applyProtection="1">
      <alignment horizont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0" fillId="2" borderId="7" xfId="0" applyFont="1" applyFill="1" applyBorder="1" applyAlignment="1">
      <alignment horizontal="center" wrapText="1"/>
    </xf>
    <xf numFmtId="0" fontId="10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10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9" fillId="0" borderId="0" xfId="0" applyFont="1" applyFill="1"/>
    <xf numFmtId="0" fontId="14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15" fillId="0" borderId="0" xfId="0" applyFont="1" applyFill="1" applyBorder="1" applyAlignment="1"/>
    <xf numFmtId="0" fontId="0" fillId="0" borderId="0" xfId="0" applyBorder="1"/>
    <xf numFmtId="0" fontId="12" fillId="3" borderId="1" xfId="0" applyFont="1" applyFill="1" applyBorder="1" applyAlignment="1" applyProtection="1">
      <alignment horizontal="center"/>
      <protection locked="0"/>
    </xf>
    <xf numFmtId="0" fontId="10" fillId="3" borderId="1" xfId="0" applyFont="1" applyFill="1" applyBorder="1" applyAlignment="1" applyProtection="1">
      <alignment horizontal="center" wrapText="1"/>
      <protection locked="0"/>
    </xf>
    <xf numFmtId="0" fontId="10" fillId="3" borderId="3" xfId="0" applyFont="1" applyFill="1" applyBorder="1" applyAlignment="1" applyProtection="1">
      <alignment horizontal="center" wrapText="1"/>
      <protection locked="0"/>
    </xf>
    <xf numFmtId="0" fontId="10" fillId="3" borderId="9" xfId="0" applyFont="1" applyFill="1" applyBorder="1" applyAlignment="1" applyProtection="1">
      <alignment horizontal="center" wrapText="1"/>
      <protection locked="0"/>
    </xf>
    <xf numFmtId="14" fontId="10" fillId="0" borderId="10" xfId="0" applyNumberFormat="1" applyFont="1" applyFill="1" applyBorder="1"/>
    <xf numFmtId="0" fontId="10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10" fillId="0" borderId="10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0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8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8" fillId="5" borderId="16" xfId="0" applyFon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8" fillId="5" borderId="17" xfId="0" applyNumberFormat="1" applyFont="1" applyFill="1" applyBorder="1" applyAlignment="1">
      <alignment horizontal="center"/>
    </xf>
    <xf numFmtId="164" fontId="8" fillId="5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0" fontId="0" fillId="5" borderId="0" xfId="0" applyFill="1" applyBorder="1"/>
    <xf numFmtId="0" fontId="0" fillId="0" borderId="0" xfId="0" applyFill="1"/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6" fillId="0" borderId="0" xfId="0" applyFont="1"/>
    <xf numFmtId="0" fontId="12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19" xfId="0" applyFont="1" applyFill="1" applyBorder="1" applyAlignment="1" applyProtection="1">
      <alignment horizontal="center" wrapText="1"/>
      <protection locked="0"/>
    </xf>
    <xf numFmtId="0" fontId="10" fillId="3" borderId="2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/>
    <xf numFmtId="0" fontId="15" fillId="0" borderId="0" xfId="0" applyFont="1" applyFill="1"/>
    <xf numFmtId="0" fontId="9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5" borderId="21" xfId="0" applyFill="1" applyBorder="1"/>
    <xf numFmtId="0" fontId="0" fillId="5" borderId="11" xfId="0" applyFill="1" applyBorder="1"/>
    <xf numFmtId="0" fontId="0" fillId="5" borderId="1" xfId="0" applyFill="1" applyBorder="1"/>
    <xf numFmtId="0" fontId="0" fillId="5" borderId="12" xfId="0" applyFill="1" applyBorder="1"/>
    <xf numFmtId="0" fontId="8" fillId="5" borderId="1" xfId="0" applyFont="1" applyFill="1" applyBorder="1"/>
    <xf numFmtId="0" fontId="0" fillId="5" borderId="22" xfId="0" applyFill="1" applyBorder="1"/>
    <xf numFmtId="0" fontId="0" fillId="5" borderId="13" xfId="0" applyFill="1" applyBorder="1"/>
    <xf numFmtId="0" fontId="10" fillId="6" borderId="23" xfId="0" applyNumberFormat="1" applyFont="1" applyFill="1" applyBorder="1" applyAlignment="1"/>
    <xf numFmtId="0" fontId="10" fillId="6" borderId="24" xfId="0" applyNumberFormat="1" applyFont="1" applyFill="1" applyBorder="1" applyAlignment="1"/>
    <xf numFmtId="14" fontId="10" fillId="0" borderId="16" xfId="0" applyNumberFormat="1" applyFont="1" applyFill="1" applyBorder="1"/>
    <xf numFmtId="0" fontId="9" fillId="5" borderId="21" xfId="0" applyFont="1" applyFill="1" applyBorder="1"/>
    <xf numFmtId="0" fontId="9" fillId="5" borderId="11" xfId="0" applyFont="1" applyFill="1" applyBorder="1"/>
    <xf numFmtId="0" fontId="9" fillId="5" borderId="12" xfId="0" applyFont="1" applyFill="1" applyBorder="1"/>
    <xf numFmtId="0" fontId="9" fillId="5" borderId="25" xfId="0" applyFont="1" applyFill="1" applyBorder="1"/>
    <xf numFmtId="0" fontId="9" fillId="5" borderId="22" xfId="0" applyFont="1" applyFill="1" applyBorder="1"/>
    <xf numFmtId="0" fontId="9" fillId="5" borderId="13" xfId="0" applyFont="1" applyFill="1" applyBorder="1"/>
    <xf numFmtId="0" fontId="10" fillId="2" borderId="0" xfId="0" applyFont="1" applyFill="1" applyBorder="1" applyAlignment="1">
      <alignment horizontal="center" wrapText="1"/>
    </xf>
    <xf numFmtId="0" fontId="10" fillId="0" borderId="0" xfId="0" applyFont="1" applyFill="1" applyBorder="1"/>
    <xf numFmtId="14" fontId="10" fillId="0" borderId="0" xfId="0" applyNumberFormat="1" applyFont="1" applyFill="1" applyBorder="1"/>
    <xf numFmtId="0" fontId="10" fillId="5" borderId="0" xfId="0" applyFont="1" applyFill="1" applyBorder="1"/>
    <xf numFmtId="0" fontId="10" fillId="0" borderId="0" xfId="0" applyFont="1" applyFill="1" applyBorder="1" applyAlignment="1">
      <alignment horizontal="center"/>
    </xf>
    <xf numFmtId="1" fontId="15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10" fillId="3" borderId="7" xfId="0" applyNumberFormat="1" applyFont="1" applyFill="1" applyBorder="1" applyAlignment="1" applyProtection="1">
      <alignment horizontal="center" wrapText="1"/>
      <protection locked="0"/>
    </xf>
    <xf numFmtId="0" fontId="12" fillId="3" borderId="1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/>
    <xf numFmtId="14" fontId="10" fillId="6" borderId="10" xfId="0" applyNumberFormat="1" applyFont="1" applyFill="1" applyBorder="1" applyProtection="1">
      <protection locked="0"/>
    </xf>
    <xf numFmtId="0" fontId="17" fillId="2" borderId="3" xfId="0" applyFont="1" applyFill="1" applyBorder="1" applyAlignment="1">
      <alignment horizontal="center" wrapText="1"/>
    </xf>
    <xf numFmtId="0" fontId="10" fillId="2" borderId="7" xfId="0" applyNumberFormat="1" applyFont="1" applyFill="1" applyBorder="1" applyAlignment="1" applyProtection="1">
      <alignment horizontal="center" wrapText="1"/>
      <protection locked="0"/>
    </xf>
    <xf numFmtId="0" fontId="12" fillId="2" borderId="1" xfId="0" applyNumberFormat="1" applyFont="1" applyFill="1" applyBorder="1" applyAlignment="1" applyProtection="1">
      <alignment horizontal="center"/>
      <protection locked="0"/>
    </xf>
    <xf numFmtId="0" fontId="10" fillId="3" borderId="8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26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19" xfId="0" applyFont="1" applyFill="1" applyBorder="1" applyAlignment="1">
      <alignment horizontal="center" wrapText="1"/>
    </xf>
    <xf numFmtId="1" fontId="10" fillId="3" borderId="6" xfId="0" applyNumberFormat="1" applyFont="1" applyFill="1" applyBorder="1" applyAlignment="1">
      <alignment horizontal="center" wrapText="1"/>
    </xf>
    <xf numFmtId="1" fontId="10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5" borderId="16" xfId="0" applyFill="1" applyBorder="1"/>
    <xf numFmtId="0" fontId="0" fillId="5" borderId="17" xfId="0" applyFill="1" applyBorder="1"/>
    <xf numFmtId="0" fontId="0" fillId="5" borderId="27" xfId="0" applyFill="1" applyBorder="1"/>
    <xf numFmtId="0" fontId="0" fillId="5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10" fillId="5" borderId="21" xfId="0" applyFont="1" applyFill="1" applyBorder="1" applyAlignment="1">
      <alignment horizontal="center"/>
    </xf>
    <xf numFmtId="14" fontId="10" fillId="5" borderId="0" xfId="0" applyNumberFormat="1" applyFont="1" applyFill="1" applyBorder="1"/>
    <xf numFmtId="0" fontId="10" fillId="5" borderId="0" xfId="0" applyFont="1" applyFill="1" applyBorder="1" applyAlignment="1">
      <alignment horizontal="center"/>
    </xf>
    <xf numFmtId="0" fontId="9" fillId="5" borderId="7" xfId="0" applyFont="1" applyFill="1" applyBorder="1"/>
    <xf numFmtId="0" fontId="0" fillId="0" borderId="0" xfId="0"/>
    <xf numFmtId="0" fontId="10" fillId="3" borderId="11" xfId="0" applyFont="1" applyFill="1" applyBorder="1" applyAlignment="1">
      <alignment horizontal="center" wrapText="1"/>
    </xf>
    <xf numFmtId="0" fontId="1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8" fillId="0" borderId="0" xfId="0" applyNumberFormat="1" applyFont="1" applyFill="1" applyBorder="1"/>
    <xf numFmtId="0" fontId="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1" fontId="18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0" fillId="0" borderId="0" xfId="0" applyFill="1"/>
    <xf numFmtId="0" fontId="0" fillId="0" borderId="0" xfId="0" applyFill="1"/>
    <xf numFmtId="164" fontId="8" fillId="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2" borderId="7" xfId="0" applyFont="1" applyFill="1" applyBorder="1" applyAlignment="1">
      <alignment horizontal="center" wrapText="1"/>
    </xf>
    <xf numFmtId="0" fontId="10" fillId="6" borderId="10" xfId="0" applyNumberFormat="1" applyFont="1" applyFill="1" applyBorder="1"/>
    <xf numFmtId="0" fontId="10" fillId="0" borderId="10" xfId="0" applyNumberFormat="1" applyFont="1" applyBorder="1" applyAlignment="1" applyProtection="1">
      <alignment horizontal="center"/>
      <protection locked="0"/>
    </xf>
    <xf numFmtId="0" fontId="11" fillId="0" borderId="0" xfId="0" applyNumberFormat="1" applyFont="1" applyBorder="1" applyAlignment="1"/>
    <xf numFmtId="0" fontId="11" fillId="0" borderId="0" xfId="0" applyNumberFormat="1" applyFont="1" applyAlignment="1"/>
    <xf numFmtId="0" fontId="11" fillId="0" borderId="0" xfId="0" applyNumberFormat="1" applyFont="1" applyAlignment="1">
      <alignment horizontal="center"/>
    </xf>
    <xf numFmtId="0" fontId="15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15" fillId="0" borderId="0" xfId="0" applyNumberFormat="1" applyFont="1" applyAlignment="1">
      <alignment horizontal="left"/>
    </xf>
    <xf numFmtId="0" fontId="10" fillId="2" borderId="1" xfId="0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horizontal="center" wrapText="1"/>
    </xf>
    <xf numFmtId="0" fontId="10" fillId="2" borderId="0" xfId="0" applyNumberFormat="1" applyFont="1" applyFill="1" applyBorder="1" applyAlignment="1">
      <alignment horizontal="center" wrapText="1"/>
    </xf>
    <xf numFmtId="0" fontId="17" fillId="2" borderId="3" xfId="0" applyNumberFormat="1" applyFont="1" applyFill="1" applyBorder="1" applyAlignment="1">
      <alignment horizontal="center" wrapText="1"/>
    </xf>
    <xf numFmtId="0" fontId="10" fillId="6" borderId="23" xfId="0" applyNumberFormat="1" applyFont="1" applyFill="1" applyBorder="1"/>
    <xf numFmtId="0" fontId="10" fillId="6" borderId="16" xfId="0" applyNumberFormat="1" applyFont="1" applyFill="1" applyBorder="1"/>
    <xf numFmtId="0" fontId="10" fillId="0" borderId="23" xfId="0" applyNumberFormat="1" applyFont="1" applyFill="1" applyBorder="1"/>
    <xf numFmtId="0" fontId="10" fillId="0" borderId="16" xfId="0" applyNumberFormat="1" applyFont="1" applyFill="1" applyBorder="1"/>
    <xf numFmtId="0" fontId="10" fillId="0" borderId="28" xfId="0" applyNumberFormat="1" applyFont="1" applyFill="1" applyBorder="1"/>
    <xf numFmtId="0" fontId="10" fillId="6" borderId="24" xfId="0" applyNumberFormat="1" applyFont="1" applyFill="1" applyBorder="1"/>
    <xf numFmtId="0" fontId="10" fillId="6" borderId="17" xfId="0" applyNumberFormat="1" applyFont="1" applyFill="1" applyBorder="1"/>
    <xf numFmtId="0" fontId="10" fillId="0" borderId="24" xfId="0" applyNumberFormat="1" applyFont="1" applyFill="1" applyBorder="1"/>
    <xf numFmtId="0" fontId="10" fillId="0" borderId="17" xfId="0" applyNumberFormat="1" applyFont="1" applyFill="1" applyBorder="1"/>
    <xf numFmtId="0" fontId="10" fillId="0" borderId="10" xfId="0" applyNumberFormat="1" applyFont="1" applyFill="1" applyBorder="1"/>
    <xf numFmtId="0" fontId="10" fillId="0" borderId="29" xfId="0" applyNumberFormat="1" applyFont="1" applyFill="1" applyBorder="1"/>
    <xf numFmtId="0" fontId="10" fillId="0" borderId="27" xfId="0" applyNumberFormat="1" applyFont="1" applyFill="1" applyBorder="1"/>
    <xf numFmtId="0" fontId="10" fillId="6" borderId="29" xfId="0" applyNumberFormat="1" applyFont="1" applyFill="1" applyBorder="1"/>
    <xf numFmtId="0" fontId="10" fillId="6" borderId="27" xfId="0" applyNumberFormat="1" applyFont="1" applyFill="1" applyBorder="1"/>
    <xf numFmtId="0" fontId="10" fillId="0" borderId="30" xfId="0" applyNumberFormat="1" applyFont="1" applyFill="1" applyBorder="1"/>
    <xf numFmtId="14" fontId="10" fillId="0" borderId="10" xfId="0" applyNumberFormat="1" applyFont="1" applyBorder="1"/>
    <xf numFmtId="0" fontId="10" fillId="0" borderId="10" xfId="0" applyNumberFormat="1" applyFont="1" applyBorder="1"/>
    <xf numFmtId="0" fontId="10" fillId="0" borderId="14" xfId="0" applyNumberFormat="1" applyFont="1" applyFill="1" applyBorder="1" applyAlignment="1" applyProtection="1">
      <alignment vertical="center" wrapText="1"/>
      <protection locked="0"/>
    </xf>
    <xf numFmtId="0" fontId="15" fillId="5" borderId="7" xfId="0" applyFont="1" applyFill="1" applyBorder="1" applyAlignment="1"/>
    <xf numFmtId="0" fontId="15" fillId="5" borderId="21" xfId="0" applyFont="1" applyFill="1" applyBorder="1" applyAlignment="1"/>
    <xf numFmtId="0" fontId="15" fillId="5" borderId="11" xfId="0" applyFont="1" applyFill="1" applyBorder="1" applyAlignment="1"/>
    <xf numFmtId="0" fontId="15" fillId="5" borderId="25" xfId="0" applyFont="1" applyFill="1" applyBorder="1" applyAlignment="1"/>
    <xf numFmtId="0" fontId="15" fillId="5" borderId="22" xfId="0" applyFont="1" applyFill="1" applyBorder="1" applyAlignment="1"/>
    <xf numFmtId="0" fontId="15" fillId="5" borderId="13" xfId="0" applyFont="1" applyFill="1" applyBorder="1" applyAlignment="1"/>
    <xf numFmtId="0" fontId="11" fillId="0" borderId="22" xfId="0" applyFont="1" applyBorder="1" applyAlignment="1"/>
    <xf numFmtId="0" fontId="19" fillId="0" borderId="0" xfId="0" applyFont="1" applyBorder="1" applyAlignment="1">
      <alignment vertical="center"/>
    </xf>
    <xf numFmtId="0" fontId="11" fillId="0" borderId="22" xfId="0" applyFont="1" applyBorder="1" applyAlignment="1" applyProtection="1">
      <alignment vertical="center"/>
      <protection locked="0"/>
    </xf>
    <xf numFmtId="0" fontId="15" fillId="5" borderId="7" xfId="0" applyNumberFormat="1" applyFont="1" applyFill="1" applyBorder="1" applyAlignment="1"/>
    <xf numFmtId="0" fontId="15" fillId="5" borderId="21" xfId="0" applyNumberFormat="1" applyFont="1" applyFill="1" applyBorder="1" applyAlignment="1"/>
    <xf numFmtId="0" fontId="15" fillId="5" borderId="11" xfId="0" applyNumberFormat="1" applyFont="1" applyFill="1" applyBorder="1" applyAlignment="1"/>
    <xf numFmtId="0" fontId="15" fillId="5" borderId="25" xfId="0" applyNumberFormat="1" applyFont="1" applyFill="1" applyBorder="1" applyAlignment="1"/>
    <xf numFmtId="0" fontId="15" fillId="5" borderId="22" xfId="0" applyNumberFormat="1" applyFont="1" applyFill="1" applyBorder="1" applyAlignment="1"/>
    <xf numFmtId="0" fontId="15" fillId="5" borderId="13" xfId="0" applyNumberFormat="1" applyFont="1" applyFill="1" applyBorder="1" applyAlignment="1"/>
    <xf numFmtId="14" fontId="0" fillId="5" borderId="1" xfId="0" applyNumberFormat="1" applyFont="1" applyFill="1" applyBorder="1"/>
    <xf numFmtId="0" fontId="9" fillId="5" borderId="1" xfId="0" applyFont="1" applyFill="1" applyBorder="1"/>
    <xf numFmtId="0" fontId="9" fillId="5" borderId="0" xfId="0" applyFont="1" applyFill="1" applyBorder="1"/>
    <xf numFmtId="0" fontId="10" fillId="5" borderId="11" xfId="0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0" fillId="5" borderId="21" xfId="0" applyFont="1" applyFill="1" applyBorder="1"/>
    <xf numFmtId="0" fontId="15" fillId="5" borderId="7" xfId="0" applyFont="1" applyFill="1" applyBorder="1" applyAlignment="1">
      <alignment vertical="center"/>
    </xf>
    <xf numFmtId="0" fontId="15" fillId="5" borderId="21" xfId="0" applyFont="1" applyFill="1" applyBorder="1" applyAlignment="1">
      <alignment vertical="center"/>
    </xf>
    <xf numFmtId="0" fontId="15" fillId="5" borderId="11" xfId="0" applyFont="1" applyFill="1" applyBorder="1" applyAlignment="1">
      <alignment vertical="center"/>
    </xf>
    <xf numFmtId="0" fontId="15" fillId="5" borderId="25" xfId="0" applyFont="1" applyFill="1" applyBorder="1" applyAlignment="1">
      <alignment vertical="center"/>
    </xf>
    <xf numFmtId="0" fontId="15" fillId="5" borderId="22" xfId="0" applyFont="1" applyFill="1" applyBorder="1" applyAlignment="1">
      <alignment vertical="center"/>
    </xf>
    <xf numFmtId="0" fontId="15" fillId="5" borderId="13" xfId="0" applyFont="1" applyFill="1" applyBorder="1" applyAlignment="1">
      <alignment vertical="center"/>
    </xf>
    <xf numFmtId="14" fontId="9" fillId="5" borderId="0" xfId="0" applyNumberFormat="1" applyFont="1" applyFill="1" applyBorder="1"/>
    <xf numFmtId="0" fontId="9" fillId="5" borderId="0" xfId="0" applyFont="1" applyFill="1" applyBorder="1" applyAlignment="1">
      <alignment horizontal="center"/>
    </xf>
    <xf numFmtId="0" fontId="21" fillId="0" borderId="0" xfId="0" applyFont="1" applyFill="1" applyBorder="1"/>
    <xf numFmtId="0" fontId="21" fillId="5" borderId="0" xfId="0" applyFont="1" applyFill="1" applyBorder="1" applyAlignment="1">
      <alignment horizontal="left"/>
    </xf>
    <xf numFmtId="0" fontId="21" fillId="5" borderId="12" xfId="0" applyFont="1" applyFill="1" applyBorder="1"/>
    <xf numFmtId="0" fontId="21" fillId="5" borderId="25" xfId="0" applyFont="1" applyFill="1" applyBorder="1"/>
    <xf numFmtId="0" fontId="22" fillId="0" borderId="0" xfId="0" applyFont="1"/>
    <xf numFmtId="0" fontId="0" fillId="5" borderId="31" xfId="0" applyFill="1" applyBorder="1" applyAlignment="1"/>
    <xf numFmtId="0" fontId="8" fillId="7" borderId="32" xfId="0" applyFont="1" applyFill="1" applyBorder="1" applyAlignment="1">
      <alignment horizontal="center"/>
    </xf>
    <xf numFmtId="0" fontId="23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8" borderId="14" xfId="0" applyFont="1" applyFill="1" applyBorder="1" applyAlignment="1">
      <alignment horizontal="left"/>
    </xf>
    <xf numFmtId="0" fontId="8" fillId="8" borderId="15" xfId="0" applyFont="1" applyFill="1" applyBorder="1" applyAlignment="1">
      <alignment horizontal="left"/>
    </xf>
    <xf numFmtId="0" fontId="8" fillId="8" borderId="3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8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23" fillId="3" borderId="31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/>
    </xf>
    <xf numFmtId="0" fontId="0" fillId="8" borderId="34" xfId="0" applyFont="1" applyFill="1" applyBorder="1"/>
    <xf numFmtId="0" fontId="0" fillId="8" borderId="32" xfId="0" applyFont="1" applyFill="1" applyBorder="1"/>
    <xf numFmtId="0" fontId="20" fillId="9" borderId="15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/>
    </xf>
    <xf numFmtId="0" fontId="9" fillId="6" borderId="0" xfId="0" applyFont="1" applyFill="1" applyBorder="1"/>
    <xf numFmtId="0" fontId="0" fillId="5" borderId="35" xfId="0" applyFont="1" applyFill="1" applyBorder="1" applyAlignment="1">
      <alignment horizontal="center"/>
    </xf>
    <xf numFmtId="0" fontId="0" fillId="5" borderId="36" xfId="0" applyFont="1" applyFill="1" applyBorder="1" applyAlignment="1">
      <alignment horizontal="center"/>
    </xf>
    <xf numFmtId="0" fontId="0" fillId="5" borderId="37" xfId="0" applyFont="1" applyFill="1" applyBorder="1" applyAlignment="1">
      <alignment horizontal="center"/>
    </xf>
    <xf numFmtId="0" fontId="0" fillId="8" borderId="38" xfId="0" applyFont="1" applyFill="1" applyBorder="1" applyAlignment="1">
      <alignment horizontal="left"/>
    </xf>
    <xf numFmtId="0" fontId="0" fillId="8" borderId="39" xfId="0" applyFont="1" applyFill="1" applyBorder="1" applyAlignment="1">
      <alignment horizontal="left"/>
    </xf>
    <xf numFmtId="0" fontId="0" fillId="8" borderId="40" xfId="0" applyFont="1" applyFill="1" applyBorder="1" applyAlignment="1">
      <alignment horizontal="left" wrapText="1"/>
    </xf>
    <xf numFmtId="0" fontId="10" fillId="0" borderId="15" xfId="0" applyNumberFormat="1" applyFont="1" applyFill="1" applyBorder="1" applyAlignment="1" applyProtection="1">
      <alignment vertical="center" wrapText="1"/>
      <protection locked="0"/>
    </xf>
    <xf numFmtId="14" fontId="10" fillId="0" borderId="17" xfId="0" applyNumberFormat="1" applyFont="1" applyFill="1" applyBorder="1"/>
    <xf numFmtId="0" fontId="10" fillId="0" borderId="33" xfId="0" applyNumberFormat="1" applyFont="1" applyFill="1" applyBorder="1" applyAlignment="1" applyProtection="1">
      <alignment vertical="center" wrapText="1"/>
      <protection locked="0"/>
    </xf>
    <xf numFmtId="14" fontId="10" fillId="0" borderId="27" xfId="0" applyNumberFormat="1" applyFont="1" applyFill="1" applyBorder="1"/>
    <xf numFmtId="0" fontId="20" fillId="9" borderId="41" xfId="0" applyFont="1" applyFill="1" applyBorder="1" applyAlignment="1">
      <alignment horizontal="center"/>
    </xf>
    <xf numFmtId="0" fontId="10" fillId="3" borderId="7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center"/>
    </xf>
    <xf numFmtId="0" fontId="10" fillId="0" borderId="0" xfId="0" applyNumberFormat="1" applyFont="1" applyFill="1" applyBorder="1"/>
    <xf numFmtId="0" fontId="9" fillId="5" borderId="1" xfId="0" applyNumberFormat="1" applyFont="1" applyFill="1" applyBorder="1"/>
    <xf numFmtId="0" fontId="10" fillId="5" borderId="1" xfId="0" applyNumberFormat="1" applyFont="1" applyFill="1" applyBorder="1"/>
    <xf numFmtId="0" fontId="21" fillId="5" borderId="1" xfId="0" applyNumberFormat="1" applyFont="1" applyFill="1" applyBorder="1" applyAlignment="1">
      <alignment horizontal="left"/>
    </xf>
    <xf numFmtId="0" fontId="0" fillId="5" borderId="1" xfId="0" applyNumberFormat="1" applyFill="1" applyBorder="1"/>
    <xf numFmtId="0" fontId="0" fillId="5" borderId="25" xfId="0" applyNumberFormat="1" applyFill="1" applyBorder="1"/>
    <xf numFmtId="0" fontId="24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10" fillId="6" borderId="10" xfId="0" applyNumberFormat="1" applyFont="1" applyFill="1" applyBorder="1"/>
    <xf numFmtId="0" fontId="10" fillId="0" borderId="42" xfId="0" applyNumberFormat="1" applyFont="1" applyFill="1" applyBorder="1"/>
    <xf numFmtId="0" fontId="10" fillId="0" borderId="43" xfId="0" applyNumberFormat="1" applyFont="1" applyFill="1" applyBorder="1"/>
    <xf numFmtId="0" fontId="10" fillId="0" borderId="44" xfId="0" applyNumberFormat="1" applyFont="1" applyFill="1" applyBorder="1"/>
    <xf numFmtId="0" fontId="10" fillId="6" borderId="14" xfId="0" applyNumberFormat="1" applyFont="1" applyFill="1" applyBorder="1"/>
    <xf numFmtId="0" fontId="10" fillId="6" borderId="15" xfId="0" applyNumberFormat="1" applyFont="1" applyFill="1" applyBorder="1"/>
    <xf numFmtId="0" fontId="10" fillId="6" borderId="33" xfId="0" applyNumberFormat="1" applyFont="1" applyFill="1" applyBorder="1"/>
    <xf numFmtId="0" fontId="23" fillId="3" borderId="32" xfId="0" applyFont="1" applyFill="1" applyBorder="1" applyAlignment="1">
      <alignment horizontal="center"/>
    </xf>
    <xf numFmtId="0" fontId="10" fillId="0" borderId="24" xfId="0" applyNumberFormat="1" applyFont="1" applyBorder="1"/>
    <xf numFmtId="0" fontId="10" fillId="0" borderId="17" xfId="0" applyNumberFormat="1" applyFont="1" applyBorder="1"/>
    <xf numFmtId="0" fontId="10" fillId="6" borderId="10" xfId="0" applyNumberFormat="1" applyFont="1" applyFill="1" applyBorder="1" applyAlignment="1">
      <alignment horizontal="center"/>
    </xf>
    <xf numFmtId="0" fontId="10" fillId="0" borderId="10" xfId="0" applyNumberFormat="1" applyFont="1" applyFill="1" applyBorder="1" applyAlignment="1">
      <alignment horizontal="center"/>
    </xf>
    <xf numFmtId="0" fontId="10" fillId="6" borderId="10" xfId="0" applyNumberFormat="1" applyFont="1" applyFill="1" applyBorder="1" applyProtection="1">
      <protection hidden="1"/>
    </xf>
    <xf numFmtId="0" fontId="16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8" fillId="5" borderId="0" xfId="0" applyFont="1" applyFill="1" applyBorder="1"/>
    <xf numFmtId="0" fontId="9" fillId="5" borderId="1" xfId="0" applyNumberFormat="1" applyFont="1" applyFill="1" applyBorder="1" applyAlignment="1">
      <alignment horizontal="left"/>
    </xf>
    <xf numFmtId="0" fontId="25" fillId="5" borderId="1" xfId="0" applyNumberFormat="1" applyFont="1" applyFill="1" applyBorder="1"/>
    <xf numFmtId="14" fontId="25" fillId="5" borderId="0" xfId="0" applyNumberFormat="1" applyFont="1" applyFill="1" applyBorder="1"/>
    <xf numFmtId="0" fontId="25" fillId="5" borderId="0" xfId="0" applyFont="1" applyFill="1" applyBorder="1" applyAlignment="1">
      <alignment horizontal="center"/>
    </xf>
    <xf numFmtId="0" fontId="25" fillId="5" borderId="0" xfId="0" applyFont="1" applyFill="1" applyBorder="1"/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25" fillId="5" borderId="12" xfId="0" applyFont="1" applyFill="1" applyBorder="1" applyAlignment="1">
      <alignment horizontal="center"/>
    </xf>
    <xf numFmtId="14" fontId="0" fillId="5" borderId="21" xfId="0" applyNumberFormat="1" applyFont="1" applyFill="1" applyBorder="1"/>
    <xf numFmtId="0" fontId="0" fillId="5" borderId="21" xfId="0" applyFont="1" applyFill="1" applyBorder="1" applyAlignment="1">
      <alignment horizontal="center"/>
    </xf>
    <xf numFmtId="0" fontId="0" fillId="5" borderId="21" xfId="0" applyFont="1" applyFill="1" applyBorder="1"/>
    <xf numFmtId="14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0" fontId="0" fillId="5" borderId="0" xfId="0" applyFont="1" applyFill="1" applyBorder="1"/>
    <xf numFmtId="0" fontId="23" fillId="5" borderId="1" xfId="0" applyNumberFormat="1" applyFont="1" applyFill="1" applyBorder="1"/>
    <xf numFmtId="0" fontId="21" fillId="5" borderId="0" xfId="0" applyFont="1" applyFill="1" applyBorder="1"/>
    <xf numFmtId="0" fontId="21" fillId="0" borderId="0" xfId="0" applyFont="1" applyFill="1" applyBorder="1" applyAlignment="1">
      <alignment horizontal="left"/>
    </xf>
    <xf numFmtId="0" fontId="10" fillId="6" borderId="43" xfId="0" applyNumberFormat="1" applyFont="1" applyFill="1" applyBorder="1" applyAlignment="1">
      <alignment horizontal="center"/>
    </xf>
    <xf numFmtId="0" fontId="10" fillId="0" borderId="45" xfId="0" applyNumberFormat="1" applyFont="1" applyFill="1" applyBorder="1"/>
    <xf numFmtId="0" fontId="0" fillId="5" borderId="1" xfId="0" applyNumberFormat="1" applyFont="1" applyFill="1" applyBorder="1"/>
    <xf numFmtId="0" fontId="21" fillId="5" borderId="12" xfId="0" applyFont="1" applyFill="1" applyBorder="1" applyAlignment="1">
      <alignment horizontal="left"/>
    </xf>
    <xf numFmtId="0" fontId="21" fillId="5" borderId="1" xfId="0" applyNumberFormat="1" applyFont="1" applyFill="1" applyBorder="1"/>
    <xf numFmtId="0" fontId="26" fillId="5" borderId="0" xfId="0" applyFont="1" applyFill="1" applyBorder="1" applyAlignment="1">
      <alignment horizontal="center"/>
    </xf>
    <xf numFmtId="0" fontId="27" fillId="5" borderId="1" xfId="0" applyNumberFormat="1" applyFont="1" applyFill="1" applyBorder="1"/>
    <xf numFmtId="0" fontId="27" fillId="5" borderId="7" xfId="0" applyNumberFormat="1" applyFont="1" applyFill="1" applyBorder="1"/>
    <xf numFmtId="0" fontId="21" fillId="5" borderId="21" xfId="0" applyFont="1" applyFill="1" applyBorder="1"/>
    <xf numFmtId="0" fontId="21" fillId="5" borderId="1" xfId="0" applyFont="1" applyFill="1" applyBorder="1"/>
    <xf numFmtId="14" fontId="23" fillId="5" borderId="1" xfId="0" applyNumberFormat="1" applyFont="1" applyFill="1" applyBorder="1"/>
    <xf numFmtId="0" fontId="27" fillId="5" borderId="7" xfId="0" applyFont="1" applyFill="1" applyBorder="1"/>
    <xf numFmtId="0" fontId="0" fillId="5" borderId="1" xfId="0" applyFont="1" applyFill="1" applyBorder="1" applyAlignment="1" applyProtection="1">
      <alignment vertical="top"/>
      <protection locked="0"/>
    </xf>
    <xf numFmtId="0" fontId="10" fillId="0" borderId="10" xfId="0" applyNumberFormat="1" applyFont="1" applyBorder="1" applyProtection="1">
      <protection hidden="1"/>
    </xf>
    <xf numFmtId="0" fontId="28" fillId="5" borderId="1" xfId="0" applyFont="1" applyFill="1" applyBorder="1"/>
    <xf numFmtId="0" fontId="8" fillId="5" borderId="1" xfId="0" applyNumberFormat="1" applyFont="1" applyFill="1" applyBorder="1"/>
    <xf numFmtId="0" fontId="10" fillId="3" borderId="6" xfId="0" applyNumberFormat="1" applyFont="1" applyFill="1" applyBorder="1" applyAlignment="1">
      <alignment horizontal="center" wrapText="1"/>
    </xf>
    <xf numFmtId="0" fontId="10" fillId="3" borderId="9" xfId="0" applyNumberFormat="1" applyFont="1" applyFill="1" applyBorder="1" applyAlignment="1">
      <alignment horizontal="center" wrapText="1"/>
    </xf>
    <xf numFmtId="0" fontId="18" fillId="0" borderId="0" xfId="0" applyNumberFormat="1" applyFont="1" applyFill="1" applyBorder="1" applyAlignment="1">
      <alignment horizontal="center"/>
    </xf>
    <xf numFmtId="0" fontId="0" fillId="5" borderId="21" xfId="0" applyNumberFormat="1" applyFont="1" applyFill="1" applyBorder="1" applyAlignment="1">
      <alignment horizontal="center"/>
    </xf>
    <xf numFmtId="0" fontId="0" fillId="5" borderId="0" xfId="0" applyNumberFormat="1" applyFont="1" applyFill="1" applyBorder="1" applyAlignment="1">
      <alignment horizontal="center"/>
    </xf>
    <xf numFmtId="0" fontId="25" fillId="5" borderId="0" xfId="0" applyNumberFormat="1" applyFont="1" applyFill="1" applyBorder="1" applyAlignment="1">
      <alignment horizontal="center"/>
    </xf>
    <xf numFmtId="0" fontId="26" fillId="5" borderId="0" xfId="0" applyNumberFormat="1" applyFont="1" applyFill="1" applyBorder="1" applyAlignment="1">
      <alignment horizontal="center"/>
    </xf>
    <xf numFmtId="0" fontId="10" fillId="5" borderId="0" xfId="0" applyNumberFormat="1" applyFont="1" applyFill="1" applyBorder="1" applyAlignment="1">
      <alignment horizontal="center"/>
    </xf>
    <xf numFmtId="0" fontId="21" fillId="5" borderId="0" xfId="0" applyNumberFormat="1" applyFont="1" applyFill="1" applyBorder="1" applyAlignment="1">
      <alignment horizontal="left"/>
    </xf>
    <xf numFmtId="0" fontId="21" fillId="5" borderId="0" xfId="0" applyNumberFormat="1" applyFont="1" applyFill="1" applyBorder="1"/>
    <xf numFmtId="0" fontId="0" fillId="5" borderId="0" xfId="0" applyNumberFormat="1" applyFill="1" applyBorder="1"/>
    <xf numFmtId="0" fontId="0" fillId="5" borderId="22" xfId="0" applyNumberFormat="1" applyFill="1" applyBorder="1"/>
    <xf numFmtId="0" fontId="10" fillId="10" borderId="10" xfId="0" applyNumberFormat="1" applyFont="1" applyFill="1" applyBorder="1" applyAlignment="1">
      <alignment horizontal="center"/>
    </xf>
    <xf numFmtId="0" fontId="10" fillId="0" borderId="15" xfId="0" applyNumberFormat="1" applyFont="1" applyBorder="1" applyAlignment="1" applyProtection="1">
      <alignment vertical="center" wrapText="1"/>
      <protection locked="0"/>
    </xf>
    <xf numFmtId="0" fontId="10" fillId="0" borderId="17" xfId="0" applyNumberFormat="1" applyFont="1" applyBorder="1" applyProtection="1">
      <protection hidden="1"/>
    </xf>
    <xf numFmtId="0" fontId="10" fillId="0" borderId="33" xfId="0" applyNumberFormat="1" applyFont="1" applyBorder="1" applyAlignment="1" applyProtection="1">
      <alignment vertical="center" wrapText="1"/>
      <protection locked="0"/>
    </xf>
    <xf numFmtId="14" fontId="10" fillId="6" borderId="30" xfId="0" applyNumberFormat="1" applyFont="1" applyFill="1" applyBorder="1" applyProtection="1">
      <protection locked="0"/>
    </xf>
    <xf numFmtId="0" fontId="10" fillId="0" borderId="30" xfId="0" applyNumberFormat="1" applyFont="1" applyBorder="1" applyAlignment="1" applyProtection="1">
      <alignment horizontal="center"/>
      <protection locked="0"/>
    </xf>
    <xf numFmtId="0" fontId="10" fillId="6" borderId="30" xfId="0" applyNumberFormat="1" applyFont="1" applyFill="1" applyBorder="1" applyProtection="1">
      <protection hidden="1"/>
    </xf>
    <xf numFmtId="0" fontId="10" fillId="0" borderId="30" xfId="0" applyNumberFormat="1" applyFont="1" applyBorder="1" applyProtection="1">
      <protection hidden="1"/>
    </xf>
    <xf numFmtId="0" fontId="10" fillId="0" borderId="27" xfId="0" applyNumberFormat="1" applyFont="1" applyBorder="1" applyProtection="1">
      <protection hidden="1"/>
    </xf>
    <xf numFmtId="0" fontId="10" fillId="3" borderId="10" xfId="0" applyFont="1" applyFill="1" applyBorder="1" applyAlignment="1">
      <alignment horizontal="center" wrapText="1"/>
    </xf>
    <xf numFmtId="14" fontId="10" fillId="0" borderId="15" xfId="0" applyNumberFormat="1" applyFont="1" applyFill="1" applyBorder="1"/>
    <xf numFmtId="0" fontId="10" fillId="6" borderId="17" xfId="0" applyNumberFormat="1" applyFont="1" applyFill="1" applyBorder="1" applyAlignment="1">
      <alignment horizontal="center"/>
    </xf>
    <xf numFmtId="14" fontId="10" fillId="0" borderId="33" xfId="0" applyNumberFormat="1" applyFont="1" applyFill="1" applyBorder="1"/>
    <xf numFmtId="14" fontId="10" fillId="6" borderId="30" xfId="0" applyNumberFormat="1" applyFont="1" applyFill="1" applyBorder="1"/>
    <xf numFmtId="14" fontId="10" fillId="0" borderId="30" xfId="0" applyNumberFormat="1" applyFont="1" applyFill="1" applyBorder="1" applyAlignment="1">
      <alignment horizontal="center"/>
    </xf>
    <xf numFmtId="0" fontId="10" fillId="6" borderId="30" xfId="0" applyNumberFormat="1" applyFont="1" applyFill="1" applyBorder="1" applyAlignment="1">
      <alignment horizontal="center"/>
    </xf>
    <xf numFmtId="0" fontId="10" fillId="6" borderId="30" xfId="0" applyNumberFormat="1" applyFont="1" applyFill="1" applyBorder="1"/>
    <xf numFmtId="0" fontId="10" fillId="0" borderId="30" xfId="0" applyNumberFormat="1" applyFont="1" applyFill="1" applyBorder="1" applyAlignment="1">
      <alignment horizontal="center"/>
    </xf>
    <xf numFmtId="0" fontId="10" fillId="10" borderId="30" xfId="0" applyNumberFormat="1" applyFont="1" applyFill="1" applyBorder="1" applyAlignment="1">
      <alignment horizontal="center"/>
    </xf>
    <xf numFmtId="0" fontId="10" fillId="6" borderId="27" xfId="0" applyNumberFormat="1" applyFont="1" applyFill="1" applyBorder="1" applyAlignment="1">
      <alignment horizontal="center"/>
    </xf>
    <xf numFmtId="14" fontId="10" fillId="0" borderId="30" xfId="0" applyNumberFormat="1" applyFont="1" applyFill="1" applyBorder="1"/>
    <xf numFmtId="0" fontId="10" fillId="0" borderId="46" xfId="0" applyNumberFormat="1" applyFont="1" applyFill="1" applyBorder="1"/>
    <xf numFmtId="0" fontId="10" fillId="3" borderId="11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29" fillId="3" borderId="47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wrapText="1"/>
    </xf>
    <xf numFmtId="0" fontId="29" fillId="3" borderId="20" xfId="0" applyFont="1" applyFill="1" applyBorder="1" applyAlignment="1">
      <alignment horizontal="center" wrapText="1"/>
    </xf>
    <xf numFmtId="0" fontId="29" fillId="3" borderId="9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29" fillId="3" borderId="47" xfId="0" applyFont="1" applyFill="1" applyBorder="1" applyAlignment="1" applyProtection="1">
      <alignment horizontal="center" wrapText="1"/>
      <protection locked="0"/>
    </xf>
    <xf numFmtId="0" fontId="10" fillId="6" borderId="24" xfId="0" applyNumberFormat="1" applyFont="1" applyFill="1" applyBorder="1" applyAlignment="1">
      <alignment horizontal="center"/>
    </xf>
    <xf numFmtId="0" fontId="16" fillId="6" borderId="34" xfId="0" applyFont="1" applyFill="1" applyBorder="1" applyAlignment="1">
      <alignment horizontal="center"/>
    </xf>
    <xf numFmtId="0" fontId="16" fillId="6" borderId="48" xfId="0" applyFont="1" applyFill="1" applyBorder="1" applyAlignment="1">
      <alignment horizontal="center"/>
    </xf>
    <xf numFmtId="0" fontId="16" fillId="6" borderId="32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3" borderId="34" xfId="0" applyFont="1" applyFill="1" applyBorder="1" applyAlignment="1">
      <alignment horizontal="center" vertical="center"/>
    </xf>
    <xf numFmtId="0" fontId="16" fillId="3" borderId="32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/>
    </xf>
    <xf numFmtId="0" fontId="16" fillId="6" borderId="11" xfId="0" applyFont="1" applyFill="1" applyBorder="1" applyAlignment="1">
      <alignment horizontal="center"/>
    </xf>
    <xf numFmtId="0" fontId="16" fillId="6" borderId="25" xfId="0" applyFont="1" applyFill="1" applyBorder="1" applyAlignment="1">
      <alignment horizontal="center"/>
    </xf>
    <xf numFmtId="0" fontId="16" fillId="6" borderId="13" xfId="0" applyFont="1" applyFill="1" applyBorder="1" applyAlignment="1">
      <alignment horizontal="center"/>
    </xf>
    <xf numFmtId="0" fontId="10" fillId="3" borderId="49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28" xfId="0" applyFont="1" applyFill="1" applyBorder="1" applyAlignment="1">
      <alignment horizontal="center" wrapText="1"/>
    </xf>
    <xf numFmtId="0" fontId="10" fillId="3" borderId="51" xfId="0" applyFont="1" applyFill="1" applyBorder="1" applyAlignment="1">
      <alignment horizontal="center" wrapText="1"/>
    </xf>
    <xf numFmtId="0" fontId="10" fillId="3" borderId="49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21" xfId="0" applyNumberFormat="1" applyFont="1" applyFill="1" applyBorder="1" applyAlignment="1">
      <alignment horizontal="center" wrapText="1"/>
    </xf>
    <xf numFmtId="0" fontId="10" fillId="2" borderId="11" xfId="0" applyNumberFormat="1" applyFont="1" applyFill="1" applyBorder="1" applyAlignment="1">
      <alignment horizontal="center" wrapText="1"/>
    </xf>
    <xf numFmtId="0" fontId="10" fillId="2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26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O13" sqref="O13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A9" sqref="A9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Dublin San Ramon Services District</v>
      </c>
      <c r="B1" s="250"/>
    </row>
    <row r="2" spans="1:4" ht="25.5" customHeight="1" thickBot="1" x14ac:dyDescent="0.3">
      <c r="A2" s="335" t="s">
        <v>102</v>
      </c>
      <c r="B2" s="334"/>
      <c r="C2" s="333" t="s">
        <v>71</v>
      </c>
      <c r="D2" s="334"/>
    </row>
    <row r="3" spans="1:4" ht="15.75" customHeight="1" x14ac:dyDescent="0.25">
      <c r="A3" s="217" t="s">
        <v>136</v>
      </c>
      <c r="B3" s="214" t="s">
        <v>210</v>
      </c>
      <c r="C3" s="37" t="s">
        <v>72</v>
      </c>
      <c r="D3" s="39" t="s">
        <v>73</v>
      </c>
    </row>
    <row r="4" spans="1:4" x14ac:dyDescent="0.25">
      <c r="A4" s="218" t="s">
        <v>137</v>
      </c>
      <c r="B4" s="215" t="s">
        <v>127</v>
      </c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 t="s">
        <v>209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36" t="s">
        <v>132</v>
      </c>
      <c r="B16" s="337"/>
      <c r="C16" s="43"/>
      <c r="D16" s="126"/>
    </row>
    <row r="17" spans="1:5" s="113" customFormat="1" ht="15.75" thickBot="1" x14ac:dyDescent="0.3">
      <c r="A17" s="338"/>
      <c r="B17" s="339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29" t="s">
        <v>130</v>
      </c>
      <c r="B20" s="330"/>
      <c r="C20" s="331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2"/>
      <c r="B62" s="332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O9" sqref="O9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207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208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5" t="s">
        <v>34</v>
      </c>
      <c r="B5" s="3" t="s">
        <v>0</v>
      </c>
      <c r="C5" s="340" t="s">
        <v>13</v>
      </c>
      <c r="D5" s="34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 x14ac:dyDescent="0.25">
      <c r="A7" s="241" t="s">
        <v>203</v>
      </c>
      <c r="B7" s="27">
        <v>41102</v>
      </c>
      <c r="C7" s="246">
        <v>10.36</v>
      </c>
      <c r="D7" s="246">
        <v>12.27</v>
      </c>
      <c r="E7" s="151">
        <f t="shared" ref="E7:E26" si="0">SUM(F7,G7,H7)</f>
        <v>49.100999999999999</v>
      </c>
      <c r="F7" s="246">
        <v>49</v>
      </c>
      <c r="G7" s="247">
        <v>0.08</v>
      </c>
      <c r="H7" s="246">
        <v>2.1000000000000001E-2</v>
      </c>
      <c r="I7" s="247">
        <v>33</v>
      </c>
      <c r="J7" s="246">
        <v>5.0999999999999996</v>
      </c>
      <c r="K7" s="247">
        <v>3.5</v>
      </c>
      <c r="L7" s="309">
        <v>168</v>
      </c>
    </row>
    <row r="8" spans="1:12" ht="16.5" customHeight="1" x14ac:dyDescent="0.25">
      <c r="A8" s="241" t="s">
        <v>204</v>
      </c>
      <c r="B8" s="27">
        <v>41284</v>
      </c>
      <c r="C8" s="246">
        <v>12.47</v>
      </c>
      <c r="D8" s="246">
        <v>20.67</v>
      </c>
      <c r="E8" s="151">
        <f t="shared" si="0"/>
        <v>51.106000000000002</v>
      </c>
      <c r="F8" s="246">
        <v>50</v>
      </c>
      <c r="G8" s="247">
        <v>1.1000000000000001</v>
      </c>
      <c r="H8" s="246">
        <v>6.0000000000000001E-3</v>
      </c>
      <c r="I8" s="247">
        <v>37</v>
      </c>
      <c r="J8" s="246">
        <v>6.6</v>
      </c>
      <c r="K8" s="247">
        <v>4.8</v>
      </c>
      <c r="L8" s="309">
        <v>228</v>
      </c>
    </row>
    <row r="9" spans="1:12" s="46" customFormat="1" ht="16.5" customHeight="1" x14ac:dyDescent="0.25">
      <c r="A9" s="241"/>
      <c r="B9" s="27"/>
      <c r="C9" s="246"/>
      <c r="D9" s="246"/>
      <c r="E9" s="151">
        <f t="shared" si="0"/>
        <v>0</v>
      </c>
      <c r="F9" s="246"/>
      <c r="G9" s="247"/>
      <c r="H9" s="246"/>
      <c r="I9" s="247"/>
      <c r="J9" s="246"/>
      <c r="K9" s="247"/>
      <c r="L9" s="309"/>
    </row>
    <row r="10" spans="1:12" s="46" customFormat="1" ht="16.5" customHeight="1" x14ac:dyDescent="0.25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9"/>
    </row>
    <row r="11" spans="1:12" s="46" customFormat="1" ht="16.5" customHeight="1" x14ac:dyDescent="0.25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2" s="46" customFormat="1" ht="16.5" customHeight="1" x14ac:dyDescent="0.25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2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O16" sqref="O16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Dublin San Ramon Services District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Raj Gumber, Laboratory Supervicor, tel. (925)875-2324, Gumber@dsrsd.com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0" t="s">
        <v>13</v>
      </c>
      <c r="D5" s="34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41102</v>
      </c>
      <c r="C7" s="129">
        <f>' Inf Conc'!C7</f>
        <v>10.36</v>
      </c>
      <c r="D7" s="129">
        <f>' Inf Conc'!D7</f>
        <v>12.27</v>
      </c>
      <c r="E7" s="158">
        <f>IF(OR(' Inf Conc'!E7="",' Inf Conc'!E7=0)," ",' Inf Conc'!$C7*' Inf Conc'!E7*3.78)</f>
        <v>1922.8344407999998</v>
      </c>
      <c r="F7" s="158">
        <f>IF(' Inf Conc'!F7="", " ", ' Inf Conc'!$C7*' Inf Conc'!F7*3.78)</f>
        <v>1918.8791999999999</v>
      </c>
      <c r="G7" s="158">
        <f>IF(' Inf Conc'!G7="", " ", ' Inf Conc'!$C7*' Inf Conc'!G7*3.78)</f>
        <v>3.1328639999999996</v>
      </c>
      <c r="H7" s="158">
        <f>IF(' Inf Conc'!H7="", " ", ' Inf Conc'!$C7*' Inf Conc'!H7*3.78)</f>
        <v>0.82237680000000002</v>
      </c>
      <c r="I7" s="158">
        <f>IF(' Inf Conc'!I7="", " ", ' Inf Conc'!$C7*' Inf Conc'!I7*3.78)</f>
        <v>1292.3063999999999</v>
      </c>
      <c r="J7" s="158">
        <f>IF(' Inf Conc'!J7="", " ", ' Inf Conc'!$C7*' Inf Conc'!J7*3.78)</f>
        <v>199.72007999999997</v>
      </c>
      <c r="K7" s="158">
        <f>IF(' Inf Conc'!K7="", " ", ' Inf Conc'!$C7*' Inf Conc'!K7*3.78)</f>
        <v>137.06279999999998</v>
      </c>
      <c r="L7" s="158">
        <f>IF(' Inf Conc'!L7="", " ", ' Inf Conc'!$C7*' Inf Conc'!L7*3.78)</f>
        <v>6579.0144</v>
      </c>
    </row>
    <row r="8" spans="1:13" x14ac:dyDescent="0.25">
      <c r="A8" s="129" t="str">
        <f>' Inf Conc'!A8</f>
        <v>Wet 2012/13</v>
      </c>
      <c r="B8" s="27">
        <f>' Inf Conc'!B8</f>
        <v>41284</v>
      </c>
      <c r="C8" s="129">
        <f>' Inf Conc'!C8</f>
        <v>12.47</v>
      </c>
      <c r="D8" s="129">
        <f>' Inf Conc'!D8</f>
        <v>20.67</v>
      </c>
      <c r="E8" s="158">
        <f>IF(OR(' Inf Conc'!E8="",' Inf Conc'!E8=0)," ",' Inf Conc'!$C8*' Inf Conc'!E8*3.78)</f>
        <v>2408.9630796000001</v>
      </c>
      <c r="F8" s="158">
        <f>IF(' Inf Conc'!F8="", " ", ' Inf Conc'!$C8*' Inf Conc'!F8*3.78)</f>
        <v>2356.83</v>
      </c>
      <c r="G8" s="158">
        <f>IF(' Inf Conc'!G8="", " ", ' Inf Conc'!$C8*' Inf Conc'!G8*3.78)</f>
        <v>51.850260000000006</v>
      </c>
      <c r="H8" s="158">
        <f>IF(' Inf Conc'!H8="", " ", ' Inf Conc'!$C8*' Inf Conc'!H8*3.78)</f>
        <v>0.2828196</v>
      </c>
      <c r="I8" s="158">
        <f>IF(' Inf Conc'!I8="", " ", ' Inf Conc'!$C8*' Inf Conc'!I8*3.78)</f>
        <v>1744.0542</v>
      </c>
      <c r="J8" s="158">
        <f>IF(' Inf Conc'!J8="", " ", ' Inf Conc'!$C8*' Inf Conc'!J8*3.78)</f>
        <v>311.10156000000001</v>
      </c>
      <c r="K8" s="158">
        <f>IF(' Inf Conc'!K8="", " ", ' Inf Conc'!$C8*' Inf Conc'!K8*3.78)</f>
        <v>226.25567999999998</v>
      </c>
      <c r="L8" s="158">
        <f>IF(' Inf Conc'!L8="", " ", ' Inf Conc'!$C8*' Inf Conc'!L8*3.78)</f>
        <v>10747.1448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Conc'!$C9*'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Conc'!$C10*'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Conc'!$C11*'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Conc'!$C12*'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Conc'!$C13*'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Conc'!$C14*'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Conc'!$C15*'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Conc'!$C16*'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Conc'!$C17*'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Conc'!$C18*'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Conc'!$C19*'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Conc'!$C20*'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Conc'!$C21*'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Conc'!$C22*'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Conc'!$C23*'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Conc'!$C24*'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Conc'!$C25*'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Conc'!$C26*'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dataValidations count="1">
    <dataValidation type="whole" operator="equal" allowBlank="1" showInputMessage="1" showErrorMessage="1" sqref="C7:L8">
      <formula1>9999</formula1>
    </dataValidation>
  </dataValidation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9" sqref="C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Dublin San Ramon Services District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Raj Gumber, Laboratory Supervicor, tel. (925)875-2324, Gumber@dsrsd.com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0" t="s">
        <v>13</v>
      </c>
      <c r="E5" s="341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3" t="s">
        <v>178</v>
      </c>
      <c r="R5" s="343"/>
      <c r="S5" s="342" t="s">
        <v>179</v>
      </c>
      <c r="T5" s="342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308" t="s">
        <v>205</v>
      </c>
      <c r="B7" s="236">
        <v>41102</v>
      </c>
      <c r="C7" s="31" t="s">
        <v>209</v>
      </c>
      <c r="D7" s="246">
        <v>8.01</v>
      </c>
      <c r="E7" s="246">
        <v>12.3</v>
      </c>
      <c r="F7" s="151">
        <f t="shared" ref="F7:F18" si="0">SUM(H7,J7,K7)</f>
        <v>30.94</v>
      </c>
      <c r="G7" s="129"/>
      <c r="H7" s="247">
        <v>30</v>
      </c>
      <c r="I7" s="246"/>
      <c r="J7" s="247">
        <v>0.34</v>
      </c>
      <c r="K7" s="246">
        <v>0.6</v>
      </c>
      <c r="L7" s="247">
        <v>29</v>
      </c>
      <c r="M7" s="298"/>
      <c r="N7" s="247">
        <v>0.66</v>
      </c>
      <c r="O7" s="246"/>
      <c r="P7" s="247">
        <v>0.74</v>
      </c>
      <c r="Q7" s="246">
        <v>7</v>
      </c>
      <c r="R7" s="246">
        <v>7.4</v>
      </c>
      <c r="S7" s="247">
        <v>24.8</v>
      </c>
      <c r="T7" s="247">
        <v>26.9</v>
      </c>
      <c r="U7" s="309">
        <v>3.3</v>
      </c>
    </row>
    <row r="8" spans="1:21" s="117" customFormat="1" ht="16.5" customHeight="1" x14ac:dyDescent="0.25">
      <c r="A8" s="308" t="s">
        <v>206</v>
      </c>
      <c r="B8" s="236">
        <v>41284</v>
      </c>
      <c r="C8" s="31" t="s">
        <v>209</v>
      </c>
      <c r="D8" s="246">
        <v>11.36</v>
      </c>
      <c r="E8" s="246">
        <v>19.559999999999999</v>
      </c>
      <c r="F8" s="151">
        <f t="shared" si="0"/>
        <v>36.880000000000003</v>
      </c>
      <c r="G8" s="129"/>
      <c r="H8" s="247">
        <v>36</v>
      </c>
      <c r="I8" s="246"/>
      <c r="J8" s="247">
        <v>0.32</v>
      </c>
      <c r="K8" s="246">
        <v>0.56000000000000005</v>
      </c>
      <c r="L8" s="247">
        <v>33</v>
      </c>
      <c r="M8" s="298"/>
      <c r="N8" s="247">
        <v>2.2999999999999998</v>
      </c>
      <c r="O8" s="246"/>
      <c r="P8" s="247">
        <v>1.5</v>
      </c>
      <c r="Q8" s="246">
        <v>6.82</v>
      </c>
      <c r="R8" s="246">
        <v>7.21</v>
      </c>
      <c r="S8" s="247">
        <v>15.77</v>
      </c>
      <c r="T8" s="247">
        <v>19.88</v>
      </c>
      <c r="U8" s="309">
        <v>6.5</v>
      </c>
    </row>
    <row r="9" spans="1:21" s="117" customFormat="1" ht="16.5" customHeight="1" x14ac:dyDescent="0.25">
      <c r="A9" s="308"/>
      <c r="B9" s="236"/>
      <c r="C9" s="31"/>
      <c r="D9" s="246"/>
      <c r="E9" s="246"/>
      <c r="F9" s="151">
        <f t="shared" si="0"/>
        <v>0</v>
      </c>
      <c r="G9" s="129">
        <f t="shared" ref="G9:G18" si="1">SUM(I9:K9)</f>
        <v>0</v>
      </c>
      <c r="H9" s="247"/>
      <c r="I9" s="246"/>
      <c r="J9" s="247"/>
      <c r="K9" s="246"/>
      <c r="L9" s="247"/>
      <c r="M9" s="298"/>
      <c r="N9" s="247"/>
      <c r="O9" s="246"/>
      <c r="P9" s="247"/>
      <c r="Q9" s="246"/>
      <c r="R9" s="246"/>
      <c r="S9" s="247"/>
      <c r="T9" s="247"/>
      <c r="U9" s="309"/>
    </row>
    <row r="10" spans="1:21" s="117" customFormat="1" ht="16.5" customHeight="1" x14ac:dyDescent="0.25">
      <c r="A10" s="308"/>
      <c r="B10" s="236"/>
      <c r="C10" s="31"/>
      <c r="D10" s="246"/>
      <c r="E10" s="246"/>
      <c r="F10" s="151">
        <f t="shared" si="0"/>
        <v>0</v>
      </c>
      <c r="G10" s="129">
        <f t="shared" si="1"/>
        <v>0</v>
      </c>
      <c r="H10" s="247"/>
      <c r="I10" s="246"/>
      <c r="J10" s="247"/>
      <c r="K10" s="246"/>
      <c r="L10" s="247"/>
      <c r="M10" s="298"/>
      <c r="N10" s="247"/>
      <c r="O10" s="246"/>
      <c r="P10" s="247"/>
      <c r="Q10" s="246"/>
      <c r="R10" s="246"/>
      <c r="S10" s="247"/>
      <c r="T10" s="247"/>
      <c r="U10" s="309"/>
    </row>
    <row r="11" spans="1:21" s="124" customFormat="1" ht="16.5" customHeight="1" x14ac:dyDescent="0.25">
      <c r="A11" s="308"/>
      <c r="B11" s="236"/>
      <c r="C11" s="31"/>
      <c r="D11" s="246"/>
      <c r="E11" s="246"/>
      <c r="F11" s="151">
        <f t="shared" si="0"/>
        <v>0</v>
      </c>
      <c r="G11" s="129">
        <f t="shared" si="1"/>
        <v>0</v>
      </c>
      <c r="H11" s="247"/>
      <c r="I11" s="246"/>
      <c r="J11" s="247"/>
      <c r="K11" s="246"/>
      <c r="L11" s="247"/>
      <c r="M11" s="298"/>
      <c r="N11" s="247"/>
      <c r="O11" s="246"/>
      <c r="P11" s="247"/>
      <c r="Q11" s="246"/>
      <c r="R11" s="246"/>
      <c r="S11" s="247"/>
      <c r="T11" s="247"/>
      <c r="U11" s="309"/>
    </row>
    <row r="12" spans="1:21" s="125" customFormat="1" ht="16.5" customHeight="1" x14ac:dyDescent="0.25">
      <c r="A12" s="308"/>
      <c r="B12" s="236"/>
      <c r="C12" s="31"/>
      <c r="D12" s="246"/>
      <c r="E12" s="246"/>
      <c r="F12" s="151">
        <f t="shared" si="0"/>
        <v>0</v>
      </c>
      <c r="G12" s="129">
        <f t="shared" si="1"/>
        <v>0</v>
      </c>
      <c r="H12" s="247"/>
      <c r="I12" s="246"/>
      <c r="J12" s="247"/>
      <c r="K12" s="246"/>
      <c r="L12" s="247"/>
      <c r="M12" s="298"/>
      <c r="N12" s="247"/>
      <c r="O12" s="246"/>
      <c r="P12" s="247"/>
      <c r="Q12" s="246"/>
      <c r="R12" s="246"/>
      <c r="S12" s="247"/>
      <c r="T12" s="247"/>
      <c r="U12" s="309"/>
    </row>
    <row r="13" spans="1:21" s="125" customFormat="1" ht="16.5" customHeight="1" x14ac:dyDescent="0.25">
      <c r="A13" s="308"/>
      <c r="B13" s="236"/>
      <c r="C13" s="31"/>
      <c r="D13" s="246"/>
      <c r="E13" s="246"/>
      <c r="F13" s="151">
        <f t="shared" si="0"/>
        <v>0</v>
      </c>
      <c r="G13" s="129">
        <f t="shared" si="1"/>
        <v>0</v>
      </c>
      <c r="H13" s="247"/>
      <c r="I13" s="246"/>
      <c r="J13" s="247"/>
      <c r="K13" s="246"/>
      <c r="L13" s="247"/>
      <c r="M13" s="298"/>
      <c r="N13" s="247"/>
      <c r="O13" s="246"/>
      <c r="P13" s="247"/>
      <c r="Q13" s="246"/>
      <c r="R13" s="246"/>
      <c r="S13" s="247"/>
      <c r="T13" s="247"/>
      <c r="U13" s="309"/>
    </row>
    <row r="14" spans="1:21" s="125" customFormat="1" ht="16.5" customHeight="1" x14ac:dyDescent="0.25">
      <c r="A14" s="308"/>
      <c r="B14" s="236"/>
      <c r="C14" s="31"/>
      <c r="D14" s="246"/>
      <c r="E14" s="246"/>
      <c r="F14" s="151">
        <f t="shared" si="0"/>
        <v>0</v>
      </c>
      <c r="G14" s="129">
        <f t="shared" si="1"/>
        <v>0</v>
      </c>
      <c r="H14" s="247"/>
      <c r="I14" s="246"/>
      <c r="J14" s="247"/>
      <c r="K14" s="246"/>
      <c r="L14" s="247"/>
      <c r="M14" s="298"/>
      <c r="N14" s="247"/>
      <c r="O14" s="246"/>
      <c r="P14" s="247"/>
      <c r="Q14" s="246"/>
      <c r="R14" s="246"/>
      <c r="S14" s="247"/>
      <c r="T14" s="247"/>
      <c r="U14" s="309"/>
    </row>
    <row r="15" spans="1:21" s="117" customFormat="1" ht="16.5" customHeight="1" x14ac:dyDescent="0.25">
      <c r="A15" s="308"/>
      <c r="B15" s="236"/>
      <c r="C15" s="31"/>
      <c r="D15" s="246"/>
      <c r="E15" s="246"/>
      <c r="F15" s="151">
        <f t="shared" si="0"/>
        <v>0</v>
      </c>
      <c r="G15" s="129">
        <f t="shared" si="1"/>
        <v>0</v>
      </c>
      <c r="H15" s="247"/>
      <c r="I15" s="246"/>
      <c r="J15" s="247"/>
      <c r="K15" s="246"/>
      <c r="L15" s="247"/>
      <c r="M15" s="298"/>
      <c r="N15" s="247"/>
      <c r="O15" s="246"/>
      <c r="P15" s="247"/>
      <c r="Q15" s="246"/>
      <c r="R15" s="246"/>
      <c r="S15" s="247"/>
      <c r="T15" s="247"/>
      <c r="U15" s="309"/>
    </row>
    <row r="16" spans="1:21" s="125" customFormat="1" ht="16.5" customHeight="1" x14ac:dyDescent="0.25">
      <c r="A16" s="308"/>
      <c r="B16" s="236"/>
      <c r="C16" s="31"/>
      <c r="D16" s="246"/>
      <c r="E16" s="246"/>
      <c r="F16" s="151">
        <f t="shared" si="0"/>
        <v>0</v>
      </c>
      <c r="G16" s="129">
        <f t="shared" si="1"/>
        <v>0</v>
      </c>
      <c r="H16" s="247"/>
      <c r="I16" s="246"/>
      <c r="J16" s="247"/>
      <c r="K16" s="246"/>
      <c r="L16" s="247"/>
      <c r="M16" s="298"/>
      <c r="N16" s="247"/>
      <c r="O16" s="246"/>
      <c r="P16" s="247"/>
      <c r="Q16" s="246"/>
      <c r="R16" s="246"/>
      <c r="S16" s="247"/>
      <c r="T16" s="247"/>
      <c r="U16" s="309"/>
    </row>
    <row r="17" spans="1:21" s="125" customFormat="1" ht="16.5" customHeight="1" x14ac:dyDescent="0.25">
      <c r="A17" s="308"/>
      <c r="B17" s="236"/>
      <c r="C17" s="31"/>
      <c r="D17" s="246"/>
      <c r="E17" s="246"/>
      <c r="F17" s="151">
        <f t="shared" si="0"/>
        <v>0</v>
      </c>
      <c r="G17" s="129">
        <f t="shared" si="1"/>
        <v>0</v>
      </c>
      <c r="H17" s="247"/>
      <c r="I17" s="246"/>
      <c r="J17" s="247"/>
      <c r="K17" s="246"/>
      <c r="L17" s="247"/>
      <c r="M17" s="298"/>
      <c r="N17" s="247"/>
      <c r="O17" s="246"/>
      <c r="P17" s="247"/>
      <c r="Q17" s="246"/>
      <c r="R17" s="246"/>
      <c r="S17" s="247"/>
      <c r="T17" s="247"/>
      <c r="U17" s="309"/>
    </row>
    <row r="18" spans="1:21" s="125" customFormat="1" ht="16.5" customHeight="1" x14ac:dyDescent="0.25">
      <c r="A18" s="308"/>
      <c r="B18" s="236"/>
      <c r="C18" s="31"/>
      <c r="D18" s="246"/>
      <c r="E18" s="246"/>
      <c r="F18" s="151">
        <f t="shared" si="0"/>
        <v>0</v>
      </c>
      <c r="G18" s="129">
        <f t="shared" si="1"/>
        <v>0</v>
      </c>
      <c r="H18" s="247"/>
      <c r="I18" s="246"/>
      <c r="J18" s="247"/>
      <c r="K18" s="246"/>
      <c r="L18" s="247"/>
      <c r="M18" s="298"/>
      <c r="N18" s="247"/>
      <c r="O18" s="246"/>
      <c r="P18" s="247"/>
      <c r="Q18" s="246"/>
      <c r="R18" s="246"/>
      <c r="S18" s="247"/>
      <c r="T18" s="247"/>
      <c r="U18" s="309"/>
    </row>
    <row r="19" spans="1:21" s="125" customFormat="1" ht="16.5" customHeight="1" x14ac:dyDescent="0.25">
      <c r="A19" s="308"/>
      <c r="B19" s="236"/>
      <c r="C19" s="31"/>
      <c r="D19" s="246"/>
      <c r="E19" s="246"/>
      <c r="F19" s="151">
        <f t="shared" ref="F19:F34" si="2">SUM(H19,J19,K19)</f>
        <v>0</v>
      </c>
      <c r="G19" s="129">
        <f t="shared" ref="G19:G34" si="3">SUM(I19:K19)</f>
        <v>0</v>
      </c>
      <c r="H19" s="247"/>
      <c r="I19" s="246"/>
      <c r="J19" s="247"/>
      <c r="K19" s="246"/>
      <c r="L19" s="247"/>
      <c r="M19" s="298"/>
      <c r="N19" s="247"/>
      <c r="O19" s="246"/>
      <c r="P19" s="247"/>
      <c r="Q19" s="246"/>
      <c r="R19" s="246"/>
      <c r="S19" s="247"/>
      <c r="T19" s="247"/>
      <c r="U19" s="309"/>
    </row>
    <row r="20" spans="1:21" s="125" customFormat="1" ht="16.5" customHeight="1" x14ac:dyDescent="0.25">
      <c r="A20" s="308"/>
      <c r="B20" s="236"/>
      <c r="C20" s="31"/>
      <c r="D20" s="246"/>
      <c r="E20" s="246"/>
      <c r="F20" s="151">
        <f t="shared" si="2"/>
        <v>0</v>
      </c>
      <c r="G20" s="129">
        <f t="shared" si="3"/>
        <v>0</v>
      </c>
      <c r="H20" s="247"/>
      <c r="I20" s="246"/>
      <c r="J20" s="247"/>
      <c r="K20" s="246"/>
      <c r="L20" s="247"/>
      <c r="M20" s="298"/>
      <c r="N20" s="247"/>
      <c r="O20" s="246"/>
      <c r="P20" s="247"/>
      <c r="Q20" s="246"/>
      <c r="R20" s="246"/>
      <c r="S20" s="247"/>
      <c r="T20" s="247"/>
      <c r="U20" s="309"/>
    </row>
    <row r="21" spans="1:21" s="125" customFormat="1" ht="16.5" customHeight="1" x14ac:dyDescent="0.25">
      <c r="A21" s="308"/>
      <c r="B21" s="236"/>
      <c r="C21" s="31"/>
      <c r="D21" s="246"/>
      <c r="E21" s="246"/>
      <c r="F21" s="151">
        <f t="shared" si="2"/>
        <v>0</v>
      </c>
      <c r="G21" s="129">
        <f t="shared" si="3"/>
        <v>0</v>
      </c>
      <c r="H21" s="247"/>
      <c r="I21" s="246"/>
      <c r="J21" s="247"/>
      <c r="K21" s="246"/>
      <c r="L21" s="247"/>
      <c r="M21" s="298"/>
      <c r="N21" s="247"/>
      <c r="O21" s="246"/>
      <c r="P21" s="247"/>
      <c r="Q21" s="246"/>
      <c r="R21" s="246"/>
      <c r="S21" s="247"/>
      <c r="T21" s="247"/>
      <c r="U21" s="309"/>
    </row>
    <row r="22" spans="1:21" s="125" customFormat="1" ht="16.5" customHeight="1" x14ac:dyDescent="0.25">
      <c r="A22" s="308"/>
      <c r="B22" s="236"/>
      <c r="C22" s="31"/>
      <c r="D22" s="246"/>
      <c r="E22" s="246"/>
      <c r="F22" s="151">
        <f t="shared" si="2"/>
        <v>0</v>
      </c>
      <c r="G22" s="129">
        <f t="shared" si="3"/>
        <v>0</v>
      </c>
      <c r="H22" s="247"/>
      <c r="I22" s="246"/>
      <c r="J22" s="247"/>
      <c r="K22" s="246"/>
      <c r="L22" s="247"/>
      <c r="M22" s="298"/>
      <c r="N22" s="247"/>
      <c r="O22" s="246"/>
      <c r="P22" s="247"/>
      <c r="Q22" s="246"/>
      <c r="R22" s="246"/>
      <c r="S22" s="247"/>
      <c r="T22" s="247"/>
      <c r="U22" s="309"/>
    </row>
    <row r="23" spans="1:21" s="125" customFormat="1" ht="16.5" customHeight="1" x14ac:dyDescent="0.25">
      <c r="A23" s="308"/>
      <c r="B23" s="236"/>
      <c r="C23" s="31"/>
      <c r="D23" s="246"/>
      <c r="E23" s="246"/>
      <c r="F23" s="151">
        <f t="shared" si="2"/>
        <v>0</v>
      </c>
      <c r="G23" s="129">
        <f t="shared" si="3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9"/>
    </row>
    <row r="24" spans="1:21" s="125" customFormat="1" ht="16.5" customHeight="1" x14ac:dyDescent="0.25">
      <c r="A24" s="308"/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 x14ac:dyDescent="0.25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 x14ac:dyDescent="0.25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 x14ac:dyDescent="0.25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 x14ac:dyDescent="0.25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O2" sqref="O2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Dublin San Ramon Services District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Raj Gumber, Laboratory Supervicor, tel. (925)875-2324, Gumber@dsrsd.com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4" t="s">
        <v>13</v>
      </c>
      <c r="E5" s="34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41102</v>
      </c>
      <c r="C7" s="130" t="str">
        <f>'Eff Conc.'!C7</f>
        <v>N</v>
      </c>
      <c r="D7" s="248">
        <f>'Eff Conc.'!D7</f>
        <v>8.01</v>
      </c>
      <c r="E7" s="248">
        <f>'Eff Conc.'!E7</f>
        <v>12.3</v>
      </c>
      <c r="F7" s="283">
        <f>IF(OR('Eff Conc.'!F7=0,'Eff Conc.'!F7=""), " ", 'Eff Conc.'!$D7*'Eff Conc.'!F7*3.78)</f>
        <v>936.79513199999997</v>
      </c>
      <c r="G7" s="283" t="str">
        <f>IF(OR('Eff Conc.'!G7=0,'Eff Conc.'!G7=""), " ", 'Eff Conc.'!$D7*'Eff Conc.'!G7*3.78)</f>
        <v xml:space="preserve"> </v>
      </c>
      <c r="H7" s="283">
        <f>IF('Eff Conc.'!H7="", " ", 'Eff Conc.'!$D7*'Eff Conc.'!H7*3.78)</f>
        <v>908.33399999999983</v>
      </c>
      <c r="I7" s="283" t="str">
        <f>IF('Eff Conc.'!I7="", " ", 'Eff Conc.'!$D7*'Eff Conc.'!I7*3.78)</f>
        <v xml:space="preserve"> </v>
      </c>
      <c r="J7" s="283">
        <f>IF('Eff Conc.'!J7="", " ", 'Eff Conc.'!$D7*'Eff Conc.'!J7*3.78)</f>
        <v>10.294452</v>
      </c>
      <c r="K7" s="283">
        <f>IF('Eff Conc.'!K7="", " ", 'Eff Conc.'!$D7*'Eff Conc.'!K7*3.78)</f>
        <v>18.166679999999999</v>
      </c>
      <c r="L7" s="283">
        <f>IF('Eff Conc.'!L7="", " ", 'Eff Conc.'!$D7*'Eff Conc.'!L7*3.78)</f>
        <v>878.05619999999988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19.983347999999999</v>
      </c>
      <c r="O7" s="283" t="str">
        <f>IF('Eff Conc.'!O7="", " ", 'Eff Conc.'!$D7*'Eff Conc.'!O7*3.78)</f>
        <v xml:space="preserve"> </v>
      </c>
      <c r="P7" s="283">
        <f>IF('Eff Conc.'!P7="", " ", 'Eff Conc.'!$E7*'Eff Conc.'!P7*3.78)</f>
        <v>34.405560000000001</v>
      </c>
      <c r="Q7" s="300">
        <f>IF('Eff Conc.'!U7="", " ", 'Eff Conc.'!$D7*'Eff Conc.'!U7*3.78)</f>
        <v>99.916739999999976</v>
      </c>
    </row>
    <row r="8" spans="1:17" x14ac:dyDescent="0.25">
      <c r="A8" s="299" t="str">
        <f>'Eff Conc.'!A8</f>
        <v>Q1 2013</v>
      </c>
      <c r="B8" s="88">
        <f>'Eff Conc.'!B8</f>
        <v>41284</v>
      </c>
      <c r="C8" s="130" t="str">
        <f>'Eff Conc.'!C8</f>
        <v>N</v>
      </c>
      <c r="D8" s="248">
        <f>'Eff Conc.'!D8</f>
        <v>11.36</v>
      </c>
      <c r="E8" s="248">
        <f>'Eff Conc.'!E8</f>
        <v>19.559999999999999</v>
      </c>
      <c r="F8" s="283">
        <f>IF(OR('Eff Conc.'!F8=0,'Eff Conc.'!F8=""), " ", 'Eff Conc.'!$D8*'Eff Conc.'!F8*3.78)</f>
        <v>1583.6567039999998</v>
      </c>
      <c r="G8" s="283" t="str">
        <f>IF(OR('Eff Conc.'!G8=0,'Eff Conc.'!G8=""), " ", 'Eff Conc.'!$D8*'Eff Conc.'!G8*3.78)</f>
        <v xml:space="preserve"> </v>
      </c>
      <c r="H8" s="283">
        <f>IF('Eff Conc.'!H8="", " ", 'Eff Conc.'!$D8*'Eff Conc.'!H8*3.78)</f>
        <v>1545.8687999999997</v>
      </c>
      <c r="I8" s="283" t="str">
        <f>IF('Eff Conc.'!I8="", " ", 'Eff Conc.'!$D8*'Eff Conc.'!I8*3.78)</f>
        <v xml:space="preserve"> </v>
      </c>
      <c r="J8" s="283">
        <f>IF('Eff Conc.'!J8="", " ", 'Eff Conc.'!$D8*'Eff Conc.'!J8*3.78)</f>
        <v>13.741055999999999</v>
      </c>
      <c r="K8" s="283">
        <f>IF('Eff Conc.'!K8="", " ", 'Eff Conc.'!$D8*'Eff Conc.'!K8*3.78)</f>
        <v>24.046848000000001</v>
      </c>
      <c r="L8" s="283">
        <f>IF('Eff Conc.'!L8="", " ", 'Eff Conc.'!$D8*'Eff Conc.'!L8*3.78)</f>
        <v>1417.0463999999999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98.763839999999988</v>
      </c>
      <c r="O8" s="283" t="str">
        <f>IF('Eff Conc.'!O8="", " ", 'Eff Conc.'!$D8*'Eff Conc.'!O8*3.78)</f>
        <v xml:space="preserve"> </v>
      </c>
      <c r="P8" s="283">
        <f>IF('Eff Conc.'!P8="", " ", 'Eff Conc.'!$E8*'Eff Conc.'!P8*3.78)</f>
        <v>110.90519999999998</v>
      </c>
      <c r="Q8" s="300">
        <f>IF('Eff Conc.'!U8="", " ", 'Eff Conc.'!$D8*'Eff Conc.'!U8*3.78)</f>
        <v>279.11520000000002</v>
      </c>
    </row>
    <row r="9" spans="1:17" x14ac:dyDescent="0.25">
      <c r="A9" s="299">
        <f>'Eff Conc.'!A9</f>
        <v>0</v>
      </c>
      <c r="B9" s="88">
        <f>'Eff Conc.'!B9</f>
        <v>0</v>
      </c>
      <c r="C9" s="130">
        <f>'Eff Conc.'!C9</f>
        <v>0</v>
      </c>
      <c r="D9" s="248">
        <f>'Eff Conc.'!D9</f>
        <v>0</v>
      </c>
      <c r="E9" s="248">
        <f>'Eff Conc.'!E9</f>
        <v>0</v>
      </c>
      <c r="F9" s="283" t="str">
        <f>IF(OR('Eff Conc.'!F9=0,'Eff Conc.'!F9=""), " ", 'Eff Conc.'!$D9*'Eff Conc.'!F9*3.78)</f>
        <v xml:space="preserve"> </v>
      </c>
      <c r="G9" s="283" t="str">
        <f>IF(OR('Eff Conc.'!G9=0,'Eff Conc.'!G9=""), " ", 'Eff Conc.'!$D9*'Eff Conc.'!G9*3.78)</f>
        <v xml:space="preserve"> </v>
      </c>
      <c r="H9" s="283" t="str">
        <f>IF('Eff Conc.'!H9="", " ", 'Eff Conc.'!$D9*'Eff Conc.'!H9*3.78)</f>
        <v xml:space="preserve"> </v>
      </c>
      <c r="I9" s="283" t="str">
        <f>IF('Eff Conc.'!I9="", " ", 'Eff Conc.'!$D9*'Eff Conc.'!I9*3.78)</f>
        <v xml:space="preserve"> </v>
      </c>
      <c r="J9" s="283" t="str">
        <f>IF('Eff Conc.'!J9="", " ", 'Eff Conc.'!$D9*'Eff Conc.'!J9*3.78)</f>
        <v xml:space="preserve"> </v>
      </c>
      <c r="K9" s="283" t="str">
        <f>IF('Eff Conc.'!K9="", " ", 'Eff Conc.'!$D9*'Eff Conc.'!K9*3.78)</f>
        <v xml:space="preserve"> </v>
      </c>
      <c r="L9" s="283" t="str">
        <f>IF('Eff Conc.'!L9="", " ", 'Eff Conc.'!$D9*'Eff Conc.'!L9*3.78)</f>
        <v xml:space="preserve"> </v>
      </c>
      <c r="M9" s="283" t="str">
        <f>IF('Eff Conc.'!M9="", " ", 'Eff Conc.'!$D9*'Eff Conc.'!M9*3.78)</f>
        <v xml:space="preserve"> </v>
      </c>
      <c r="N9" s="283" t="str">
        <f>IF('Eff Conc.'!N9="", " ", 'Eff Conc.'!$D9*'Eff Conc.'!N9*3.78)</f>
        <v xml:space="preserve"> </v>
      </c>
      <c r="O9" s="283" t="str">
        <f>IF('Eff Conc.'!O9="", " ", 'Eff Conc.'!$D9*'Eff Conc.'!O9*3.78)</f>
        <v xml:space="preserve"> </v>
      </c>
      <c r="P9" s="283" t="str">
        <f>IF('Eff Conc.'!P9="", " ", 'Eff Conc.'!$E9*'Eff Conc.'!P9*3.78)</f>
        <v xml:space="preserve"> </v>
      </c>
      <c r="Q9" s="300" t="str">
        <f>IF('Eff Conc.'!U9="", " ", 'Eff Conc.'!$D9*'Eff Conc.'!U9*3.78)</f>
        <v xml:space="preserve"> </v>
      </c>
    </row>
    <row r="10" spans="1:17" ht="15" customHeight="1" x14ac:dyDescent="0.25">
      <c r="A10" s="299">
        <f>'Eff Conc.'!A10</f>
        <v>0</v>
      </c>
      <c r="B10" s="88">
        <f>'Eff Conc.'!B10</f>
        <v>0</v>
      </c>
      <c r="C10" s="130">
        <f>'Eff Conc.'!C10</f>
        <v>0</v>
      </c>
      <c r="D10" s="248">
        <f>'Eff Conc.'!D10</f>
        <v>0</v>
      </c>
      <c r="E10" s="248">
        <f>'Eff Conc.'!E10</f>
        <v>0</v>
      </c>
      <c r="F10" s="283" t="str">
        <f>IF(OR('Eff Conc.'!F10=0,'Eff Conc.'!F10=""), " ", 'Eff Conc.'!$D10*'Eff Conc.'!F10*3.78)</f>
        <v xml:space="preserve"> </v>
      </c>
      <c r="G10" s="283" t="str">
        <f>IF(OR('Eff Conc.'!G10=0,'Eff Conc.'!G10=""), " ", 'Eff Conc.'!$D10*'Eff Conc.'!G10*3.78)</f>
        <v xml:space="preserve"> </v>
      </c>
      <c r="H10" s="283" t="str">
        <f>IF('Eff Conc.'!H10="", " ", 'Eff Conc.'!$D10*'Eff Conc.'!H10*3.78)</f>
        <v xml:space="preserve"> </v>
      </c>
      <c r="I10" s="283" t="str">
        <f>IF('Eff Conc.'!I10="", " ", 'Eff Conc.'!$D10*'Eff Conc.'!I10*3.78)</f>
        <v xml:space="preserve"> </v>
      </c>
      <c r="J10" s="283" t="str">
        <f>IF('Eff Conc.'!J10="", " ", 'Eff Conc.'!$D10*'Eff Conc.'!J10*3.78)</f>
        <v xml:space="preserve"> </v>
      </c>
      <c r="K10" s="283" t="str">
        <f>IF('Eff Conc.'!K10="", " ", 'Eff Conc.'!$D10*'Eff Conc.'!K10*3.78)</f>
        <v xml:space="preserve"> </v>
      </c>
      <c r="L10" s="283" t="str">
        <f>IF('Eff Conc.'!L10="", " ", 'Eff Conc.'!$D10*'Eff Conc.'!L10*3.78)</f>
        <v xml:space="preserve"> </v>
      </c>
      <c r="M10" s="283" t="str">
        <f>IF('Eff Conc.'!M10="", " ", 'Eff Conc.'!$D10*'Eff Conc.'!M10*3.78)</f>
        <v xml:space="preserve"> </v>
      </c>
      <c r="N10" s="283" t="str">
        <f>IF('Eff Conc.'!N10="", " ", 'Eff Conc.'!$D10*'Eff Conc.'!N10*3.78)</f>
        <v xml:space="preserve"> </v>
      </c>
      <c r="O10" s="283" t="str">
        <f>IF('Eff Conc.'!O10="", " ", 'Eff Conc.'!$D10*'Eff Conc.'!O10*3.78)</f>
        <v xml:space="preserve"> </v>
      </c>
      <c r="P10" s="283" t="str">
        <f>IF('Eff Conc.'!P10="", " ", 'Eff Conc.'!$E10*'Eff Conc.'!P10*3.78)</f>
        <v xml:space="preserve"> </v>
      </c>
      <c r="Q10" s="300" t="str">
        <f>IF('Eff Conc.'!U10="", " ", 'Eff Conc.'!$D10*'Eff Conc.'!U10*3.78)</f>
        <v xml:space="preserve"> </v>
      </c>
    </row>
    <row r="11" spans="1:17" x14ac:dyDescent="0.25">
      <c r="A11" s="299">
        <f>'Eff Conc.'!A11</f>
        <v>0</v>
      </c>
      <c r="B11" s="88">
        <f>'Eff Conc.'!B11</f>
        <v>0</v>
      </c>
      <c r="C11" s="130">
        <f>'Eff Conc.'!C11</f>
        <v>0</v>
      </c>
      <c r="D11" s="248">
        <f>'Eff Conc.'!D11</f>
        <v>0</v>
      </c>
      <c r="E11" s="248">
        <f>'Eff Conc.'!E11</f>
        <v>0</v>
      </c>
      <c r="F11" s="283" t="str">
        <f>IF(OR('Eff Conc.'!F11=0,'Eff Conc.'!F11=""), " ", 'Eff Conc.'!$D11*'Eff Conc.'!F11*3.78)</f>
        <v xml:space="preserve"> </v>
      </c>
      <c r="G11" s="283" t="str">
        <f>IF(OR('Eff Conc.'!G11=0,'Eff Conc.'!G11=""), " ", 'Eff Conc.'!$D11*'Eff Conc.'!G11*3.78)</f>
        <v xml:space="preserve"> </v>
      </c>
      <c r="H11" s="283" t="str">
        <f>IF('Eff Conc.'!H11="", " ", 'Eff Conc.'!$D11*'Eff Conc.'!H11*3.78)</f>
        <v xml:space="preserve"> </v>
      </c>
      <c r="I11" s="283" t="str">
        <f>IF('Eff Conc.'!I11="", " ", 'Eff Conc.'!$D11*'Eff Conc.'!I11*3.78)</f>
        <v xml:space="preserve"> </v>
      </c>
      <c r="J11" s="283" t="str">
        <f>IF('Eff Conc.'!J11="", " ", 'Eff Conc.'!$D11*'Eff Conc.'!J11*3.78)</f>
        <v xml:space="preserve"> </v>
      </c>
      <c r="K11" s="283" t="str">
        <f>IF('Eff Conc.'!K11="", " ", 'Eff Conc.'!$D11*'Eff Conc.'!K11*3.78)</f>
        <v xml:space="preserve"> </v>
      </c>
      <c r="L11" s="283" t="str">
        <f>IF('Eff Conc.'!L11="", " ", 'Eff Conc.'!$D11*'Eff Conc.'!L11*3.78)</f>
        <v xml:space="preserve"> </v>
      </c>
      <c r="M11" s="283" t="str">
        <f>IF('Eff Conc.'!M11="", " ", 'Eff Conc.'!$D11*'Eff Conc.'!M11*3.78)</f>
        <v xml:space="preserve"> </v>
      </c>
      <c r="N11" s="283" t="str">
        <f>IF('Eff Conc.'!N11="", " ", 'Eff Conc.'!$D11*'Eff Conc.'!N11*3.78)</f>
        <v xml:space="preserve"> </v>
      </c>
      <c r="O11" s="283" t="str">
        <f>IF('Eff Conc.'!O11="", " ", 'Eff Conc.'!$D11*'Eff Conc.'!O11*3.78)</f>
        <v xml:space="preserve"> </v>
      </c>
      <c r="P11" s="283" t="str">
        <f>IF('Eff Conc.'!P11="", " ", 'Eff Conc.'!$E11*'Eff Conc.'!P11*3.78)</f>
        <v xml:space="preserve"> </v>
      </c>
      <c r="Q11" s="300" t="str">
        <f>IF('Eff Conc.'!U11="", " ", 'Eff Conc.'!$D11*'Eff Conc.'!U11*3.78)</f>
        <v xml:space="preserve"> </v>
      </c>
    </row>
    <row r="12" spans="1:17" s="17" customFormat="1" x14ac:dyDescent="0.25">
      <c r="A12" s="299">
        <f>'Eff Conc.'!A12</f>
        <v>0</v>
      </c>
      <c r="B12" s="88">
        <f>'Eff Conc.'!B12</f>
        <v>0</v>
      </c>
      <c r="C12" s="130">
        <f>'Eff Conc.'!C12</f>
        <v>0</v>
      </c>
      <c r="D12" s="248">
        <f>'Eff Conc.'!D12</f>
        <v>0</v>
      </c>
      <c r="E12" s="248">
        <f>'Eff Conc.'!E12</f>
        <v>0</v>
      </c>
      <c r="F12" s="283" t="str">
        <f>IF(OR('Eff Conc.'!F12=0,'Eff Conc.'!F12=""), " ", 'Eff Conc.'!$D12*'Eff Conc.'!F12*3.78)</f>
        <v xml:space="preserve"> </v>
      </c>
      <c r="G12" s="283" t="str">
        <f>IF(OR('Eff Conc.'!G12=0,'Eff Conc.'!G12=""), " ", 'Eff Conc.'!$D12*'Eff Conc.'!G12*3.78)</f>
        <v xml:space="preserve"> </v>
      </c>
      <c r="H12" s="283" t="str">
        <f>IF('Eff Conc.'!H12="", " ", 'Eff Conc.'!$D12*'Eff Conc.'!H12*3.78)</f>
        <v xml:space="preserve"> </v>
      </c>
      <c r="I12" s="283" t="str">
        <f>IF('Eff Conc.'!I12="", " ", 'Eff Conc.'!$D12*'Eff Conc.'!I12*3.78)</f>
        <v xml:space="preserve"> </v>
      </c>
      <c r="J12" s="283" t="str">
        <f>IF('Eff Conc.'!J12="", " ", 'Eff Conc.'!$D12*'Eff Conc.'!J12*3.78)</f>
        <v xml:space="preserve"> </v>
      </c>
      <c r="K12" s="283" t="str">
        <f>IF('Eff Conc.'!K12="", " ", 'Eff Conc.'!$D12*'Eff Conc.'!K12*3.78)</f>
        <v xml:space="preserve"> </v>
      </c>
      <c r="L12" s="283" t="str">
        <f>IF('Eff Conc.'!L12="", " ", 'Eff Conc.'!$D12*'Eff Conc.'!L12*3.78)</f>
        <v xml:space="preserve"> </v>
      </c>
      <c r="M12" s="283" t="str">
        <f>IF('Eff Conc.'!M12="", " ", 'Eff Conc.'!$D12*'Eff Conc.'!M12*3.78)</f>
        <v xml:space="preserve"> </v>
      </c>
      <c r="N12" s="283" t="str">
        <f>IF('Eff Conc.'!N12="", " ", 'Eff Conc.'!$D12*'Eff Conc.'!N12*3.78)</f>
        <v xml:space="preserve"> </v>
      </c>
      <c r="O12" s="283" t="str">
        <f>IF('Eff Conc.'!O12="", " ", 'Eff Conc.'!$D12*'Eff Conc.'!O12*3.78)</f>
        <v xml:space="preserve"> </v>
      </c>
      <c r="P12" s="283" t="str">
        <f>IF('Eff Conc.'!P12="", " ", 'Eff Conc.'!$E12*'Eff Conc.'!P12*3.78)</f>
        <v xml:space="preserve"> </v>
      </c>
      <c r="Q12" s="300" t="str">
        <f>IF('Eff Conc.'!U12="", " ", 'Eff Conc.'!$D12*'Eff Conc.'!U12*3.78)</f>
        <v xml:space="preserve"> </v>
      </c>
    </row>
    <row r="13" spans="1:17" x14ac:dyDescent="0.25">
      <c r="A13" s="299">
        <f>'Eff Conc.'!A13</f>
        <v>0</v>
      </c>
      <c r="B13" s="88">
        <f>'Eff Conc.'!B13</f>
        <v>0</v>
      </c>
      <c r="C13" s="130">
        <f>'Eff Conc.'!C13</f>
        <v>0</v>
      </c>
      <c r="D13" s="248">
        <f>'Eff Conc.'!D13</f>
        <v>0</v>
      </c>
      <c r="E13" s="248">
        <f>'Eff Conc.'!E13</f>
        <v>0</v>
      </c>
      <c r="F13" s="283" t="str">
        <f>IF(OR('Eff Conc.'!F13=0,'Eff Conc.'!F13=""), " ", 'Eff Conc.'!$D13*'Eff Conc.'!F13*3.78)</f>
        <v xml:space="preserve"> </v>
      </c>
      <c r="G13" s="283" t="str">
        <f>IF(OR('Eff Conc.'!G13=0,'Eff Conc.'!G13=""), " ", 'Eff Conc.'!$D13*'Eff Conc.'!G13*3.78)</f>
        <v xml:space="preserve"> </v>
      </c>
      <c r="H13" s="283" t="str">
        <f>IF('Eff Conc.'!H13="", " ", 'Eff Conc.'!$D13*'Eff Conc.'!H13*3.78)</f>
        <v xml:space="preserve"> </v>
      </c>
      <c r="I13" s="283" t="str">
        <f>IF('Eff Conc.'!I13="", " ", 'Eff Conc.'!$D13*'Eff Conc.'!I13*3.78)</f>
        <v xml:space="preserve"> </v>
      </c>
      <c r="J13" s="283" t="str">
        <f>IF('Eff Conc.'!J13="", " ", 'Eff Conc.'!$D13*'Eff Conc.'!J13*3.78)</f>
        <v xml:space="preserve"> </v>
      </c>
      <c r="K13" s="283" t="str">
        <f>IF('Eff Conc.'!K13="", " ", 'Eff Conc.'!$D13*'Eff Conc.'!K13*3.78)</f>
        <v xml:space="preserve"> </v>
      </c>
      <c r="L13" s="283" t="str">
        <f>IF('Eff Conc.'!L13="", " ", 'Eff Conc.'!$D13*'Eff Conc.'!L13*3.78)</f>
        <v xml:space="preserve"> </v>
      </c>
      <c r="M13" s="283" t="str">
        <f>IF('Eff Conc.'!M13="", " ", 'Eff Conc.'!$D13*'Eff Conc.'!M13*3.78)</f>
        <v xml:space="preserve"> </v>
      </c>
      <c r="N13" s="283" t="str">
        <f>IF('Eff Conc.'!N13="", " ", 'Eff Conc.'!$D13*'Eff Conc.'!N13*3.78)</f>
        <v xml:space="preserve"> </v>
      </c>
      <c r="O13" s="283" t="str">
        <f>IF('Eff Conc.'!O13="", " ", 'Eff Conc.'!$D13*'Eff Conc.'!O13*3.78)</f>
        <v xml:space="preserve"> </v>
      </c>
      <c r="P13" s="283" t="str">
        <f>IF('Eff Conc.'!P13="", " ", 'Eff Conc.'!$E13*'Eff Conc.'!P13*3.78)</f>
        <v xml:space="preserve"> </v>
      </c>
      <c r="Q13" s="300" t="str">
        <f>IF('Eff Conc.'!U13="", " ", 'Eff Conc.'!$D13*'Eff Conc.'!U13*3.78)</f>
        <v xml:space="preserve"> </v>
      </c>
    </row>
    <row r="14" spans="1:17" x14ac:dyDescent="0.25">
      <c r="A14" s="299">
        <f>'Eff Conc.'!A14</f>
        <v>0</v>
      </c>
      <c r="B14" s="88">
        <f>'Eff Conc.'!B14</f>
        <v>0</v>
      </c>
      <c r="C14" s="130">
        <f>'Eff Conc.'!C14</f>
        <v>0</v>
      </c>
      <c r="D14" s="248">
        <f>'Eff Conc.'!D14</f>
        <v>0</v>
      </c>
      <c r="E14" s="248">
        <f>'Eff Conc.'!E14</f>
        <v>0</v>
      </c>
      <c r="F14" s="283" t="str">
        <f>IF(OR('Eff Conc.'!F14=0,'Eff Conc.'!F14=""), " ", 'Eff Conc.'!$D14*'Eff Conc.'!F14*3.78)</f>
        <v xml:space="preserve"> </v>
      </c>
      <c r="G14" s="283" t="str">
        <f>IF(OR('Eff Conc.'!G14=0,'Eff Conc.'!G14=""), " ", 'Eff Conc.'!$D14*'Eff Conc.'!G14*3.78)</f>
        <v xml:space="preserve"> </v>
      </c>
      <c r="H14" s="283" t="str">
        <f>IF('Eff Conc.'!H14="", " ", 'Eff Conc.'!$D14*'Eff Conc.'!H14*3.78)</f>
        <v xml:space="preserve"> </v>
      </c>
      <c r="I14" s="283" t="str">
        <f>IF('Eff Conc.'!I14="", " ", 'Eff Conc.'!$D14*'Eff Conc.'!I14*3.78)</f>
        <v xml:space="preserve"> </v>
      </c>
      <c r="J14" s="283" t="str">
        <f>IF('Eff Conc.'!J14="", " ", 'Eff Conc.'!$D14*'Eff Conc.'!J14*3.78)</f>
        <v xml:space="preserve"> </v>
      </c>
      <c r="K14" s="283" t="str">
        <f>IF('Eff Conc.'!K14="", " ", 'Eff Conc.'!$D14*'Eff Conc.'!K14*3.78)</f>
        <v xml:space="preserve"> </v>
      </c>
      <c r="L14" s="283" t="str">
        <f>IF('Eff Conc.'!L14="", " ", 'Eff Conc.'!$D14*'Eff Conc.'!L14*3.78)</f>
        <v xml:space="preserve"> </v>
      </c>
      <c r="M14" s="283" t="str">
        <f>IF('Eff Conc.'!M14="", " ", 'Eff Conc.'!$D14*'Eff Conc.'!M14*3.78)</f>
        <v xml:space="preserve"> </v>
      </c>
      <c r="N14" s="283" t="str">
        <f>IF('Eff Conc.'!N14="", " ", 'Eff Conc.'!$D14*'Eff Conc.'!N14*3.78)</f>
        <v xml:space="preserve"> </v>
      </c>
      <c r="O14" s="283" t="str">
        <f>IF('Eff Conc.'!O14="", " ", 'Eff Conc.'!$D14*'Eff Conc.'!O14*3.78)</f>
        <v xml:space="preserve"> </v>
      </c>
      <c r="P14" s="283" t="str">
        <f>IF('Eff Conc.'!P14="", " ", 'Eff Conc.'!$E14*'Eff Conc.'!P14*3.78)</f>
        <v xml:space="preserve"> </v>
      </c>
      <c r="Q14" s="300" t="str">
        <f>IF('Eff Conc.'!U14="", " ", 'Eff Conc.'!$D14*'Eff Conc.'!U14*3.78)</f>
        <v xml:space="preserve"> </v>
      </c>
    </row>
    <row r="15" spans="1:17" ht="15" customHeight="1" x14ac:dyDescent="0.25">
      <c r="A15" s="299">
        <f>'Eff Conc.'!A15</f>
        <v>0</v>
      </c>
      <c r="B15" s="88">
        <f>'Eff Conc.'!B15</f>
        <v>0</v>
      </c>
      <c r="C15" s="130">
        <f>'Eff Conc.'!C15</f>
        <v>0</v>
      </c>
      <c r="D15" s="248">
        <f>'Eff Conc.'!D15</f>
        <v>0</v>
      </c>
      <c r="E15" s="248">
        <f>'Eff Conc.'!E15</f>
        <v>0</v>
      </c>
      <c r="F15" s="283" t="str">
        <f>IF(OR('Eff Conc.'!F15=0,'Eff Conc.'!F15=""), " ", 'Eff Conc.'!$D15*'Eff Conc.'!F15*3.78)</f>
        <v xml:space="preserve"> </v>
      </c>
      <c r="G15" s="283" t="str">
        <f>IF(OR('Eff Conc.'!G15=0,'Eff Conc.'!G15=""), " ", 'Eff Conc.'!$D15*'Eff Conc.'!G15*3.78)</f>
        <v xml:space="preserve"> </v>
      </c>
      <c r="H15" s="283" t="str">
        <f>IF('Eff Conc.'!H15="", " ", 'Eff Conc.'!$D15*'Eff Conc.'!H15*3.78)</f>
        <v xml:space="preserve"> </v>
      </c>
      <c r="I15" s="283" t="str">
        <f>IF('Eff Conc.'!I15="", " ", 'Eff Conc.'!$D15*'Eff Conc.'!I15*3.78)</f>
        <v xml:space="preserve"> </v>
      </c>
      <c r="J15" s="283" t="str">
        <f>IF('Eff Conc.'!J15="", " ", 'Eff Conc.'!$D15*'Eff Conc.'!J15*3.78)</f>
        <v xml:space="preserve"> </v>
      </c>
      <c r="K15" s="283" t="str">
        <f>IF('Eff Conc.'!K15="", " ", 'Eff Conc.'!$D15*'Eff Conc.'!K15*3.78)</f>
        <v xml:space="preserve"> </v>
      </c>
      <c r="L15" s="283" t="str">
        <f>IF('Eff Conc.'!L15="", " ", 'Eff Conc.'!$D15*'Eff Conc.'!L15*3.78)</f>
        <v xml:space="preserve"> </v>
      </c>
      <c r="M15" s="283" t="str">
        <f>IF('Eff Conc.'!M15="", " ", 'Eff Conc.'!$D15*'Eff Conc.'!M15*3.78)</f>
        <v xml:space="preserve"> </v>
      </c>
      <c r="N15" s="283" t="str">
        <f>IF('Eff Conc.'!N15="", " ", 'Eff Conc.'!$D15*'Eff Conc.'!N15*3.78)</f>
        <v xml:space="preserve"> </v>
      </c>
      <c r="O15" s="283" t="str">
        <f>IF('Eff Conc.'!O15="", " ", 'Eff Conc.'!$D15*'Eff Conc.'!O15*3.78)</f>
        <v xml:space="preserve"> </v>
      </c>
      <c r="P15" s="283" t="str">
        <f>IF('Eff Conc.'!P15="", " ", 'Eff Conc.'!$E15*'Eff Conc.'!P15*3.78)</f>
        <v xml:space="preserve"> </v>
      </c>
      <c r="Q15" s="300" t="str">
        <f>IF('Eff Conc.'!U15="", " ", 'Eff Conc.'!$D15*'Eff Conc.'!U15*3.78)</f>
        <v xml:space="preserve"> </v>
      </c>
    </row>
    <row r="16" spans="1:17" x14ac:dyDescent="0.25">
      <c r="A16" s="299">
        <f>'Eff Conc.'!A16</f>
        <v>0</v>
      </c>
      <c r="B16" s="88">
        <f>'Eff Conc.'!B16</f>
        <v>0</v>
      </c>
      <c r="C16" s="130">
        <f>'Eff Conc.'!C16</f>
        <v>0</v>
      </c>
      <c r="D16" s="248">
        <f>'Eff Conc.'!D16</f>
        <v>0</v>
      </c>
      <c r="E16" s="248">
        <f>'Eff Conc.'!E16</f>
        <v>0</v>
      </c>
      <c r="F16" s="283" t="str">
        <f>IF(OR('Eff Conc.'!F16=0,'Eff Conc.'!F16=""), " ", 'Eff Conc.'!$D16*'Eff Conc.'!F16*3.78)</f>
        <v xml:space="preserve"> </v>
      </c>
      <c r="G16" s="283" t="str">
        <f>IF(OR('Eff Conc.'!G16=0,'Eff Conc.'!G16=""), " ", 'Eff Conc.'!$D16*'Eff Conc.'!G16*3.78)</f>
        <v xml:space="preserve"> </v>
      </c>
      <c r="H16" s="283" t="str">
        <f>IF('Eff Conc.'!H16="", " ", 'Eff Conc.'!$D16*'Eff Conc.'!H16*3.78)</f>
        <v xml:space="preserve"> </v>
      </c>
      <c r="I16" s="283" t="str">
        <f>IF('Eff Conc.'!I16="", " ", 'Eff Conc.'!$D16*'Eff Conc.'!I16*3.78)</f>
        <v xml:space="preserve"> </v>
      </c>
      <c r="J16" s="283" t="str">
        <f>IF('Eff Conc.'!J16="", " ", 'Eff Conc.'!$D16*'Eff Conc.'!J16*3.78)</f>
        <v xml:space="preserve"> </v>
      </c>
      <c r="K16" s="283" t="str">
        <f>IF('Eff Conc.'!K16="", " ", 'Eff Conc.'!$D16*'Eff Conc.'!K16*3.78)</f>
        <v xml:space="preserve"> </v>
      </c>
      <c r="L16" s="283" t="str">
        <f>IF('Eff Conc.'!L16="", " ", 'Eff Conc.'!$D16*'Eff Conc.'!L16*3.78)</f>
        <v xml:space="preserve"> </v>
      </c>
      <c r="M16" s="283" t="str">
        <f>IF('Eff Conc.'!M16="", " ", 'Eff Conc.'!$D16*'Eff Conc.'!M16*3.78)</f>
        <v xml:space="preserve"> </v>
      </c>
      <c r="N16" s="283" t="str">
        <f>IF('Eff Conc.'!N16="", " ", 'Eff Conc.'!$D16*'Eff Conc.'!N16*3.78)</f>
        <v xml:space="preserve"> </v>
      </c>
      <c r="O16" s="283" t="str">
        <f>IF('Eff Conc.'!O16="", " ", 'Eff Conc.'!$D16*'Eff Conc.'!O16*3.78)</f>
        <v xml:space="preserve"> </v>
      </c>
      <c r="P16" s="283" t="str">
        <f>IF('Eff Conc.'!P16="", " ", 'Eff Conc.'!$E16*'Eff Conc.'!P16*3.78)</f>
        <v xml:space="preserve"> </v>
      </c>
      <c r="Q16" s="300" t="str">
        <f>IF('Eff Conc.'!U16="", " ", 'Eff Conc.'!$D16*'Eff Conc.'!U16*3.78)</f>
        <v xml:space="preserve"> </v>
      </c>
    </row>
    <row r="17" spans="1:17" x14ac:dyDescent="0.25">
      <c r="A17" s="299">
        <f>'Eff Conc.'!A17</f>
        <v>0</v>
      </c>
      <c r="B17" s="88">
        <f>'Eff Conc.'!B17</f>
        <v>0</v>
      </c>
      <c r="C17" s="130">
        <f>'Eff Conc.'!C17</f>
        <v>0</v>
      </c>
      <c r="D17" s="248">
        <f>'Eff Conc.'!D17</f>
        <v>0</v>
      </c>
      <c r="E17" s="248">
        <f>'Eff Conc.'!E17</f>
        <v>0</v>
      </c>
      <c r="F17" s="283" t="str">
        <f>IF(OR('Eff Conc.'!F17=0,'Eff Conc.'!F17=""), " ", 'Eff Conc.'!$D17*'Eff Conc.'!F17*3.78)</f>
        <v xml:space="preserve"> </v>
      </c>
      <c r="G17" s="283" t="str">
        <f>IF(OR('Eff Conc.'!G17=0,'Eff Conc.'!G17=""), " ", 'Eff Conc.'!$D17*'Eff Conc.'!G17*3.78)</f>
        <v xml:space="preserve"> </v>
      </c>
      <c r="H17" s="283" t="str">
        <f>IF('Eff Conc.'!H17="", " ", 'Eff Conc.'!$D17*'Eff Conc.'!H17*3.78)</f>
        <v xml:space="preserve"> </v>
      </c>
      <c r="I17" s="283" t="str">
        <f>IF('Eff Conc.'!I17="", " ", 'Eff Conc.'!$D17*'Eff Conc.'!I17*3.78)</f>
        <v xml:space="preserve"> </v>
      </c>
      <c r="J17" s="283" t="str">
        <f>IF('Eff Conc.'!J17="", " ", 'Eff Conc.'!$D17*'Eff Conc.'!J17*3.78)</f>
        <v xml:space="preserve"> </v>
      </c>
      <c r="K17" s="283" t="str">
        <f>IF('Eff Conc.'!K17="", " ", 'Eff Conc.'!$D17*'Eff Conc.'!K17*3.78)</f>
        <v xml:space="preserve"> </v>
      </c>
      <c r="L17" s="283" t="str">
        <f>IF('Eff Conc.'!L17="", " ", 'Eff Conc.'!$D17*'Eff Conc.'!L17*3.78)</f>
        <v xml:space="preserve"> </v>
      </c>
      <c r="M17" s="283" t="str">
        <f>IF('Eff Conc.'!M17="", " ", 'Eff Conc.'!$D17*'Eff Conc.'!M17*3.78)</f>
        <v xml:space="preserve"> </v>
      </c>
      <c r="N17" s="283" t="str">
        <f>IF('Eff Conc.'!N17="", " ", 'Eff Conc.'!$D17*'Eff Conc.'!N17*3.78)</f>
        <v xml:space="preserve"> </v>
      </c>
      <c r="O17" s="283" t="str">
        <f>IF('Eff Conc.'!O17="", " ", 'Eff Conc.'!$D17*'Eff Conc.'!O17*3.78)</f>
        <v xml:space="preserve"> </v>
      </c>
      <c r="P17" s="283" t="str">
        <f>IF('Eff Conc.'!P17="", " ", 'Eff Conc.'!$E17*'Eff Conc.'!P17*3.78)</f>
        <v xml:space="preserve"> </v>
      </c>
      <c r="Q17" s="300" t="str">
        <f>IF('Eff Conc.'!U17="", " ", 'Eff Conc.'!$D17*'Eff Conc.'!U17*3.78)</f>
        <v xml:space="preserve"> </v>
      </c>
    </row>
    <row r="18" spans="1:17" x14ac:dyDescent="0.25">
      <c r="A18" s="299">
        <f>'Eff Conc.'!A18</f>
        <v>0</v>
      </c>
      <c r="B18" s="88">
        <f>'Eff Conc.'!B18</f>
        <v>0</v>
      </c>
      <c r="C18" s="130">
        <f>'Eff Conc.'!C18</f>
        <v>0</v>
      </c>
      <c r="D18" s="248">
        <f>'Eff Conc.'!D18</f>
        <v>0</v>
      </c>
      <c r="E18" s="248">
        <f>'Eff Conc.'!E18</f>
        <v>0</v>
      </c>
      <c r="F18" s="283" t="str">
        <f>IF(OR('Eff Conc.'!F18=0,'Eff Conc.'!F18=""), " ", 'Eff Conc.'!$D18*'Eff Conc.'!F18*3.78)</f>
        <v xml:space="preserve"> </v>
      </c>
      <c r="G18" s="283" t="str">
        <f>IF(OR('Eff Conc.'!G18=0,'Eff Conc.'!G18=""), " ", 'Eff Conc.'!$D18*'Eff Conc.'!G18*3.78)</f>
        <v xml:space="preserve"> </v>
      </c>
      <c r="H18" s="283" t="str">
        <f>IF('Eff Conc.'!H18="", " ", 'Eff Conc.'!$D18*'Eff Conc.'!H18*3.78)</f>
        <v xml:space="preserve"> </v>
      </c>
      <c r="I18" s="283" t="str">
        <f>IF('Eff Conc.'!I18="", " ", 'Eff Conc.'!$D18*'Eff Conc.'!I18*3.78)</f>
        <v xml:space="preserve"> </v>
      </c>
      <c r="J18" s="283" t="str">
        <f>IF('Eff Conc.'!J18="", " ", 'Eff Conc.'!$D18*'Eff Conc.'!J18*3.78)</f>
        <v xml:space="preserve"> </v>
      </c>
      <c r="K18" s="283" t="str">
        <f>IF('Eff Conc.'!K18="", " ", 'Eff Conc.'!$D18*'Eff Conc.'!K18*3.78)</f>
        <v xml:space="preserve"> </v>
      </c>
      <c r="L18" s="283" t="str">
        <f>IF('Eff Conc.'!L18="", " ", 'Eff Conc.'!$D18*'Eff Conc.'!L18*3.78)</f>
        <v xml:space="preserve"> </v>
      </c>
      <c r="M18" s="283" t="str">
        <f>IF('Eff Conc.'!M18="", " ", 'Eff Conc.'!$D18*'Eff Conc.'!M18*3.78)</f>
        <v xml:space="preserve"> </v>
      </c>
      <c r="N18" s="283" t="str">
        <f>IF('Eff Conc.'!N18="", " ", 'Eff Conc.'!$D18*'Eff Conc.'!N18*3.78)</f>
        <v xml:space="preserve"> </v>
      </c>
      <c r="O18" s="283" t="str">
        <f>IF('Eff Conc.'!O18="", " ", 'Eff Conc.'!$D18*'Eff Conc.'!O18*3.78)</f>
        <v xml:space="preserve"> </v>
      </c>
      <c r="P18" s="283" t="str">
        <f>IF('Eff Conc.'!P18="", " ", 'Eff Conc.'!$E18*'Eff Conc.'!P18*3.78)</f>
        <v xml:space="preserve"> </v>
      </c>
      <c r="Q18" s="300" t="str">
        <f>IF('Eff Conc.'!U18="", " ", 'Eff Conc.'!$D18*'Eff Conc.'!U18*3.78)</f>
        <v xml:space="preserve"> </v>
      </c>
    </row>
    <row r="19" spans="1:17" x14ac:dyDescent="0.25">
      <c r="A19" s="299">
        <f>'Eff Conc.'!A19</f>
        <v>0</v>
      </c>
      <c r="B19" s="88">
        <f>'Eff Conc.'!B19</f>
        <v>0</v>
      </c>
      <c r="C19" s="130">
        <f>'Eff Conc.'!C19</f>
        <v>0</v>
      </c>
      <c r="D19" s="248">
        <f>'Eff Conc.'!D19</f>
        <v>0</v>
      </c>
      <c r="E19" s="248">
        <f>'Eff Conc.'!E19</f>
        <v>0</v>
      </c>
      <c r="F19" s="283" t="str">
        <f>IF(OR('Eff Conc.'!F19=0,'Eff Conc.'!F19=""), " ", 'Eff Conc.'!$D19*'Eff Conc.'!F19*3.78)</f>
        <v xml:space="preserve"> </v>
      </c>
      <c r="G19" s="283" t="str">
        <f>IF(OR('Eff Conc.'!G19=0,'Eff Conc.'!G19=""), " ", 'Eff Conc.'!$D19*'Eff Conc.'!G19*3.78)</f>
        <v xml:space="preserve"> </v>
      </c>
      <c r="H19" s="283" t="str">
        <f>IF('Eff Conc.'!H19="", " ", 'Eff Conc.'!$D19*'Eff Conc.'!H19*3.78)</f>
        <v xml:space="preserve"> </v>
      </c>
      <c r="I19" s="283" t="str">
        <f>IF('Eff Conc.'!I19="", " ", 'Eff Conc.'!$D19*'Eff Conc.'!I19*3.78)</f>
        <v xml:space="preserve"> </v>
      </c>
      <c r="J19" s="283" t="str">
        <f>IF('Eff Conc.'!J19="", " ", 'Eff Conc.'!$D19*'Eff Conc.'!J19*3.78)</f>
        <v xml:space="preserve"> </v>
      </c>
      <c r="K19" s="283" t="str">
        <f>IF('Eff Conc.'!K19="", " ", 'Eff Conc.'!$D19*'Eff Conc.'!K19*3.78)</f>
        <v xml:space="preserve"> </v>
      </c>
      <c r="L19" s="283" t="str">
        <f>IF('Eff Conc.'!L19="", " ", 'Eff Conc.'!$D19*'Eff Conc.'!L19*3.78)</f>
        <v xml:space="preserve"> </v>
      </c>
      <c r="M19" s="283" t="str">
        <f>IF('Eff Conc.'!M19="", " ", 'Eff Conc.'!$D19*'Eff Conc.'!M19*3.78)</f>
        <v xml:space="preserve"> </v>
      </c>
      <c r="N19" s="283" t="str">
        <f>IF('Eff Conc.'!N19="", " ", 'Eff Conc.'!$D19*'Eff Conc.'!N19*3.78)</f>
        <v xml:space="preserve"> </v>
      </c>
      <c r="O19" s="283" t="str">
        <f>IF('Eff Conc.'!O19="", " ", 'Eff Conc.'!$D19*'Eff Conc.'!O19*3.78)</f>
        <v xml:space="preserve"> </v>
      </c>
      <c r="P19" s="283" t="str">
        <f>IF('Eff Conc.'!P19="", " ", 'Eff Conc.'!$E19*'Eff Conc.'!P19*3.78)</f>
        <v xml:space="preserve"> </v>
      </c>
      <c r="Q19" s="300" t="str">
        <f>IF('Eff Conc.'!U19="", " ", 'Eff Conc.'!$D19*'Eff Conc.'!U19*3.78)</f>
        <v xml:space="preserve"> </v>
      </c>
    </row>
    <row r="20" spans="1:17" x14ac:dyDescent="0.25">
      <c r="A20" s="299">
        <f>'Eff Conc.'!A20</f>
        <v>0</v>
      </c>
      <c r="B20" s="88">
        <f>'Eff Conc.'!B20</f>
        <v>0</v>
      </c>
      <c r="C20" s="130">
        <f>'Eff Conc.'!C20</f>
        <v>0</v>
      </c>
      <c r="D20" s="248">
        <f>'Eff Conc.'!D20</f>
        <v>0</v>
      </c>
      <c r="E20" s="248">
        <f>'Eff Conc.'!E20</f>
        <v>0</v>
      </c>
      <c r="F20" s="283" t="str">
        <f>IF(OR('Eff Conc.'!F20=0,'Eff Conc.'!F20=""), " ", 'Eff Conc.'!$D20*'Eff Conc.'!F20*3.78)</f>
        <v xml:space="preserve"> </v>
      </c>
      <c r="G20" s="283" t="str">
        <f>IF(OR('Eff Conc.'!G20=0,'Eff Conc.'!G20=""), " ", 'Eff Conc.'!$D20*'Eff Conc.'!G20*3.78)</f>
        <v xml:space="preserve"> </v>
      </c>
      <c r="H20" s="283" t="str">
        <f>IF('Eff Conc.'!H20="", " ", 'Eff Conc.'!$D20*'Eff Conc.'!H20*3.78)</f>
        <v xml:space="preserve"> </v>
      </c>
      <c r="I20" s="283" t="str">
        <f>IF('Eff Conc.'!I20="", " ", 'Eff Conc.'!$D20*'Eff Conc.'!I20*3.78)</f>
        <v xml:space="preserve"> </v>
      </c>
      <c r="J20" s="283" t="str">
        <f>IF('Eff Conc.'!J20="", " ", 'Eff Conc.'!$D20*'Eff Conc.'!J20*3.78)</f>
        <v xml:space="preserve"> </v>
      </c>
      <c r="K20" s="283" t="str">
        <f>IF('Eff Conc.'!K20="", " ", 'Eff Conc.'!$D20*'Eff Conc.'!K20*3.78)</f>
        <v xml:space="preserve"> </v>
      </c>
      <c r="L20" s="283" t="str">
        <f>IF('Eff Conc.'!L20="", " ", 'Eff Conc.'!$D20*'Eff Conc.'!L20*3.78)</f>
        <v xml:space="preserve"> </v>
      </c>
      <c r="M20" s="283" t="str">
        <f>IF('Eff Conc.'!M20="", " ", 'Eff Conc.'!$D20*'Eff Conc.'!M20*3.78)</f>
        <v xml:space="preserve"> </v>
      </c>
      <c r="N20" s="283" t="str">
        <f>IF('Eff Conc.'!N20="", " ", 'Eff Conc.'!$D20*'Eff Conc.'!N20*3.78)</f>
        <v xml:space="preserve"> </v>
      </c>
      <c r="O20" s="283" t="str">
        <f>IF('Eff Conc.'!O20="", " ", 'Eff Conc.'!$D20*'Eff Conc.'!O20*3.78)</f>
        <v xml:space="preserve"> </v>
      </c>
      <c r="P20" s="283" t="str">
        <f>IF('Eff Conc.'!P20="", " ", 'Eff Conc.'!$E20*'Eff Conc.'!P20*3.78)</f>
        <v xml:space="preserve"> </v>
      </c>
      <c r="Q20" s="300" t="str">
        <f>IF('Eff Conc.'!U20="", " ", 'Eff Conc.'!$D20*'Eff Conc.'!U20*3.78)</f>
        <v xml:space="preserve"> </v>
      </c>
    </row>
    <row r="21" spans="1:17" ht="15" customHeight="1" x14ac:dyDescent="0.25">
      <c r="A21" s="299">
        <f>'Eff Conc.'!A21</f>
        <v>0</v>
      </c>
      <c r="B21" s="88">
        <f>'Eff Conc.'!B21</f>
        <v>0</v>
      </c>
      <c r="C21" s="130">
        <f>'Eff Conc.'!C21</f>
        <v>0</v>
      </c>
      <c r="D21" s="248">
        <f>'Eff Conc.'!D21</f>
        <v>0</v>
      </c>
      <c r="E21" s="248">
        <f>'Eff Conc.'!E21</f>
        <v>0</v>
      </c>
      <c r="F21" s="283" t="str">
        <f>IF(OR('Eff Conc.'!F21=0,'Eff Conc.'!F21=""), " ", 'Eff Conc.'!$D21*'Eff Conc.'!F21*3.78)</f>
        <v xml:space="preserve"> </v>
      </c>
      <c r="G21" s="283" t="str">
        <f>IF(OR('Eff Conc.'!G21=0,'Eff Conc.'!G21=""), " ", 'Eff Conc.'!$D21*'Eff Conc.'!G21*3.78)</f>
        <v xml:space="preserve"> </v>
      </c>
      <c r="H21" s="283" t="str">
        <f>IF('Eff Conc.'!H21="", " ", 'Eff Conc.'!$D21*'Eff Conc.'!H21*3.78)</f>
        <v xml:space="preserve"> </v>
      </c>
      <c r="I21" s="283" t="str">
        <f>IF('Eff Conc.'!I21="", " ", 'Eff Conc.'!$D21*'Eff Conc.'!I21*3.78)</f>
        <v xml:space="preserve"> </v>
      </c>
      <c r="J21" s="283" t="str">
        <f>IF('Eff Conc.'!J21="", " ", 'Eff Conc.'!$D21*'Eff Conc.'!J21*3.78)</f>
        <v xml:space="preserve"> </v>
      </c>
      <c r="K21" s="283" t="str">
        <f>IF('Eff Conc.'!K21="", " ", 'Eff Conc.'!$D21*'Eff Conc.'!K21*3.78)</f>
        <v xml:space="preserve"> </v>
      </c>
      <c r="L21" s="283" t="str">
        <f>IF('Eff Conc.'!L21="", " ", 'Eff Conc.'!$D21*'Eff Conc.'!L21*3.78)</f>
        <v xml:space="preserve"> </v>
      </c>
      <c r="M21" s="283" t="str">
        <f>IF('Eff Conc.'!M21="", " ", 'Eff Conc.'!$D21*'Eff Conc.'!M21*3.78)</f>
        <v xml:space="preserve"> </v>
      </c>
      <c r="N21" s="283" t="str">
        <f>IF('Eff Conc.'!N21="", " ", 'Eff Conc.'!$D21*'Eff Conc.'!N21*3.78)</f>
        <v xml:space="preserve"> </v>
      </c>
      <c r="O21" s="283" t="str">
        <f>IF('Eff Conc.'!O21="", " ", 'Eff Conc.'!$D21*'Eff Conc.'!O21*3.78)</f>
        <v xml:space="preserve"> </v>
      </c>
      <c r="P21" s="283" t="str">
        <f>IF('Eff Conc.'!P21="", " ", 'Eff Conc.'!$E21*'Eff Conc.'!P21*3.78)</f>
        <v xml:space="preserve"> </v>
      </c>
      <c r="Q21" s="300" t="str">
        <f>IF('Eff Conc.'!U21="", " ", 'Eff Conc.'!$D21*'Eff Conc.'!U21*3.78)</f>
        <v xml:space="preserve"> </v>
      </c>
    </row>
    <row r="22" spans="1:17" x14ac:dyDescent="0.25">
      <c r="A22" s="299">
        <f>'Eff Conc.'!A22</f>
        <v>0</v>
      </c>
      <c r="B22" s="88">
        <f>'Eff Conc.'!B22</f>
        <v>0</v>
      </c>
      <c r="C22" s="130">
        <f>'Eff Conc.'!C22</f>
        <v>0</v>
      </c>
      <c r="D22" s="248">
        <f>'Eff Conc.'!D22</f>
        <v>0</v>
      </c>
      <c r="E22" s="248">
        <f>'Eff Conc.'!E22</f>
        <v>0</v>
      </c>
      <c r="F22" s="283" t="str">
        <f>IF(OR('Eff Conc.'!F22=0,'Eff Conc.'!F22=""), " ", 'Eff Conc.'!$D22*'Eff Conc.'!F22*3.78)</f>
        <v xml:space="preserve"> </v>
      </c>
      <c r="G22" s="283" t="str">
        <f>IF(OR('Eff Conc.'!G22=0,'Eff Conc.'!G22=""), " ", 'Eff Conc.'!$D22*'Eff Conc.'!G22*3.78)</f>
        <v xml:space="preserve"> </v>
      </c>
      <c r="H22" s="283" t="str">
        <f>IF('Eff Conc.'!H22="", " ", 'Eff Conc.'!$D22*'Eff Conc.'!H22*3.78)</f>
        <v xml:space="preserve"> </v>
      </c>
      <c r="I22" s="283" t="str">
        <f>IF('Eff Conc.'!I22="", " ", 'Eff Conc.'!$D22*'Eff Conc.'!I22*3.78)</f>
        <v xml:space="preserve"> </v>
      </c>
      <c r="J22" s="283" t="str">
        <f>IF('Eff Conc.'!J22="", " ", 'Eff Conc.'!$D22*'Eff Conc.'!J22*3.78)</f>
        <v xml:space="preserve"> </v>
      </c>
      <c r="K22" s="283" t="str">
        <f>IF('Eff Conc.'!K22="", " ", 'Eff Conc.'!$D22*'Eff Conc.'!K22*3.78)</f>
        <v xml:space="preserve"> </v>
      </c>
      <c r="L22" s="283" t="str">
        <f>IF('Eff Conc.'!L22="", " ", 'Eff Conc.'!$D22*'Eff Conc.'!L22*3.78)</f>
        <v xml:space="preserve"> </v>
      </c>
      <c r="M22" s="283" t="str">
        <f>IF('Eff Conc.'!M22="", " ", 'Eff Conc.'!$D22*'Eff Conc.'!M22*3.78)</f>
        <v xml:space="preserve"> </v>
      </c>
      <c r="N22" s="283" t="str">
        <f>IF('Eff Conc.'!N22="", " ", 'Eff Conc.'!$D22*'Eff Conc.'!N22*3.78)</f>
        <v xml:space="preserve"> </v>
      </c>
      <c r="O22" s="283" t="str">
        <f>IF('Eff Conc.'!O22="", " ", 'Eff Conc.'!$D22*'Eff Conc.'!O22*3.78)</f>
        <v xml:space="preserve"> </v>
      </c>
      <c r="P22" s="283" t="str">
        <f>IF('Eff Conc.'!P22="", " ", 'Eff Conc.'!$E22*'Eff Conc.'!P22*3.78)</f>
        <v xml:space="preserve"> </v>
      </c>
      <c r="Q22" s="300" t="str">
        <f>IF('Eff Conc.'!U22="", " ", 'Eff Conc.'!$D22*'Eff Conc.'!U22*3.78)</f>
        <v xml:space="preserve"> </v>
      </c>
    </row>
    <row r="23" spans="1:17" x14ac:dyDescent="0.25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Q8" sqref="Q8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Dublin San Ramon Services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Raj Gumber, Laboratory Supervicor, tel. (925)875-2324, Gumber@dsrsd.com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6" t="s">
        <v>4</v>
      </c>
      <c r="D5" s="347"/>
      <c r="E5" s="346" t="s">
        <v>1</v>
      </c>
      <c r="F5" s="347"/>
      <c r="G5" s="346" t="s">
        <v>2</v>
      </c>
      <c r="H5" s="347"/>
      <c r="I5" s="346" t="s">
        <v>3</v>
      </c>
      <c r="J5" s="347"/>
      <c r="K5" s="346" t="s">
        <v>8</v>
      </c>
      <c r="L5" s="347"/>
      <c r="M5" s="346" t="s">
        <v>17</v>
      </c>
      <c r="N5" s="347"/>
      <c r="O5" s="346" t="s">
        <v>9</v>
      </c>
      <c r="P5" s="347"/>
      <c r="Q5" s="346" t="s">
        <v>104</v>
      </c>
      <c r="R5" s="34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41102</v>
      </c>
      <c r="C7" s="147">
        <v>7.0000000000000007E-2</v>
      </c>
      <c r="D7" s="148">
        <v>0.1</v>
      </c>
      <c r="E7" s="244">
        <v>0.02</v>
      </c>
      <c r="F7" s="245">
        <v>0.1</v>
      </c>
      <c r="G7" s="147">
        <v>2E-3</v>
      </c>
      <c r="H7" s="148">
        <v>0.03</v>
      </c>
      <c r="I7" s="244">
        <v>0.04</v>
      </c>
      <c r="J7" s="245">
        <v>0.1</v>
      </c>
      <c r="K7" s="147">
        <v>7.4999999999999997E-2</v>
      </c>
      <c r="L7" s="148">
        <v>0.1</v>
      </c>
      <c r="M7" s="244">
        <v>0.15</v>
      </c>
      <c r="N7" s="245">
        <v>0.2</v>
      </c>
      <c r="O7" s="69">
        <v>10</v>
      </c>
      <c r="P7" s="148">
        <v>10</v>
      </c>
      <c r="Q7" s="149">
        <v>2.1999999999999999E-2</v>
      </c>
      <c r="R7" s="150">
        <v>0.13</v>
      </c>
    </row>
    <row r="8" spans="1:19" x14ac:dyDescent="0.25">
      <c r="A8" s="158" t="str">
        <f>' Inf Conc'!A8</f>
        <v>Wet 2012/13</v>
      </c>
      <c r="B8" s="157">
        <f>'Inf Load'!B8</f>
        <v>41284</v>
      </c>
      <c r="C8" s="147">
        <v>7.0000000000000007E-2</v>
      </c>
      <c r="D8" s="148">
        <v>0.1</v>
      </c>
      <c r="E8" s="244">
        <v>0.02</v>
      </c>
      <c r="F8" s="245">
        <v>0.1</v>
      </c>
      <c r="G8" s="147">
        <v>2E-3</v>
      </c>
      <c r="H8" s="148">
        <v>0.03</v>
      </c>
      <c r="I8" s="244">
        <v>0.04</v>
      </c>
      <c r="J8" s="245">
        <v>0.1</v>
      </c>
      <c r="K8" s="147">
        <v>7.4999999999999997E-2</v>
      </c>
      <c r="L8" s="148">
        <v>0.1</v>
      </c>
      <c r="M8" s="244">
        <v>0.06</v>
      </c>
      <c r="N8" s="245">
        <v>0.1</v>
      </c>
      <c r="O8" s="69">
        <v>10</v>
      </c>
      <c r="P8" s="148">
        <v>10</v>
      </c>
      <c r="Q8" s="149">
        <v>2.1999999999999999E-2</v>
      </c>
      <c r="R8" s="150">
        <v>0.13</v>
      </c>
    </row>
    <row r="9" spans="1:19" x14ac:dyDescent="0.25">
      <c r="A9" s="158">
        <f>' Inf Conc'!A9</f>
        <v>0</v>
      </c>
      <c r="B9" s="157">
        <f>'Inf Load'!B9</f>
        <v>0</v>
      </c>
      <c r="C9" s="147"/>
      <c r="D9" s="148"/>
      <c r="E9" s="244"/>
      <c r="F9" s="245"/>
      <c r="G9" s="147"/>
      <c r="H9" s="148"/>
      <c r="I9" s="244"/>
      <c r="J9" s="245"/>
      <c r="K9" s="147"/>
      <c r="L9" s="148"/>
      <c r="M9" s="244"/>
      <c r="N9" s="245"/>
      <c r="O9" s="69"/>
      <c r="P9" s="148"/>
      <c r="Q9" s="149"/>
      <c r="R9" s="150"/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O2" sqref="O2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Dublin San Ramon Services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Raj Gumber, Laboratory Supervicor, tel. (925)875-2324, Gumber@dsrsd.com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0" t="s">
        <v>4</v>
      </c>
      <c r="D5" s="349"/>
      <c r="E5" s="350" t="s">
        <v>5</v>
      </c>
      <c r="F5" s="349"/>
      <c r="G5" s="350" t="s">
        <v>1</v>
      </c>
      <c r="H5" s="349"/>
      <c r="I5" s="350" t="s">
        <v>2</v>
      </c>
      <c r="J5" s="349"/>
      <c r="K5" s="350" t="s">
        <v>3</v>
      </c>
      <c r="L5" s="349"/>
      <c r="M5" s="350" t="s">
        <v>7</v>
      </c>
      <c r="N5" s="349"/>
      <c r="O5" s="350" t="s">
        <v>8</v>
      </c>
      <c r="P5" s="349"/>
      <c r="Q5" s="350" t="s">
        <v>23</v>
      </c>
      <c r="R5" s="349"/>
      <c r="S5" s="348" t="s">
        <v>17</v>
      </c>
      <c r="T5" s="349"/>
      <c r="U5" s="348" t="s">
        <v>9</v>
      </c>
      <c r="V5" s="349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41102</v>
      </c>
      <c r="C7" s="142">
        <v>7.0000000000000007E-2</v>
      </c>
      <c r="D7" s="143">
        <v>0.1</v>
      </c>
      <c r="E7" s="144"/>
      <c r="F7" s="145"/>
      <c r="G7" s="142">
        <v>0.02</v>
      </c>
      <c r="H7" s="143">
        <v>0.1</v>
      </c>
      <c r="I7" s="144">
        <v>0.01</v>
      </c>
      <c r="J7" s="145">
        <v>0.2</v>
      </c>
      <c r="K7" s="142">
        <v>0.04</v>
      </c>
      <c r="L7" s="143">
        <v>0.1</v>
      </c>
      <c r="M7" s="144"/>
      <c r="N7" s="146"/>
      <c r="O7" s="142">
        <v>7.0000000000000001E-3</v>
      </c>
      <c r="P7" s="143">
        <v>0.01</v>
      </c>
      <c r="Q7" s="144"/>
      <c r="R7" s="237"/>
      <c r="S7" s="240">
        <v>0.03</v>
      </c>
      <c r="T7" s="143">
        <v>0.05</v>
      </c>
      <c r="U7" s="68">
        <v>2</v>
      </c>
      <c r="V7" s="143">
        <v>2</v>
      </c>
      <c r="W7" s="136"/>
    </row>
    <row r="8" spans="1:23" s="46" customFormat="1" x14ac:dyDescent="0.25">
      <c r="A8" s="220" t="str">
        <f>'Eff Conc.'!A8</f>
        <v>Q1 2013</v>
      </c>
      <c r="B8" s="221">
        <f>'Eff Conc.'!B8</f>
        <v>41284</v>
      </c>
      <c r="C8" s="147">
        <v>7.0000000000000007E-2</v>
      </c>
      <c r="D8" s="148">
        <v>0.1</v>
      </c>
      <c r="E8" s="149"/>
      <c r="F8" s="150"/>
      <c r="G8" s="147">
        <v>0.02</v>
      </c>
      <c r="H8" s="148">
        <v>0.1</v>
      </c>
      <c r="I8" s="149">
        <v>4.0000000000000001E-3</v>
      </c>
      <c r="J8" s="150">
        <v>0.06</v>
      </c>
      <c r="K8" s="147">
        <v>0.04</v>
      </c>
      <c r="L8" s="148">
        <v>0.1</v>
      </c>
      <c r="M8" s="149"/>
      <c r="N8" s="151"/>
      <c r="O8" s="147">
        <v>7.4999999999999997E-2</v>
      </c>
      <c r="P8" s="148">
        <v>0.1</v>
      </c>
      <c r="Q8" s="149"/>
      <c r="R8" s="238"/>
      <c r="S8" s="241">
        <v>0.06</v>
      </c>
      <c r="T8" s="148">
        <v>0.1</v>
      </c>
      <c r="U8" s="69">
        <v>2</v>
      </c>
      <c r="V8" s="148">
        <v>2</v>
      </c>
      <c r="W8" s="136"/>
    </row>
    <row r="9" spans="1:23" s="46" customFormat="1" x14ac:dyDescent="0.25">
      <c r="A9" s="220">
        <f>'Eff Conc.'!A9</f>
        <v>0</v>
      </c>
      <c r="B9" s="221">
        <f>'Eff Conc.'!B9</f>
        <v>0</v>
      </c>
      <c r="C9" s="147"/>
      <c r="D9" s="148"/>
      <c r="E9" s="149"/>
      <c r="F9" s="150"/>
      <c r="G9" s="147"/>
      <c r="H9" s="148"/>
      <c r="I9" s="149"/>
      <c r="J9" s="150"/>
      <c r="K9" s="147"/>
      <c r="L9" s="148"/>
      <c r="M9" s="149"/>
      <c r="N9" s="151"/>
      <c r="O9" s="147"/>
      <c r="P9" s="148"/>
      <c r="Q9" s="149"/>
      <c r="R9" s="238"/>
      <c r="S9" s="241"/>
      <c r="T9" s="148"/>
      <c r="U9" s="69"/>
      <c r="V9" s="148"/>
      <c r="W9" s="136"/>
    </row>
    <row r="10" spans="1:23" s="46" customFormat="1" x14ac:dyDescent="0.25">
      <c r="A10" s="220">
        <f>'Eff Conc.'!A10</f>
        <v>0</v>
      </c>
      <c r="B10" s="221">
        <f>'Eff Conc.'!B10</f>
        <v>0</v>
      </c>
      <c r="C10" s="147"/>
      <c r="D10" s="148"/>
      <c r="E10" s="149"/>
      <c r="F10" s="150"/>
      <c r="G10" s="147"/>
      <c r="H10" s="148"/>
      <c r="I10" s="149"/>
      <c r="J10" s="150"/>
      <c r="K10" s="147"/>
      <c r="L10" s="148"/>
      <c r="M10" s="149"/>
      <c r="N10" s="151"/>
      <c r="O10" s="147"/>
      <c r="P10" s="148"/>
      <c r="Q10" s="149"/>
      <c r="R10" s="238"/>
      <c r="S10" s="241"/>
      <c r="T10" s="148"/>
      <c r="U10" s="69"/>
      <c r="V10" s="148"/>
      <c r="W10" s="136"/>
    </row>
    <row r="11" spans="1:23" s="46" customFormat="1" x14ac:dyDescent="0.25">
      <c r="A11" s="220">
        <f>'Eff Conc.'!A11</f>
        <v>0</v>
      </c>
      <c r="B11" s="221">
        <f>'Eff Conc.'!B11</f>
        <v>0</v>
      </c>
      <c r="C11" s="147"/>
      <c r="D11" s="148"/>
      <c r="E11" s="149"/>
      <c r="F11" s="150"/>
      <c r="G11" s="147"/>
      <c r="H11" s="148"/>
      <c r="I11" s="149"/>
      <c r="J11" s="150"/>
      <c r="K11" s="147"/>
      <c r="L11" s="148"/>
      <c r="M11" s="149"/>
      <c r="N11" s="151"/>
      <c r="O11" s="147"/>
      <c r="P11" s="148"/>
      <c r="Q11" s="149"/>
      <c r="R11" s="238"/>
      <c r="S11" s="241"/>
      <c r="T11" s="148"/>
      <c r="U11" s="69"/>
      <c r="V11" s="148"/>
      <c r="W11" s="136"/>
    </row>
    <row r="12" spans="1:23" s="46" customFormat="1" x14ac:dyDescent="0.25">
      <c r="A12" s="220">
        <f>'Eff Conc.'!A12</f>
        <v>0</v>
      </c>
      <c r="B12" s="221">
        <f>'Eff Conc.'!B12</f>
        <v>0</v>
      </c>
      <c r="C12" s="147"/>
      <c r="D12" s="148"/>
      <c r="E12" s="149"/>
      <c r="F12" s="150"/>
      <c r="G12" s="147"/>
      <c r="H12" s="148"/>
      <c r="I12" s="149"/>
      <c r="J12" s="150"/>
      <c r="K12" s="147"/>
      <c r="L12" s="148"/>
      <c r="M12" s="149"/>
      <c r="N12" s="151"/>
      <c r="O12" s="147"/>
      <c r="P12" s="148"/>
      <c r="Q12" s="149"/>
      <c r="R12" s="238"/>
      <c r="S12" s="241"/>
      <c r="T12" s="148"/>
      <c r="U12" s="69"/>
      <c r="V12" s="148"/>
      <c r="W12" s="136"/>
    </row>
    <row r="13" spans="1:23" s="46" customFormat="1" x14ac:dyDescent="0.25">
      <c r="A13" s="220">
        <f>'Eff Conc.'!A13</f>
        <v>0</v>
      </c>
      <c r="B13" s="221">
        <f>'Eff Conc.'!B13</f>
        <v>0</v>
      </c>
      <c r="C13" s="147"/>
      <c r="D13" s="148"/>
      <c r="E13" s="149"/>
      <c r="F13" s="150"/>
      <c r="G13" s="147"/>
      <c r="H13" s="148"/>
      <c r="I13" s="149"/>
      <c r="J13" s="150"/>
      <c r="K13" s="147"/>
      <c r="L13" s="148"/>
      <c r="M13" s="149"/>
      <c r="N13" s="151"/>
      <c r="O13" s="147"/>
      <c r="P13" s="148"/>
      <c r="Q13" s="149"/>
      <c r="R13" s="238"/>
      <c r="S13" s="241"/>
      <c r="T13" s="148"/>
      <c r="U13" s="69"/>
      <c r="V13" s="148"/>
      <c r="W13" s="136"/>
    </row>
    <row r="14" spans="1:23" s="46" customFormat="1" x14ac:dyDescent="0.25">
      <c r="A14" s="220">
        <f>'Eff Conc.'!A14</f>
        <v>0</v>
      </c>
      <c r="B14" s="221">
        <f>'Eff Conc.'!B14</f>
        <v>0</v>
      </c>
      <c r="C14" s="147"/>
      <c r="D14" s="148"/>
      <c r="E14" s="149"/>
      <c r="F14" s="150"/>
      <c r="G14" s="147"/>
      <c r="H14" s="148"/>
      <c r="I14" s="149"/>
      <c r="J14" s="150"/>
      <c r="K14" s="147"/>
      <c r="L14" s="148"/>
      <c r="M14" s="149"/>
      <c r="N14" s="151"/>
      <c r="O14" s="147"/>
      <c r="P14" s="148"/>
      <c r="Q14" s="149"/>
      <c r="R14" s="238"/>
      <c r="S14" s="241"/>
      <c r="T14" s="148"/>
      <c r="U14" s="147"/>
      <c r="V14" s="148"/>
      <c r="W14" s="136"/>
    </row>
    <row r="15" spans="1:23" s="46" customFormat="1" x14ac:dyDescent="0.25">
      <c r="A15" s="220">
        <f>'Eff Conc.'!A15</f>
        <v>0</v>
      </c>
      <c r="B15" s="221">
        <f>'Eff Conc.'!B15</f>
        <v>0</v>
      </c>
      <c r="C15" s="147"/>
      <c r="D15" s="148"/>
      <c r="E15" s="149"/>
      <c r="F15" s="150"/>
      <c r="G15" s="147"/>
      <c r="H15" s="148"/>
      <c r="I15" s="149"/>
      <c r="J15" s="150"/>
      <c r="K15" s="147"/>
      <c r="L15" s="148"/>
      <c r="M15" s="149"/>
      <c r="N15" s="151"/>
      <c r="O15" s="147"/>
      <c r="P15" s="148"/>
      <c r="Q15" s="149"/>
      <c r="R15" s="238"/>
      <c r="S15" s="241"/>
      <c r="T15" s="148"/>
      <c r="U15" s="147"/>
      <c r="V15" s="148"/>
      <c r="W15" s="136"/>
    </row>
    <row r="16" spans="1:23" s="46" customFormat="1" x14ac:dyDescent="0.25">
      <c r="A16" s="220">
        <f>'Eff Conc.'!A16</f>
        <v>0</v>
      </c>
      <c r="B16" s="221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8"/>
      <c r="S16" s="241"/>
      <c r="T16" s="148"/>
      <c r="U16" s="147"/>
      <c r="V16" s="148"/>
      <c r="W16" s="136"/>
    </row>
    <row r="17" spans="1:23" s="46" customFormat="1" x14ac:dyDescent="0.25">
      <c r="A17" s="220">
        <f>'Eff Conc.'!A17</f>
        <v>0</v>
      </c>
      <c r="B17" s="221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8"/>
      <c r="S17" s="241"/>
      <c r="T17" s="148"/>
      <c r="U17" s="147"/>
      <c r="V17" s="148"/>
      <c r="W17" s="136"/>
    </row>
    <row r="18" spans="1:23" s="46" customFormat="1" x14ac:dyDescent="0.25">
      <c r="A18" s="220">
        <f>'Eff Conc.'!A18</f>
        <v>0</v>
      </c>
      <c r="B18" s="221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8"/>
      <c r="S18" s="241"/>
      <c r="T18" s="148"/>
      <c r="U18" s="147"/>
      <c r="V18" s="148"/>
      <c r="W18" s="136"/>
    </row>
    <row r="19" spans="1:23" s="125" customFormat="1" x14ac:dyDescent="0.25">
      <c r="A19" s="220">
        <f>'Eff Conc.'!A19</f>
        <v>0</v>
      </c>
      <c r="B19" s="221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8"/>
      <c r="S19" s="241"/>
      <c r="T19" s="148"/>
      <c r="U19" s="147"/>
      <c r="V19" s="148"/>
      <c r="W19" s="136"/>
    </row>
    <row r="20" spans="1:23" s="125" customFormat="1" x14ac:dyDescent="0.25">
      <c r="A20" s="220">
        <f>'Eff Conc.'!A20</f>
        <v>0</v>
      </c>
      <c r="B20" s="221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8"/>
      <c r="S20" s="241"/>
      <c r="T20" s="148"/>
      <c r="U20" s="147"/>
      <c r="V20" s="148"/>
      <c r="W20" s="136"/>
    </row>
    <row r="21" spans="1:23" s="125" customFormat="1" x14ac:dyDescent="0.25">
      <c r="A21" s="220">
        <f>'Eff Conc.'!A21</f>
        <v>0</v>
      </c>
      <c r="B21" s="221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8"/>
      <c r="S21" s="241"/>
      <c r="T21" s="148"/>
      <c r="U21" s="147"/>
      <c r="V21" s="148"/>
      <c r="W21" s="136"/>
    </row>
    <row r="22" spans="1:23" s="125" customFormat="1" x14ac:dyDescent="0.25">
      <c r="A22" s="220">
        <f>'Eff Conc.'!A22</f>
        <v>0</v>
      </c>
      <c r="B22" s="221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8"/>
      <c r="S22" s="241"/>
      <c r="T22" s="148"/>
      <c r="U22" s="147"/>
      <c r="V22" s="148"/>
      <c r="W22" s="136"/>
    </row>
    <row r="23" spans="1:23" s="125" customFormat="1" x14ac:dyDescent="0.25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U5:V5"/>
    <mergeCell ref="M5:N5"/>
    <mergeCell ref="O5:P5"/>
    <mergeCell ref="Q5:R5"/>
    <mergeCell ref="C5:D5"/>
    <mergeCell ref="E5:F5"/>
    <mergeCell ref="G5:H5"/>
    <mergeCell ref="I5:J5"/>
    <mergeCell ref="K5:L5"/>
    <mergeCell ref="S5:T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DSRSD Eff load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 Gumber</dc:creator>
  <cp:lastModifiedBy>Tong Yin</cp:lastModifiedBy>
  <cp:lastPrinted>2013-04-25T14:25:03Z</cp:lastPrinted>
  <dcterms:created xsi:type="dcterms:W3CDTF">2012-05-04T22:10:30Z</dcterms:created>
  <dcterms:modified xsi:type="dcterms:W3CDTF">2013-05-08T23:11:31Z</dcterms:modified>
</cp:coreProperties>
</file>