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55" windowWidth="15480" windowHeight="8880" activeTab="1"/>
  </bookViews>
  <sheets>
    <sheet name="Read me" sheetId="7" r:id="rId1"/>
    <sheet name="Requirement Summary" sheetId="8" r:id="rId2"/>
    <sheet name="Eff Conc." sheetId="11" r:id="rId3"/>
    <sheet name="Eff Loads" sheetId="4" r:id="rId4"/>
    <sheet name="Eff QAQC MLs" sheetId="5" r:id="rId5"/>
  </sheets>
  <definedNames>
    <definedName name="_xlnm.Print_Area" localSheetId="0">'Read me'!$A$7:$L$53</definedName>
  </definedNames>
  <calcPr calcId="145621"/>
</workbook>
</file>

<file path=xl/calcChain.xml><?xml version="1.0" encoding="utf-8"?>
<calcChain xmlns="http://schemas.openxmlformats.org/spreadsheetml/2006/main">
  <c r="G53" i="11" l="1"/>
  <c r="L53" i="4" l="1"/>
  <c r="Q56" i="4"/>
  <c r="Q57" i="4"/>
  <c r="Q58" i="4"/>
  <c r="Q59" i="4"/>
  <c r="M45" i="4" l="1"/>
  <c r="M46" i="4"/>
  <c r="M47" i="4"/>
  <c r="M48" i="4"/>
  <c r="M49" i="4"/>
  <c r="M50" i="4"/>
  <c r="M51" i="4"/>
  <c r="M52" i="4"/>
  <c r="M53" i="4"/>
  <c r="M54" i="4"/>
  <c r="M55" i="4"/>
  <c r="F55" i="11" l="1"/>
  <c r="G55" i="11"/>
  <c r="D47" i="4"/>
  <c r="E47" i="4"/>
  <c r="D48" i="4"/>
  <c r="E48" i="4"/>
  <c r="D49" i="4"/>
  <c r="E49" i="4"/>
  <c r="D50" i="4"/>
  <c r="E50" i="4"/>
  <c r="D51" i="4"/>
  <c r="E51" i="4"/>
  <c r="D52" i="4"/>
  <c r="E52" i="4"/>
  <c r="D53" i="4"/>
  <c r="E53" i="4"/>
  <c r="D54" i="4"/>
  <c r="E54" i="4"/>
  <c r="D55" i="4"/>
  <c r="E55" i="4"/>
  <c r="H48" i="4"/>
  <c r="I48" i="4"/>
  <c r="J48" i="4"/>
  <c r="K48" i="4"/>
  <c r="L48" i="4"/>
  <c r="N48" i="4"/>
  <c r="O48" i="4"/>
  <c r="P48" i="4"/>
  <c r="Q48" i="4"/>
  <c r="R48" i="4"/>
  <c r="H49" i="4"/>
  <c r="I49" i="4"/>
  <c r="J49" i="4"/>
  <c r="K49" i="4"/>
  <c r="L49" i="4"/>
  <c r="N49" i="4"/>
  <c r="O49" i="4"/>
  <c r="P49" i="4"/>
  <c r="Q49" i="4"/>
  <c r="R49" i="4"/>
  <c r="H50" i="4"/>
  <c r="I50" i="4"/>
  <c r="J50" i="4"/>
  <c r="K50" i="4"/>
  <c r="L50" i="4"/>
  <c r="N50" i="4"/>
  <c r="O50" i="4"/>
  <c r="P50" i="4"/>
  <c r="Q50" i="4"/>
  <c r="R50" i="4"/>
  <c r="H51" i="4"/>
  <c r="I51" i="4"/>
  <c r="J51" i="4"/>
  <c r="K51" i="4"/>
  <c r="L51" i="4"/>
  <c r="N51" i="4"/>
  <c r="O51" i="4"/>
  <c r="P51" i="4"/>
  <c r="Q51" i="4"/>
  <c r="R51" i="4"/>
  <c r="H52" i="4"/>
  <c r="I52" i="4"/>
  <c r="J52" i="4"/>
  <c r="K52" i="4"/>
  <c r="L52" i="4"/>
  <c r="N52" i="4"/>
  <c r="O52" i="4"/>
  <c r="P52" i="4"/>
  <c r="Q52" i="4"/>
  <c r="R52" i="4"/>
  <c r="H53" i="4"/>
  <c r="I53" i="4"/>
  <c r="J53" i="4"/>
  <c r="K53" i="4"/>
  <c r="N53" i="4"/>
  <c r="O53" i="4"/>
  <c r="P53" i="4"/>
  <c r="Q53" i="4"/>
  <c r="R53" i="4"/>
  <c r="F54" i="4"/>
  <c r="G54" i="4"/>
  <c r="H54" i="4"/>
  <c r="I54" i="4"/>
  <c r="J54" i="4"/>
  <c r="K54" i="4"/>
  <c r="L54" i="4"/>
  <c r="N54" i="4"/>
  <c r="O54" i="4"/>
  <c r="P54" i="4"/>
  <c r="Q54" i="4"/>
  <c r="R54" i="4"/>
  <c r="F55" i="4"/>
  <c r="G55" i="4"/>
  <c r="H55" i="4"/>
  <c r="I55" i="4"/>
  <c r="J55" i="4"/>
  <c r="K55" i="4"/>
  <c r="L55" i="4"/>
  <c r="N55" i="4"/>
  <c r="O55" i="4"/>
  <c r="P55" i="4"/>
  <c r="Q55" i="4"/>
  <c r="R55" i="4"/>
  <c r="F52" i="4" l="1"/>
  <c r="G52" i="4"/>
  <c r="F53" i="11"/>
  <c r="F53" i="4" s="1"/>
  <c r="G53" i="4"/>
  <c r="A55" i="5"/>
  <c r="F50" i="4"/>
  <c r="G50" i="4"/>
  <c r="F51" i="11"/>
  <c r="F51" i="4" s="1"/>
  <c r="G51" i="11"/>
  <c r="G51" i="4" s="1"/>
  <c r="B50" i="5"/>
  <c r="B51" i="5"/>
  <c r="B52" i="5"/>
  <c r="B53" i="5"/>
  <c r="B54" i="5"/>
  <c r="A55" i="4"/>
  <c r="B50" i="4"/>
  <c r="B51" i="4"/>
  <c r="B52" i="4"/>
  <c r="B53" i="4"/>
  <c r="B54" i="4"/>
  <c r="B55" i="4"/>
  <c r="F48" i="4"/>
  <c r="G48" i="4"/>
  <c r="F49" i="11"/>
  <c r="F49" i="4" s="1"/>
  <c r="G49" i="11"/>
  <c r="G49" i="4" s="1"/>
  <c r="B48" i="4" l="1"/>
  <c r="B49" i="4"/>
  <c r="P21" i="4" l="1"/>
  <c r="P19" i="4"/>
  <c r="P17" i="4"/>
  <c r="P15" i="4"/>
  <c r="P13" i="4"/>
  <c r="P11" i="4"/>
  <c r="P9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G20" i="11" l="1"/>
  <c r="G16" i="11"/>
  <c r="G14" i="11"/>
  <c r="G12" i="11"/>
  <c r="G10" i="11"/>
  <c r="G8" i="11"/>
  <c r="M81" i="11" l="1"/>
  <c r="M80" i="11"/>
  <c r="M79" i="11"/>
  <c r="M78" i="11"/>
  <c r="M77" i="11"/>
  <c r="M76" i="11"/>
  <c r="M75" i="11"/>
  <c r="M74" i="11"/>
  <c r="M73" i="11"/>
  <c r="M72" i="11"/>
  <c r="M71" i="11"/>
  <c r="M70" i="11"/>
  <c r="M69" i="11"/>
  <c r="M68" i="11"/>
  <c r="M67" i="11"/>
  <c r="M66" i="11"/>
  <c r="M65" i="11"/>
  <c r="M64" i="11"/>
  <c r="M63" i="11"/>
  <c r="M62" i="11"/>
  <c r="M61" i="11"/>
  <c r="M60" i="11"/>
  <c r="M59" i="11"/>
  <c r="M58" i="11"/>
  <c r="M57" i="11"/>
  <c r="M56" i="11"/>
  <c r="M21" i="4"/>
  <c r="D21" i="4"/>
  <c r="E21" i="4"/>
  <c r="F21" i="4"/>
  <c r="G21" i="4"/>
  <c r="H21" i="4"/>
  <c r="I21" i="4"/>
  <c r="J21" i="4"/>
  <c r="K21" i="4"/>
  <c r="L21" i="4"/>
  <c r="Q21" i="4"/>
  <c r="R21" i="4"/>
  <c r="C21" i="4"/>
  <c r="C22" i="4"/>
  <c r="C23" i="4"/>
  <c r="D19" i="4" l="1"/>
  <c r="E19" i="4"/>
  <c r="C13" i="4"/>
  <c r="D13" i="4"/>
  <c r="E13" i="4"/>
  <c r="C14" i="4"/>
  <c r="D14" i="4"/>
  <c r="C15" i="4"/>
  <c r="D15" i="4"/>
  <c r="E15" i="4"/>
  <c r="C16" i="4"/>
  <c r="D16" i="4"/>
  <c r="C17" i="4"/>
  <c r="D17" i="4"/>
  <c r="E17" i="4"/>
  <c r="C18" i="4"/>
  <c r="D18" i="4"/>
  <c r="C19" i="4"/>
  <c r="F9" i="4"/>
  <c r="G9" i="4"/>
  <c r="H9" i="4"/>
  <c r="I9" i="4"/>
  <c r="J9" i="4"/>
  <c r="K9" i="4"/>
  <c r="L9" i="4"/>
  <c r="M9" i="4"/>
  <c r="Q9" i="4"/>
  <c r="R9" i="4"/>
  <c r="G10" i="4"/>
  <c r="H10" i="4"/>
  <c r="I10" i="4"/>
  <c r="J10" i="4"/>
  <c r="K10" i="4"/>
  <c r="L10" i="4"/>
  <c r="M10" i="4"/>
  <c r="P10" i="4"/>
  <c r="Q10" i="4"/>
  <c r="R10" i="4"/>
  <c r="F11" i="4"/>
  <c r="G11" i="4"/>
  <c r="H11" i="4"/>
  <c r="I11" i="4"/>
  <c r="J11" i="4"/>
  <c r="K11" i="4"/>
  <c r="L11" i="4"/>
  <c r="M11" i="4"/>
  <c r="Q11" i="4"/>
  <c r="R11" i="4"/>
  <c r="G12" i="4"/>
  <c r="H12" i="4"/>
  <c r="I12" i="4"/>
  <c r="J12" i="4"/>
  <c r="K12" i="4"/>
  <c r="L12" i="4"/>
  <c r="M12" i="4"/>
  <c r="P12" i="4"/>
  <c r="Q12" i="4"/>
  <c r="R12" i="4"/>
  <c r="F13" i="4"/>
  <c r="G13" i="4"/>
  <c r="H13" i="4"/>
  <c r="I13" i="4"/>
  <c r="J13" i="4"/>
  <c r="K13" i="4"/>
  <c r="L13" i="4"/>
  <c r="M13" i="4"/>
  <c r="Q13" i="4"/>
  <c r="R13" i="4"/>
  <c r="G14" i="4"/>
  <c r="H14" i="4"/>
  <c r="I14" i="4"/>
  <c r="J14" i="4"/>
  <c r="K14" i="4"/>
  <c r="L14" i="4"/>
  <c r="M14" i="4"/>
  <c r="P14" i="4"/>
  <c r="Q14" i="4"/>
  <c r="R14" i="4"/>
  <c r="F15" i="4"/>
  <c r="G15" i="4"/>
  <c r="H15" i="4"/>
  <c r="I15" i="4"/>
  <c r="J15" i="4"/>
  <c r="K15" i="4"/>
  <c r="L15" i="4"/>
  <c r="M15" i="4"/>
  <c r="Q15" i="4"/>
  <c r="R15" i="4"/>
  <c r="G16" i="4"/>
  <c r="H16" i="4"/>
  <c r="I16" i="4"/>
  <c r="J16" i="4"/>
  <c r="K16" i="4"/>
  <c r="L16" i="4"/>
  <c r="M16" i="4"/>
  <c r="P16" i="4"/>
  <c r="Q16" i="4"/>
  <c r="R16" i="4"/>
  <c r="F17" i="4"/>
  <c r="G17" i="4"/>
  <c r="H17" i="4"/>
  <c r="I17" i="4"/>
  <c r="J17" i="4"/>
  <c r="K17" i="4"/>
  <c r="L17" i="4"/>
  <c r="M17" i="4"/>
  <c r="Q17" i="4"/>
  <c r="R17" i="4"/>
  <c r="F18" i="4"/>
  <c r="G18" i="4"/>
  <c r="H18" i="4"/>
  <c r="I18" i="4"/>
  <c r="J18" i="4"/>
  <c r="K18" i="4"/>
  <c r="L18" i="4"/>
  <c r="M18" i="4"/>
  <c r="P18" i="4"/>
  <c r="Q18" i="4"/>
  <c r="R18" i="4"/>
  <c r="F19" i="4"/>
  <c r="G19" i="4"/>
  <c r="H19" i="4"/>
  <c r="I19" i="4"/>
  <c r="J19" i="4"/>
  <c r="K19" i="4"/>
  <c r="L19" i="4"/>
  <c r="M19" i="4"/>
  <c r="Q19" i="4"/>
  <c r="R19" i="4"/>
  <c r="G20" i="4"/>
  <c r="H20" i="4"/>
  <c r="I20" i="4"/>
  <c r="J20" i="4"/>
  <c r="K20" i="4"/>
  <c r="L20" i="4"/>
  <c r="M20" i="4"/>
  <c r="P20" i="4"/>
  <c r="Q20" i="4"/>
  <c r="R20" i="4"/>
  <c r="A21" i="4"/>
  <c r="B21" i="4"/>
  <c r="A21" i="5"/>
  <c r="B21" i="5"/>
  <c r="A17" i="5"/>
  <c r="B17" i="5"/>
  <c r="A18" i="5"/>
  <c r="B18" i="5"/>
  <c r="A19" i="5"/>
  <c r="B19" i="5"/>
  <c r="A17" i="4"/>
  <c r="B17" i="4"/>
  <c r="A18" i="4"/>
  <c r="B18" i="4"/>
  <c r="A19" i="4"/>
  <c r="B19" i="4"/>
  <c r="A15" i="5"/>
  <c r="B15" i="5"/>
  <c r="A15" i="4"/>
  <c r="B15" i="4"/>
  <c r="A13" i="4"/>
  <c r="B13" i="4"/>
  <c r="B14" i="5"/>
  <c r="A13" i="5"/>
  <c r="B13" i="5"/>
  <c r="E46" i="4"/>
  <c r="E44" i="4"/>
  <c r="E42" i="4"/>
  <c r="E39" i="4"/>
  <c r="E37" i="4"/>
  <c r="E36" i="4"/>
  <c r="E34" i="4"/>
  <c r="E32" i="4"/>
  <c r="P29" i="4"/>
  <c r="E30" i="4"/>
  <c r="E28" i="4"/>
  <c r="E26" i="4"/>
  <c r="E24" i="4"/>
  <c r="R22" i="4"/>
  <c r="P22" i="4"/>
  <c r="A7" i="4"/>
  <c r="B7" i="4"/>
  <c r="C7" i="4"/>
  <c r="D7" i="4"/>
  <c r="G7" i="4"/>
  <c r="H7" i="4"/>
  <c r="I7" i="4"/>
  <c r="J7" i="4"/>
  <c r="K7" i="4"/>
  <c r="L7" i="4"/>
  <c r="M7" i="4"/>
  <c r="N7" i="4"/>
  <c r="O7" i="4"/>
  <c r="P7" i="4"/>
  <c r="Q7" i="4"/>
  <c r="R7" i="4"/>
  <c r="A8" i="4"/>
  <c r="B8" i="4"/>
  <c r="C8" i="4"/>
  <c r="D8" i="4"/>
  <c r="G8" i="4"/>
  <c r="H8" i="4"/>
  <c r="I8" i="4"/>
  <c r="J8" i="4"/>
  <c r="K8" i="4"/>
  <c r="L8" i="4"/>
  <c r="M8" i="4"/>
  <c r="P8" i="4"/>
  <c r="Q8" i="4"/>
  <c r="R8" i="4"/>
  <c r="A9" i="4"/>
  <c r="B9" i="4"/>
  <c r="C9" i="4"/>
  <c r="D9" i="4"/>
  <c r="E9" i="4"/>
  <c r="A10" i="4"/>
  <c r="B10" i="4"/>
  <c r="C10" i="4"/>
  <c r="D10" i="4"/>
  <c r="A11" i="4"/>
  <c r="B11" i="4"/>
  <c r="C11" i="4"/>
  <c r="D11" i="4"/>
  <c r="E11" i="4"/>
  <c r="A12" i="4"/>
  <c r="B12" i="4"/>
  <c r="C12" i="4"/>
  <c r="D12" i="4"/>
  <c r="A14" i="4"/>
  <c r="B14" i="4"/>
  <c r="A16" i="4"/>
  <c r="B16" i="4"/>
  <c r="A20" i="4"/>
  <c r="B20" i="4"/>
  <c r="C20" i="4"/>
  <c r="D20" i="4"/>
  <c r="F35" i="11"/>
  <c r="G35" i="11"/>
  <c r="G33" i="11"/>
  <c r="G33" i="4" s="1"/>
  <c r="G31" i="11"/>
  <c r="G31" i="4" s="1"/>
  <c r="G29" i="11"/>
  <c r="G27" i="11"/>
  <c r="G25" i="11"/>
  <c r="G25" i="4" s="1"/>
  <c r="G23" i="11"/>
  <c r="G47" i="11"/>
  <c r="G45" i="11"/>
  <c r="G45" i="4" s="1"/>
  <c r="G43" i="11"/>
  <c r="G43" i="4" s="1"/>
  <c r="G41" i="11"/>
  <c r="G41" i="4" s="1"/>
  <c r="G40" i="11"/>
  <c r="G40" i="4" s="1"/>
  <c r="A48" i="5"/>
  <c r="B48" i="5"/>
  <c r="A49" i="5"/>
  <c r="B49" i="5"/>
  <c r="A50" i="5"/>
  <c r="A51" i="5"/>
  <c r="A52" i="5"/>
  <c r="A53" i="5"/>
  <c r="A54" i="5"/>
  <c r="B55" i="5"/>
  <c r="A56" i="5"/>
  <c r="B56" i="5"/>
  <c r="A57" i="5"/>
  <c r="B57" i="5"/>
  <c r="A58" i="5"/>
  <c r="B58" i="5"/>
  <c r="A59" i="5"/>
  <c r="B59" i="5"/>
  <c r="A60" i="5"/>
  <c r="B60" i="5"/>
  <c r="A43" i="4"/>
  <c r="B43" i="4"/>
  <c r="C43" i="4"/>
  <c r="D43" i="4"/>
  <c r="H43" i="4"/>
  <c r="I43" i="4"/>
  <c r="J43" i="4"/>
  <c r="K43" i="4"/>
  <c r="L43" i="4"/>
  <c r="M43" i="4"/>
  <c r="N43" i="4"/>
  <c r="O43" i="4"/>
  <c r="P43" i="4"/>
  <c r="Q43" i="4"/>
  <c r="R43" i="4"/>
  <c r="A44" i="4"/>
  <c r="B44" i="4"/>
  <c r="C44" i="4"/>
  <c r="D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A45" i="4"/>
  <c r="B45" i="4"/>
  <c r="C45" i="4"/>
  <c r="D45" i="4"/>
  <c r="H45" i="4"/>
  <c r="I45" i="4"/>
  <c r="J45" i="4"/>
  <c r="K45" i="4"/>
  <c r="L45" i="4"/>
  <c r="N45" i="4"/>
  <c r="O45" i="4"/>
  <c r="P45" i="4"/>
  <c r="Q45" i="4"/>
  <c r="R45" i="4"/>
  <c r="A46" i="4"/>
  <c r="B46" i="4"/>
  <c r="C46" i="4"/>
  <c r="D46" i="4"/>
  <c r="F46" i="4"/>
  <c r="G46" i="4"/>
  <c r="H46" i="4"/>
  <c r="I46" i="4"/>
  <c r="J46" i="4"/>
  <c r="K46" i="4"/>
  <c r="L46" i="4"/>
  <c r="N46" i="4"/>
  <c r="O46" i="4"/>
  <c r="P46" i="4"/>
  <c r="Q46" i="4"/>
  <c r="R46" i="4"/>
  <c r="A47" i="4"/>
  <c r="B47" i="4"/>
  <c r="C47" i="4"/>
  <c r="H47" i="4"/>
  <c r="I47" i="4"/>
  <c r="J47" i="4"/>
  <c r="K47" i="4"/>
  <c r="L47" i="4"/>
  <c r="N47" i="4"/>
  <c r="O47" i="4"/>
  <c r="P47" i="4"/>
  <c r="Q47" i="4"/>
  <c r="R47" i="4"/>
  <c r="A48" i="4"/>
  <c r="C48" i="4"/>
  <c r="R42" i="4"/>
  <c r="P42" i="4"/>
  <c r="A42" i="4"/>
  <c r="B42" i="4"/>
  <c r="C42" i="4"/>
  <c r="D42" i="4"/>
  <c r="F41" i="4"/>
  <c r="H41" i="4"/>
  <c r="I41" i="4"/>
  <c r="J41" i="4"/>
  <c r="K41" i="4"/>
  <c r="L41" i="4"/>
  <c r="M41" i="4"/>
  <c r="N41" i="4"/>
  <c r="O41" i="4"/>
  <c r="P41" i="4"/>
  <c r="Q41" i="4"/>
  <c r="R41" i="4"/>
  <c r="R39" i="4"/>
  <c r="P39" i="4"/>
  <c r="R37" i="4"/>
  <c r="P37" i="4"/>
  <c r="F37" i="4"/>
  <c r="G37" i="4"/>
  <c r="H37" i="4"/>
  <c r="I37" i="4"/>
  <c r="J37" i="4"/>
  <c r="K37" i="4"/>
  <c r="L37" i="4"/>
  <c r="M37" i="4"/>
  <c r="N37" i="4"/>
  <c r="O37" i="4"/>
  <c r="Q37" i="4"/>
  <c r="H38" i="4"/>
  <c r="I38" i="4"/>
  <c r="J38" i="4"/>
  <c r="K38" i="4"/>
  <c r="L38" i="4"/>
  <c r="M38" i="4"/>
  <c r="N38" i="4"/>
  <c r="O38" i="4"/>
  <c r="P38" i="4"/>
  <c r="Q38" i="4"/>
  <c r="R38" i="4"/>
  <c r="F39" i="4"/>
  <c r="G39" i="4"/>
  <c r="H39" i="4"/>
  <c r="I39" i="4"/>
  <c r="J39" i="4"/>
  <c r="K39" i="4"/>
  <c r="L39" i="4"/>
  <c r="M39" i="4"/>
  <c r="N39" i="4"/>
  <c r="O39" i="4"/>
  <c r="Q39" i="4"/>
  <c r="H40" i="4"/>
  <c r="I40" i="4"/>
  <c r="J40" i="4"/>
  <c r="K40" i="4"/>
  <c r="L40" i="4"/>
  <c r="M40" i="4"/>
  <c r="N40" i="4"/>
  <c r="O40" i="4"/>
  <c r="P40" i="4"/>
  <c r="Q40" i="4"/>
  <c r="R40" i="4"/>
  <c r="F42" i="4"/>
  <c r="G42" i="4"/>
  <c r="H42" i="4"/>
  <c r="I42" i="4"/>
  <c r="J42" i="4"/>
  <c r="K42" i="4"/>
  <c r="L42" i="4"/>
  <c r="M42" i="4"/>
  <c r="N42" i="4"/>
  <c r="O42" i="4"/>
  <c r="Q42" i="4"/>
  <c r="A37" i="4"/>
  <c r="B37" i="4"/>
  <c r="C37" i="4"/>
  <c r="D37" i="4"/>
  <c r="A38" i="4"/>
  <c r="B38" i="4"/>
  <c r="C38" i="4"/>
  <c r="D38" i="4"/>
  <c r="A39" i="4"/>
  <c r="B39" i="4"/>
  <c r="C39" i="4"/>
  <c r="D39" i="4"/>
  <c r="A40" i="4"/>
  <c r="B40" i="4"/>
  <c r="C40" i="4"/>
  <c r="D40" i="4"/>
  <c r="A41" i="4"/>
  <c r="B41" i="4"/>
  <c r="C41" i="4"/>
  <c r="D41" i="4"/>
  <c r="A49" i="4"/>
  <c r="C49" i="4"/>
  <c r="A50" i="4"/>
  <c r="C50" i="4"/>
  <c r="G38" i="11"/>
  <c r="G38" i="4" s="1"/>
  <c r="H33" i="4"/>
  <c r="I33" i="4"/>
  <c r="J33" i="4"/>
  <c r="K33" i="4"/>
  <c r="L33" i="4"/>
  <c r="M33" i="4"/>
  <c r="N33" i="4"/>
  <c r="O33" i="4"/>
  <c r="P33" i="4"/>
  <c r="Q33" i="4"/>
  <c r="R33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G35" i="4"/>
  <c r="H35" i="4"/>
  <c r="I35" i="4"/>
  <c r="J35" i="4"/>
  <c r="K35" i="4"/>
  <c r="L35" i="4"/>
  <c r="M35" i="4"/>
  <c r="N35" i="4"/>
  <c r="O35" i="4"/>
  <c r="P35" i="4"/>
  <c r="Q35" i="4"/>
  <c r="R35" i="4"/>
  <c r="F36" i="4"/>
  <c r="G36" i="4"/>
  <c r="H36" i="4"/>
  <c r="I36" i="4"/>
  <c r="J36" i="4"/>
  <c r="K36" i="4"/>
  <c r="L36" i="4"/>
  <c r="M36" i="4"/>
  <c r="N36" i="4"/>
  <c r="O36" i="4"/>
  <c r="Q36" i="4"/>
  <c r="A34" i="4"/>
  <c r="B34" i="4"/>
  <c r="C34" i="4"/>
  <c r="D34" i="4"/>
  <c r="A35" i="4"/>
  <c r="B35" i="4"/>
  <c r="C35" i="4"/>
  <c r="D35" i="4"/>
  <c r="A36" i="4"/>
  <c r="B36" i="4"/>
  <c r="C36" i="4"/>
  <c r="C33" i="4"/>
  <c r="D33" i="4"/>
  <c r="A32" i="4"/>
  <c r="B32" i="4"/>
  <c r="C32" i="4"/>
  <c r="D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A30" i="4"/>
  <c r="B30" i="4"/>
  <c r="C30" i="4"/>
  <c r="F30" i="4"/>
  <c r="G30" i="4"/>
  <c r="H30" i="4"/>
  <c r="I30" i="4"/>
  <c r="J30" i="4"/>
  <c r="K30" i="4"/>
  <c r="L30" i="4"/>
  <c r="M30" i="4"/>
  <c r="N30" i="4"/>
  <c r="O30" i="4"/>
  <c r="Q30" i="4"/>
  <c r="A31" i="4"/>
  <c r="B31" i="4"/>
  <c r="C31" i="4"/>
  <c r="D31" i="4"/>
  <c r="H31" i="4"/>
  <c r="I31" i="4"/>
  <c r="J31" i="4"/>
  <c r="K31" i="4"/>
  <c r="L31" i="4"/>
  <c r="M31" i="4"/>
  <c r="N31" i="4"/>
  <c r="O31" i="4"/>
  <c r="P31" i="4"/>
  <c r="Q31" i="4"/>
  <c r="R31" i="4"/>
  <c r="A33" i="4"/>
  <c r="B33" i="4"/>
  <c r="C24" i="4"/>
  <c r="C25" i="4"/>
  <c r="C26" i="4"/>
  <c r="C27" i="4"/>
  <c r="C28" i="4"/>
  <c r="C29" i="4"/>
  <c r="A28" i="4"/>
  <c r="A29" i="4"/>
  <c r="B28" i="4"/>
  <c r="D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G27" i="4"/>
  <c r="Q22" i="4"/>
  <c r="Q23" i="4"/>
  <c r="Q24" i="4"/>
  <c r="Q25" i="4"/>
  <c r="Q26" i="4"/>
  <c r="Q27" i="4"/>
  <c r="Q29" i="4"/>
  <c r="R25" i="4"/>
  <c r="R26" i="4"/>
  <c r="R27" i="4"/>
  <c r="R29" i="4"/>
  <c r="R56" i="4"/>
  <c r="A26" i="4"/>
  <c r="B26" i="4"/>
  <c r="D26" i="4"/>
  <c r="F26" i="4"/>
  <c r="G26" i="4"/>
  <c r="H26" i="4"/>
  <c r="I26" i="4"/>
  <c r="J26" i="4"/>
  <c r="K26" i="4"/>
  <c r="L26" i="4"/>
  <c r="M26" i="4"/>
  <c r="N26" i="4"/>
  <c r="O26" i="4"/>
  <c r="P26" i="4"/>
  <c r="A27" i="4"/>
  <c r="B27" i="4"/>
  <c r="D27" i="4"/>
  <c r="H27" i="4"/>
  <c r="I27" i="4"/>
  <c r="J27" i="4"/>
  <c r="K27" i="4"/>
  <c r="L27" i="4"/>
  <c r="M27" i="4"/>
  <c r="N27" i="4"/>
  <c r="O27" i="4"/>
  <c r="P27" i="4"/>
  <c r="H25" i="4"/>
  <c r="I25" i="4"/>
  <c r="J25" i="4"/>
  <c r="K25" i="4"/>
  <c r="L25" i="4"/>
  <c r="M25" i="4"/>
  <c r="N25" i="4"/>
  <c r="O25" i="4"/>
  <c r="P25" i="4"/>
  <c r="D23" i="4"/>
  <c r="D24" i="4"/>
  <c r="F24" i="4"/>
  <c r="G24" i="4"/>
  <c r="H24" i="4"/>
  <c r="I24" i="4"/>
  <c r="J24" i="4"/>
  <c r="K24" i="4"/>
  <c r="L24" i="4"/>
  <c r="M24" i="4"/>
  <c r="N24" i="4"/>
  <c r="O24" i="4"/>
  <c r="P24" i="4"/>
  <c r="R24" i="4"/>
  <c r="A24" i="4"/>
  <c r="B24" i="4"/>
  <c r="P23" i="4"/>
  <c r="R23" i="4"/>
  <c r="G22" i="4"/>
  <c r="G23" i="4"/>
  <c r="H23" i="4"/>
  <c r="I23" i="4"/>
  <c r="J23" i="4"/>
  <c r="K23" i="4"/>
  <c r="L23" i="4"/>
  <c r="M23" i="4"/>
  <c r="N23" i="4"/>
  <c r="O23" i="4"/>
  <c r="A23" i="4"/>
  <c r="B23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C51" i="4"/>
  <c r="C52" i="4"/>
  <c r="F22" i="4"/>
  <c r="F23" i="11"/>
  <c r="F23" i="4" s="1"/>
  <c r="F25" i="11"/>
  <c r="F25" i="4" s="1"/>
  <c r="F27" i="11"/>
  <c r="F27" i="4" s="1"/>
  <c r="F29" i="11"/>
  <c r="F29" i="4" s="1"/>
  <c r="G29" i="4"/>
  <c r="F31" i="11"/>
  <c r="F31" i="4" s="1"/>
  <c r="F33" i="11"/>
  <c r="F33" i="4" s="1"/>
  <c r="F35" i="4"/>
  <c r="F38" i="11"/>
  <c r="F38" i="4" s="1"/>
  <c r="F40" i="11"/>
  <c r="F40" i="4" s="1"/>
  <c r="F43" i="11"/>
  <c r="F43" i="4" s="1"/>
  <c r="F45" i="11"/>
  <c r="F45" i="4" s="1"/>
  <c r="F47" i="11"/>
  <c r="F47" i="4" s="1"/>
  <c r="G47" i="4"/>
  <c r="R36" i="4" l="1"/>
  <c r="P36" i="4"/>
  <c r="D36" i="4"/>
  <c r="R30" i="4"/>
  <c r="D30" i="4"/>
  <c r="P30" i="4"/>
  <c r="A1" i="8"/>
  <c r="R81" i="4" l="1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A3" i="5"/>
  <c r="A2" i="5"/>
  <c r="A3" i="4"/>
  <c r="A2" i="4"/>
  <c r="F20" i="11" l="1"/>
  <c r="F20" i="4" s="1"/>
  <c r="F16" i="11"/>
  <c r="F16" i="4" s="1"/>
  <c r="F14" i="11"/>
  <c r="F14" i="4" s="1"/>
  <c r="F12" i="11"/>
  <c r="F12" i="4" s="1"/>
  <c r="F10" i="11"/>
  <c r="F10" i="4" s="1"/>
  <c r="F8" i="11"/>
  <c r="F8" i="4" s="1"/>
  <c r="F7" i="4"/>
  <c r="A61" i="5" l="1"/>
  <c r="B61" i="5"/>
  <c r="A62" i="5"/>
  <c r="B62" i="5"/>
  <c r="A63" i="5"/>
  <c r="B63" i="5"/>
  <c r="A64" i="5"/>
  <c r="B64" i="5"/>
  <c r="A65" i="5"/>
  <c r="B65" i="5"/>
  <c r="A66" i="5"/>
  <c r="B66" i="5"/>
  <c r="A67" i="5"/>
  <c r="B67" i="5"/>
  <c r="A68" i="5"/>
  <c r="B68" i="5"/>
  <c r="A69" i="5"/>
  <c r="B69" i="5"/>
  <c r="A70" i="5"/>
  <c r="B70" i="5"/>
  <c r="A71" i="5"/>
  <c r="B71" i="5"/>
  <c r="A72" i="5"/>
  <c r="B72" i="5"/>
  <c r="A73" i="5"/>
  <c r="B73" i="5"/>
  <c r="A74" i="5"/>
  <c r="B74" i="5"/>
  <c r="A75" i="5"/>
  <c r="B75" i="5"/>
  <c r="A76" i="5"/>
  <c r="B76" i="5"/>
  <c r="A77" i="5"/>
  <c r="B77" i="5"/>
  <c r="A78" i="5"/>
  <c r="B78" i="5"/>
  <c r="A79" i="5"/>
  <c r="B79" i="5"/>
  <c r="A80" i="5"/>
  <c r="B80" i="5"/>
  <c r="A81" i="5"/>
  <c r="B81" i="5"/>
  <c r="H56" i="4"/>
  <c r="I56" i="4"/>
  <c r="J56" i="4"/>
  <c r="K56" i="4"/>
  <c r="L56" i="4"/>
  <c r="M56" i="4"/>
  <c r="N56" i="4"/>
  <c r="O56" i="4"/>
  <c r="P56" i="4"/>
  <c r="H57" i="4"/>
  <c r="I57" i="4"/>
  <c r="J57" i="4"/>
  <c r="K57" i="4"/>
  <c r="L57" i="4"/>
  <c r="M57" i="4"/>
  <c r="N57" i="4"/>
  <c r="O57" i="4"/>
  <c r="P57" i="4"/>
  <c r="H58" i="4"/>
  <c r="I58" i="4"/>
  <c r="J58" i="4"/>
  <c r="K58" i="4"/>
  <c r="L58" i="4"/>
  <c r="M58" i="4"/>
  <c r="N58" i="4"/>
  <c r="O58" i="4"/>
  <c r="P58" i="4"/>
  <c r="H59" i="4"/>
  <c r="I59" i="4"/>
  <c r="J59" i="4"/>
  <c r="K59" i="4"/>
  <c r="L59" i="4"/>
  <c r="M59" i="4"/>
  <c r="N59" i="4"/>
  <c r="O59" i="4"/>
  <c r="P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H67" i="4"/>
  <c r="I67" i="4"/>
  <c r="J67" i="4"/>
  <c r="K67" i="4"/>
  <c r="L67" i="4"/>
  <c r="M67" i="4"/>
  <c r="N67" i="4"/>
  <c r="O67" i="4"/>
  <c r="P67" i="4"/>
  <c r="Q67" i="4"/>
  <c r="H68" i="4"/>
  <c r="I68" i="4"/>
  <c r="J68" i="4"/>
  <c r="K68" i="4"/>
  <c r="L68" i="4"/>
  <c r="M68" i="4"/>
  <c r="N68" i="4"/>
  <c r="O68" i="4"/>
  <c r="P68" i="4"/>
  <c r="Q68" i="4"/>
  <c r="H69" i="4"/>
  <c r="I69" i="4"/>
  <c r="J69" i="4"/>
  <c r="K69" i="4"/>
  <c r="L69" i="4"/>
  <c r="M69" i="4"/>
  <c r="N69" i="4"/>
  <c r="O69" i="4"/>
  <c r="P69" i="4"/>
  <c r="Q69" i="4"/>
  <c r="H70" i="4"/>
  <c r="I70" i="4"/>
  <c r="J70" i="4"/>
  <c r="K70" i="4"/>
  <c r="L70" i="4"/>
  <c r="M70" i="4"/>
  <c r="N70" i="4"/>
  <c r="O70" i="4"/>
  <c r="P70" i="4"/>
  <c r="Q70" i="4"/>
  <c r="H71" i="4"/>
  <c r="I71" i="4"/>
  <c r="J71" i="4"/>
  <c r="K71" i="4"/>
  <c r="L71" i="4"/>
  <c r="M71" i="4"/>
  <c r="N71" i="4"/>
  <c r="O71" i="4"/>
  <c r="P71" i="4"/>
  <c r="Q71" i="4"/>
  <c r="H72" i="4"/>
  <c r="I72" i="4"/>
  <c r="J72" i="4"/>
  <c r="K72" i="4"/>
  <c r="L72" i="4"/>
  <c r="M72" i="4"/>
  <c r="N72" i="4"/>
  <c r="O72" i="4"/>
  <c r="P72" i="4"/>
  <c r="Q72" i="4"/>
  <c r="H73" i="4"/>
  <c r="I73" i="4"/>
  <c r="J73" i="4"/>
  <c r="K73" i="4"/>
  <c r="L73" i="4"/>
  <c r="M73" i="4"/>
  <c r="N73" i="4"/>
  <c r="O73" i="4"/>
  <c r="P73" i="4"/>
  <c r="Q73" i="4"/>
  <c r="H74" i="4"/>
  <c r="I74" i="4"/>
  <c r="J74" i="4"/>
  <c r="K74" i="4"/>
  <c r="L74" i="4"/>
  <c r="M74" i="4"/>
  <c r="N74" i="4"/>
  <c r="O74" i="4"/>
  <c r="P74" i="4"/>
  <c r="Q74" i="4"/>
  <c r="H75" i="4"/>
  <c r="I75" i="4"/>
  <c r="J75" i="4"/>
  <c r="K75" i="4"/>
  <c r="L75" i="4"/>
  <c r="M75" i="4"/>
  <c r="N75" i="4"/>
  <c r="O75" i="4"/>
  <c r="P75" i="4"/>
  <c r="Q75" i="4"/>
  <c r="H76" i="4"/>
  <c r="I76" i="4"/>
  <c r="J76" i="4"/>
  <c r="K76" i="4"/>
  <c r="L76" i="4"/>
  <c r="M76" i="4"/>
  <c r="N76" i="4"/>
  <c r="O76" i="4"/>
  <c r="P76" i="4"/>
  <c r="Q76" i="4"/>
  <c r="H77" i="4"/>
  <c r="I77" i="4"/>
  <c r="J77" i="4"/>
  <c r="K77" i="4"/>
  <c r="L77" i="4"/>
  <c r="M77" i="4"/>
  <c r="N77" i="4"/>
  <c r="O77" i="4"/>
  <c r="P77" i="4"/>
  <c r="Q77" i="4"/>
  <c r="H78" i="4"/>
  <c r="I78" i="4"/>
  <c r="J78" i="4"/>
  <c r="K78" i="4"/>
  <c r="L78" i="4"/>
  <c r="M78" i="4"/>
  <c r="N78" i="4"/>
  <c r="O78" i="4"/>
  <c r="P78" i="4"/>
  <c r="Q78" i="4"/>
  <c r="H79" i="4"/>
  <c r="I79" i="4"/>
  <c r="J79" i="4"/>
  <c r="K79" i="4"/>
  <c r="L79" i="4"/>
  <c r="M79" i="4"/>
  <c r="N79" i="4"/>
  <c r="O79" i="4"/>
  <c r="P79" i="4"/>
  <c r="Q79" i="4"/>
  <c r="H80" i="4"/>
  <c r="I80" i="4"/>
  <c r="J80" i="4"/>
  <c r="K80" i="4"/>
  <c r="L80" i="4"/>
  <c r="M80" i="4"/>
  <c r="N80" i="4"/>
  <c r="O80" i="4"/>
  <c r="P80" i="4"/>
  <c r="Q80" i="4"/>
  <c r="H81" i="4"/>
  <c r="I81" i="4"/>
  <c r="J81" i="4"/>
  <c r="K81" i="4"/>
  <c r="L81" i="4"/>
  <c r="M81" i="4"/>
  <c r="N81" i="4"/>
  <c r="O81" i="4"/>
  <c r="P81" i="4"/>
  <c r="Q81" i="4"/>
  <c r="A51" i="4"/>
  <c r="A52" i="4"/>
  <c r="A53" i="4"/>
  <c r="C53" i="4"/>
  <c r="A54" i="4"/>
  <c r="C54" i="4"/>
  <c r="C55" i="4"/>
  <c r="A56" i="4"/>
  <c r="C56" i="4"/>
  <c r="D56" i="4"/>
  <c r="E56" i="4"/>
  <c r="A57" i="4"/>
  <c r="C57" i="4"/>
  <c r="D57" i="4"/>
  <c r="E57" i="4"/>
  <c r="A58" i="4"/>
  <c r="C58" i="4"/>
  <c r="D58" i="4"/>
  <c r="E58" i="4"/>
  <c r="A59" i="4"/>
  <c r="C59" i="4"/>
  <c r="D59" i="4"/>
  <c r="E59" i="4"/>
  <c r="A60" i="4"/>
  <c r="C60" i="4"/>
  <c r="D60" i="4"/>
  <c r="E60" i="4"/>
  <c r="A61" i="4"/>
  <c r="C61" i="4"/>
  <c r="D61" i="4"/>
  <c r="E61" i="4"/>
  <c r="A62" i="4"/>
  <c r="C62" i="4"/>
  <c r="D62" i="4"/>
  <c r="E62" i="4"/>
  <c r="A63" i="4"/>
  <c r="C63" i="4"/>
  <c r="D63" i="4"/>
  <c r="E63" i="4"/>
  <c r="A64" i="4"/>
  <c r="C64" i="4"/>
  <c r="D64" i="4"/>
  <c r="E64" i="4"/>
  <c r="A65" i="4"/>
  <c r="C65" i="4"/>
  <c r="D65" i="4"/>
  <c r="E65" i="4"/>
  <c r="A66" i="4"/>
  <c r="C66" i="4"/>
  <c r="D66" i="4"/>
  <c r="E66" i="4"/>
  <c r="A67" i="4"/>
  <c r="C67" i="4"/>
  <c r="D67" i="4"/>
  <c r="E67" i="4"/>
  <c r="A68" i="4"/>
  <c r="C68" i="4"/>
  <c r="D68" i="4"/>
  <c r="E68" i="4"/>
  <c r="A69" i="4"/>
  <c r="C69" i="4"/>
  <c r="D69" i="4"/>
  <c r="E69" i="4"/>
  <c r="A70" i="4"/>
  <c r="C70" i="4"/>
  <c r="D70" i="4"/>
  <c r="E70" i="4"/>
  <c r="A71" i="4"/>
  <c r="C71" i="4"/>
  <c r="D71" i="4"/>
  <c r="E71" i="4"/>
  <c r="A72" i="4"/>
  <c r="C72" i="4"/>
  <c r="D72" i="4"/>
  <c r="E72" i="4"/>
  <c r="A73" i="4"/>
  <c r="C73" i="4"/>
  <c r="D73" i="4"/>
  <c r="E73" i="4"/>
  <c r="A74" i="4"/>
  <c r="C74" i="4"/>
  <c r="D74" i="4"/>
  <c r="E74" i="4"/>
  <c r="A75" i="4"/>
  <c r="C75" i="4"/>
  <c r="D75" i="4"/>
  <c r="E75" i="4"/>
  <c r="A76" i="4"/>
  <c r="C76" i="4"/>
  <c r="D76" i="4"/>
  <c r="E76" i="4"/>
  <c r="A77" i="4"/>
  <c r="C77" i="4"/>
  <c r="D77" i="4"/>
  <c r="E77" i="4"/>
  <c r="A78" i="4"/>
  <c r="C78" i="4"/>
  <c r="D78" i="4"/>
  <c r="E78" i="4"/>
  <c r="A79" i="4"/>
  <c r="C79" i="4"/>
  <c r="D79" i="4"/>
  <c r="E79" i="4"/>
  <c r="A80" i="4"/>
  <c r="C80" i="4"/>
  <c r="D80" i="4"/>
  <c r="E80" i="4"/>
  <c r="A81" i="4"/>
  <c r="C81" i="4"/>
  <c r="D81" i="4"/>
  <c r="E81" i="4"/>
  <c r="G81" i="11"/>
  <c r="G81" i="4" s="1"/>
  <c r="F81" i="11"/>
  <c r="F81" i="4" s="1"/>
  <c r="G80" i="11"/>
  <c r="G80" i="4" s="1"/>
  <c r="F80" i="11"/>
  <c r="F80" i="4" s="1"/>
  <c r="G79" i="11"/>
  <c r="G79" i="4" s="1"/>
  <c r="F79" i="11"/>
  <c r="F79" i="4" s="1"/>
  <c r="G78" i="11"/>
  <c r="G78" i="4" s="1"/>
  <c r="F78" i="11"/>
  <c r="F78" i="4" s="1"/>
  <c r="G77" i="11"/>
  <c r="G77" i="4" s="1"/>
  <c r="F77" i="11"/>
  <c r="F77" i="4" s="1"/>
  <c r="G76" i="11"/>
  <c r="G76" i="4" s="1"/>
  <c r="F76" i="11"/>
  <c r="F76" i="4" s="1"/>
  <c r="G75" i="11"/>
  <c r="G75" i="4" s="1"/>
  <c r="F75" i="11"/>
  <c r="F75" i="4" s="1"/>
  <c r="G74" i="11"/>
  <c r="G74" i="4" s="1"/>
  <c r="F74" i="11"/>
  <c r="F74" i="4" s="1"/>
  <c r="G73" i="11"/>
  <c r="G73" i="4" s="1"/>
  <c r="F73" i="11"/>
  <c r="F73" i="4" s="1"/>
  <c r="G72" i="11"/>
  <c r="G72" i="4" s="1"/>
  <c r="F72" i="11"/>
  <c r="F72" i="4" s="1"/>
  <c r="G71" i="11"/>
  <c r="G71" i="4" s="1"/>
  <c r="F71" i="11"/>
  <c r="F71" i="4" s="1"/>
  <c r="G70" i="11"/>
  <c r="G70" i="4" s="1"/>
  <c r="F70" i="11"/>
  <c r="F70" i="4" s="1"/>
  <c r="G69" i="11"/>
  <c r="G69" i="4" s="1"/>
  <c r="F69" i="11"/>
  <c r="F69" i="4" s="1"/>
  <c r="G68" i="11"/>
  <c r="G68" i="4" s="1"/>
  <c r="F68" i="11"/>
  <c r="F68" i="4" s="1"/>
  <c r="G67" i="11"/>
  <c r="G67" i="4" s="1"/>
  <c r="F67" i="11"/>
  <c r="F67" i="4" s="1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B20" i="5" l="1"/>
  <c r="B16" i="5"/>
  <c r="B12" i="5"/>
  <c r="B11" i="5"/>
  <c r="B10" i="5"/>
  <c r="B9" i="5"/>
  <c r="B8" i="5"/>
  <c r="B7" i="5"/>
  <c r="A8" i="5" l="1"/>
  <c r="A9" i="5"/>
  <c r="A10" i="5"/>
  <c r="A11" i="5"/>
  <c r="A12" i="5"/>
  <c r="A14" i="5"/>
  <c r="A16" i="5"/>
  <c r="A20" i="5"/>
  <c r="A7" i="5"/>
  <c r="A22" i="4"/>
  <c r="B22" i="4"/>
  <c r="D22" i="4"/>
  <c r="E22" i="4"/>
  <c r="H22" i="4"/>
  <c r="I22" i="4"/>
  <c r="J22" i="4"/>
  <c r="K22" i="4"/>
  <c r="L22" i="4"/>
  <c r="M22" i="4"/>
  <c r="N22" i="4"/>
  <c r="O22" i="4"/>
  <c r="A25" i="4"/>
  <c r="B25" i="4"/>
  <c r="D25" i="4"/>
  <c r="B29" i="4"/>
  <c r="D29" i="4"/>
  <c r="H29" i="4"/>
  <c r="I29" i="4"/>
  <c r="J29" i="4"/>
  <c r="K29" i="4"/>
  <c r="L29" i="4"/>
  <c r="M29" i="4"/>
  <c r="N29" i="4"/>
  <c r="O29" i="4"/>
</calcChain>
</file>

<file path=xl/comments1.xml><?xml version="1.0" encoding="utf-8"?>
<comments xmlns="http://schemas.openxmlformats.org/spreadsheetml/2006/main">
  <authors>
    <author>Rachael Justice</author>
    <author>Pascha McAlister</author>
  </authors>
  <commentList>
    <comment ref="D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7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12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1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1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14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1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1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16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1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1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1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K1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Flow at time of grab</t>
        </r>
      </text>
    </comment>
    <comment ref="E2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22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2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day</t>
        </r>
      </text>
    </comment>
    <comment ref="D2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24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2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2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25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2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K27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27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MDL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2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3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31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ND, MDL reported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3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G33" authorId="1">
      <text>
        <r>
          <rPr>
            <b/>
            <sz val="9"/>
            <color indexed="81"/>
            <rFont val="Tahoma"/>
            <family val="2"/>
          </rPr>
          <t>Pascha McAlister:</t>
        </r>
        <r>
          <rPr>
            <sz val="9"/>
            <color indexed="81"/>
            <rFont val="Tahoma"/>
            <family val="2"/>
          </rPr>
          <t xml:space="preserve">
TDN calculation is 22 mg/L (versus indicated xls data) per Caltest Report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3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3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36" authorId="0">
      <text>
        <r>
          <rPr>
            <b/>
            <sz val="9"/>
            <color indexed="81"/>
            <rFont val="Tahoma"/>
            <family val="2"/>
          </rPr>
          <t>Flow at time of grab</t>
        </r>
      </text>
    </comment>
    <comment ref="E3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Q3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PH at time of grab</t>
        </r>
      </text>
    </comment>
    <comment ref="R3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PH at time of grab</t>
        </r>
      </text>
    </comment>
    <comment ref="S3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Temp at time of grab</t>
        </r>
      </text>
    </comment>
    <comment ref="T3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Temp at time of grab</t>
        </r>
      </text>
    </comment>
    <comment ref="D3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3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3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4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4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4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4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4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flow for day</t>
        </r>
      </text>
    </comment>
    <comment ref="D4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L4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4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46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daily</t>
        </r>
      </text>
    </comment>
    <comment ref="D4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K4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L47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4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48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daily</t>
        </r>
      </text>
    </comment>
    <comment ref="D4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G49" authorId="0">
      <text>
        <r>
          <rPr>
            <b/>
            <sz val="9"/>
            <color indexed="81"/>
            <rFont val="Tahoma"/>
            <charset val="1"/>
          </rPr>
          <t>Rachael Justice:</t>
        </r>
        <r>
          <rPr>
            <sz val="9"/>
            <color indexed="81"/>
            <rFont val="Tahoma"/>
            <charset val="1"/>
          </rPr>
          <t xml:space="preserve">
Calculation from report 14 mg/L</t>
        </r>
      </text>
    </comment>
    <comment ref="K49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50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daily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5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52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daily</t>
        </r>
      </text>
    </comment>
    <comment ref="D53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Instantaneous flow at time of grab</t>
        </r>
      </text>
    </comment>
    <comment ref="E54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Max daily</t>
        </r>
      </text>
    </comment>
    <comment ref="D55" authorId="0">
      <text>
        <r>
          <rPr>
            <b/>
            <sz val="9"/>
            <color indexed="81"/>
            <rFont val="Tahoma"/>
            <family val="2"/>
          </rPr>
          <t>Rachael Justice:</t>
        </r>
        <r>
          <rPr>
            <sz val="9"/>
            <color indexed="81"/>
            <rFont val="Tahoma"/>
            <family val="2"/>
          </rPr>
          <t xml:space="preserve">
24 hr com[posite/ flow 24 hr prior to sample</t>
        </r>
      </text>
    </comment>
  </commentList>
</comments>
</file>

<file path=xl/sharedStrings.xml><?xml version="1.0" encoding="utf-8"?>
<sst xmlns="http://schemas.openxmlformats.org/spreadsheetml/2006/main" count="301" uniqueCount="185">
  <si>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</si>
  <si>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</si>
  <si>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</si>
  <si>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</si>
  <si>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</si>
  <si>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</si>
  <si>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</si>
  <si>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</si>
  <si>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</si>
  <si>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</si>
  <si>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</si>
  <si>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</si>
  <si>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</si>
  <si>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</si>
  <si>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</si>
  <si>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</si>
  <si>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</si>
  <si>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</si>
  <si>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</si>
  <si>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</si>
  <si>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</si>
  <si>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</si>
  <si>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</si>
  <si>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</si>
  <si>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</si>
  <si>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</si>
  <si>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</si>
  <si>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</si>
  <si>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</si>
  <si>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</si>
  <si>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</si>
  <si>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</si>
  <si>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</si>
  <si>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How to report non-detected (ND) results</t>
  </si>
  <si>
    <t>How to report DNQ or J flagged results</t>
  </si>
  <si>
    <t>TKN+NO3+NO2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</si>
  <si>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</si>
  <si>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</si>
  <si>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</si>
  <si>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</si>
  <si>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</si>
  <si>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</si>
  <si>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</si>
  <si>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</si>
  <si>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</si>
  <si>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</si>
  <si>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</si>
  <si>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</si>
  <si>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</si>
  <si>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</si>
  <si>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</si>
  <si>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</si>
  <si>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TSS (mg/L)</t>
  </si>
  <si>
    <t>NO2 (kg/d)</t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</si>
  <si>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</si>
  <si>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</si>
  <si>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</si>
  <si>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</si>
  <si>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</si>
  <si>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</si>
  <si>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</si>
  <si>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 xml:space="preserve"> (Select the cell, right click the mouse, choose "insert comment", put  "ND, report MDL" in the comment box)</t>
  </si>
  <si>
    <t>(Select the cell, right click the mouse, choose " insert comment", put "DNQ" in the comment box)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</si>
  <si>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</si>
  <si>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</si>
  <si>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</si>
  <si>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</si>
  <si>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</si>
  <si>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</si>
  <si>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</si>
  <si>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</si>
  <si>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</si>
  <si>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</si>
  <si>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</si>
  <si>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</si>
  <si>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</si>
  <si>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</si>
  <si>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</si>
  <si>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Routine Effluent</t>
  </si>
  <si>
    <t xml:space="preserve">Effluent Peak flow monitoring </t>
  </si>
  <si>
    <t>Study duraiton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</si>
  <si>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</si>
  <si>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</si>
  <si>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</si>
  <si>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</si>
  <si>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This sheet will be automatically updated with the new information. </t>
  </si>
  <si>
    <t>Cells are conditionally formatted as explained below: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</si>
  <si>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</si>
  <si>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</si>
  <si>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</si>
  <si>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</si>
  <si>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</si>
  <si>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</si>
  <si>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Please name this spreadsheet as</t>
  </si>
  <si>
    <t>Please read the notes/instructions before you proceed!</t>
  </si>
  <si>
    <t>Please find more instrucitons on individual worksheets.</t>
  </si>
  <si>
    <t>Only enter numbers in the cells for concentrations; or leave blank if no data (do not enter "NA")</t>
  </si>
  <si>
    <t>How to copy data from another Excel Spreadsheet</t>
  </si>
  <si>
    <t>Minimum Effluent Moniotring Requirements</t>
  </si>
  <si>
    <t>Correct bright yellow highlighted load calulations (0, #VALUE!") by correcting the "Conc" worksheet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</si>
  <si>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</si>
  <si>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</si>
  <si>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</si>
  <si>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</si>
  <si>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</si>
  <si>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</si>
  <si>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</si>
  <si>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</si>
  <si>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</si>
  <si>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</si>
  <si>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</si>
  <si>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</si>
  <si>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</si>
  <si>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</si>
  <si>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</si>
  <si>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</si>
  <si>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</si>
  <si>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</si>
  <si>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</si>
  <si>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</si>
  <si>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</si>
  <si>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For DNQ or J flagged value, report the estimated value, insert a comment</t>
  </si>
  <si>
    <t>(Select the cell, right click the mouse, choose " insert comment", type "ND" or "DNQ" in the comment box)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</si>
  <si>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</si>
  <si>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</si>
  <si>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</si>
  <si>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</si>
  <si>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</si>
  <si>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Load calculation formulas provided use "avg daily flow" for all parameters, except for "DRP", where peak flow is used.</t>
  </si>
  <si>
    <t>**Collect DRP sample as a grab or composite in accordance with your agency's Sample Analysis Plan</t>
  </si>
  <si>
    <t>Agency Name, contact information; sampling dates</t>
  </si>
  <si>
    <t>Report this missed sample incident in the transmittal email/letter.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</si>
  <si>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</si>
  <si>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</si>
  <si>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</si>
  <si>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</si>
  <si>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</si>
  <si>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</si>
  <si>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</si>
  <si>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</si>
  <si>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</si>
  <si>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</si>
  <si>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>Contact Person Name, Title, Phone Number, Email Address</t>
  </si>
  <si>
    <t>TRP</t>
  </si>
  <si>
    <t>Only enter agency name and contact information in the worksheet "Eff Conc."; they will be automatically populated in other worksheets.</t>
  </si>
  <si>
    <t>Only enter season/quarter/sampling dates in  "Eff Conc." worksheets; they will be automatically populated in load/QA/QC worksheets.</t>
  </si>
  <si>
    <t>Total Reactive Phosphorus or total ortho-PO4</t>
  </si>
  <si>
    <t>Dissolved Reactive Phosphorous or dissolved ortho-PO4</t>
  </si>
  <si>
    <t>TRP (kg/d)</t>
  </si>
  <si>
    <t>Refinery Name</t>
  </si>
  <si>
    <t>If DRP/TRP is collected as composite, replace "peak flow" with "avg daily flow" in the formula for load calculation.</t>
  </si>
  <si>
    <t>Y</t>
  </si>
  <si>
    <t>Q3 2012</t>
  </si>
  <si>
    <t>Q4 2012</t>
  </si>
  <si>
    <t>Q12013</t>
  </si>
  <si>
    <t>Q22013</t>
  </si>
  <si>
    <t>Q32013</t>
  </si>
  <si>
    <t>Q42013</t>
  </si>
  <si>
    <t>Resample on 9/26/13</t>
  </si>
  <si>
    <t>Resample on 7/31/13</t>
  </si>
  <si>
    <t>Q42014</t>
  </si>
  <si>
    <t>Q32014</t>
  </si>
  <si>
    <t>Max Daily Flow</t>
  </si>
  <si>
    <t>Ave Daily/
Grab Time</t>
  </si>
  <si>
    <t>Q4 2013</t>
  </si>
  <si>
    <t>Resample on 11/27/2013</t>
  </si>
  <si>
    <t>Resample on 11/27/2014</t>
  </si>
  <si>
    <t xml:space="preserve"> </t>
  </si>
  <si>
    <t>Notes:</t>
  </si>
  <si>
    <t>Rachael Justice</t>
  </si>
  <si>
    <t>(510-242-2911)</t>
  </si>
  <si>
    <t>rjgu@chevron.com</t>
  </si>
  <si>
    <t>2) Load calculations for grab samples (DRP and TRP) used flow at time of grab</t>
  </si>
  <si>
    <t>1) Load calculations for composite samples flow for 24 hr average during composite sampling</t>
  </si>
  <si>
    <r>
      <t xml:space="preserve">TDN </t>
    </r>
    <r>
      <rPr>
        <b/>
        <sz val="10"/>
        <rFont val="Calibri"/>
        <family val="2"/>
        <scheme val="minor"/>
      </rPr>
      <t>(mg/L)</t>
    </r>
  </si>
  <si>
    <r>
      <t>SKN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(mg/L)</t>
    </r>
  </si>
  <si>
    <r>
      <t>NO3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(mg/L)</t>
    </r>
  </si>
  <si>
    <r>
      <t>NO2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(mg/L)</t>
    </r>
  </si>
  <si>
    <r>
      <t>Urea</t>
    </r>
    <r>
      <rPr>
        <b/>
        <sz val="10"/>
        <color rgb="FFFF0000"/>
        <rFont val="Calibri"/>
        <family val="2"/>
        <scheme val="minor"/>
      </rPr>
      <t xml:space="preserve">* </t>
    </r>
    <r>
      <rPr>
        <b/>
        <sz val="10"/>
        <rFont val="Calibri"/>
        <family val="2"/>
        <scheme val="minor"/>
      </rPr>
      <t>(mg/L)</t>
    </r>
  </si>
  <si>
    <r>
      <t>TDP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(mg/L)</t>
    </r>
  </si>
  <si>
    <r>
      <t>DRP</t>
    </r>
    <r>
      <rPr>
        <b/>
        <sz val="10"/>
        <color rgb="FFFF0000"/>
        <rFont val="Calibri"/>
        <family val="2"/>
        <scheme val="minor"/>
      </rPr>
      <t xml:space="preserve">** </t>
    </r>
    <r>
      <rPr>
        <b/>
        <sz val="10"/>
        <color theme="1"/>
        <rFont val="Calibri"/>
        <family val="2"/>
        <scheme val="minor"/>
      </rPr>
      <t>(mg/L)</t>
    </r>
  </si>
  <si>
    <r>
      <t>pH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(s.u.)</t>
    </r>
  </si>
  <si>
    <r>
      <t>Temp (</t>
    </r>
    <r>
      <rPr>
        <b/>
        <vertAlign val="superscript"/>
        <sz val="10"/>
        <color theme="1"/>
        <rFont val="Calibri"/>
        <family val="2"/>
        <scheme val="minor"/>
      </rPr>
      <t>o</t>
    </r>
    <r>
      <rPr>
        <b/>
        <sz val="10"/>
        <color theme="1"/>
        <rFont val="Calibri"/>
        <family val="2"/>
        <scheme val="minor"/>
      </rPr>
      <t>C)</t>
    </r>
  </si>
  <si>
    <r>
      <t>TRP</t>
    </r>
    <r>
      <rPr>
        <b/>
        <sz val="10"/>
        <color rgb="FFFF0000"/>
        <rFont val="Calibri"/>
        <family val="2"/>
        <scheme val="minor"/>
      </rPr>
      <t xml:space="preserve">** </t>
    </r>
    <r>
      <rPr>
        <b/>
        <sz val="10"/>
        <color theme="1"/>
        <rFont val="Calibri"/>
        <family val="2"/>
        <scheme val="minor"/>
      </rPr>
      <t>(mg/L)</t>
    </r>
  </si>
  <si>
    <t>Q12014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</si>
</sst>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800]dddd\,\ mmmm\ dd\,\ yyyy"/>
    <numFmt numFmtId="165" formatCode="0.000"/>
    <numFmt numFmtId="166" formatCode="m/d/yy\ h:mm;@"/>
    <numFmt numFmtId="167" formatCode="[$-409]m/d/yy\ h:mm\ AM/PM;@"/>
  </numFmts>
  <fonts count="61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trike/>
      <sz val="11"/>
      <color rgb="FFFF0000"/>
      <name val="Calibri"/>
      <family val="2"/>
      <scheme val="minor"/>
    </font>
    <font>
      <b/>
      <strike/>
      <sz val="12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78">
    <xf numFmtId="0" fontId="0" fillId="0" borderId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0" fontId="24" fillId="11" borderId="0" applyNumberFormat="0" applyBorder="0" applyAlignment="0" applyProtection="0"/>
    <xf numFmtId="0" fontId="25" fillId="28" borderId="41" applyNumberFormat="0" applyAlignment="0" applyProtection="0"/>
    <xf numFmtId="0" fontId="26" fillId="29" borderId="42" applyNumberFormat="0" applyAlignment="0" applyProtection="0"/>
    <xf numFmtId="0" fontId="27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9" fillId="0" borderId="43" applyNumberFormat="0" applyFill="0" applyAlignment="0" applyProtection="0"/>
    <xf numFmtId="0" fontId="30" fillId="0" borderId="44" applyNumberFormat="0" applyFill="0" applyAlignment="0" applyProtection="0"/>
    <xf numFmtId="0" fontId="31" fillId="0" borderId="45" applyNumberFormat="0" applyFill="0" applyAlignment="0" applyProtection="0"/>
    <xf numFmtId="0" fontId="31" fillId="0" borderId="0" applyNumberFormat="0" applyFill="0" applyBorder="0" applyAlignment="0" applyProtection="0"/>
    <xf numFmtId="0" fontId="32" fillId="15" borderId="41" applyNumberFormat="0" applyAlignment="0" applyProtection="0"/>
    <xf numFmtId="0" fontId="33" fillId="0" borderId="46" applyNumberFormat="0" applyFill="0" applyAlignment="0" applyProtection="0"/>
    <xf numFmtId="0" fontId="34" fillId="30" borderId="0" applyNumberFormat="0" applyBorder="0" applyAlignment="0" applyProtection="0"/>
    <xf numFmtId="0" fontId="21" fillId="31" borderId="47" applyNumberFormat="0" applyFont="0" applyAlignment="0" applyProtection="0"/>
    <xf numFmtId="0" fontId="35" fillId="28" borderId="48" applyNumberFormat="0" applyAlignment="0" applyProtection="0"/>
    <xf numFmtId="9" fontId="2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9" applyNumberFormat="0" applyFill="0" applyAlignment="0" applyProtection="0"/>
    <xf numFmtId="0" fontId="38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6" fillId="29" borderId="42" applyNumberFormat="0" applyAlignment="0" applyProtection="0"/>
    <xf numFmtId="43" fontId="21" fillId="0" borderId="0" applyFont="0" applyFill="0" applyBorder="0" applyAlignment="0" applyProtection="0"/>
    <xf numFmtId="0" fontId="42" fillId="0" borderId="0"/>
    <xf numFmtId="0" fontId="44" fillId="0" borderId="0"/>
    <xf numFmtId="43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2" fillId="0" borderId="0"/>
    <xf numFmtId="0" fontId="41" fillId="0" borderId="0"/>
    <xf numFmtId="0" fontId="22" fillId="0" borderId="0"/>
    <xf numFmtId="0" fontId="22" fillId="0" borderId="0"/>
    <xf numFmtId="0" fontId="41" fillId="0" borderId="0"/>
    <xf numFmtId="0" fontId="2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4" fillId="0" borderId="0"/>
    <xf numFmtId="0" fontId="45" fillId="0" borderId="0"/>
    <xf numFmtId="0" fontId="41" fillId="0" borderId="0"/>
    <xf numFmtId="0" fontId="21" fillId="0" borderId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7" borderId="0" applyNumberFormat="0" applyBorder="0" applyAlignment="0" applyProtection="0"/>
    <xf numFmtId="0" fontId="24" fillId="11" borderId="0" applyNumberFormat="0" applyBorder="0" applyAlignment="0" applyProtection="0"/>
    <xf numFmtId="0" fontId="25" fillId="28" borderId="41" applyNumberFormat="0" applyAlignment="0" applyProtection="0"/>
    <xf numFmtId="0" fontId="26" fillId="29" borderId="42" applyNumberFormat="0" applyAlignment="0" applyProtection="0"/>
    <xf numFmtId="0" fontId="27" fillId="0" borderId="0" applyNumberFormat="0" applyFill="0" applyBorder="0" applyAlignment="0" applyProtection="0"/>
    <xf numFmtId="0" fontId="28" fillId="12" borderId="0" applyNumberFormat="0" applyBorder="0" applyAlignment="0" applyProtection="0"/>
    <xf numFmtId="0" fontId="29" fillId="0" borderId="43" applyNumberFormat="0" applyFill="0" applyAlignment="0" applyProtection="0"/>
    <xf numFmtId="0" fontId="30" fillId="0" borderId="44" applyNumberFormat="0" applyFill="0" applyAlignment="0" applyProtection="0"/>
    <xf numFmtId="0" fontId="31" fillId="0" borderId="45" applyNumberFormat="0" applyFill="0" applyAlignment="0" applyProtection="0"/>
    <xf numFmtId="0" fontId="31" fillId="0" borderId="0" applyNumberFormat="0" applyFill="0" applyBorder="0" applyAlignment="0" applyProtection="0"/>
    <xf numFmtId="0" fontId="32" fillId="15" borderId="41" applyNumberFormat="0" applyAlignment="0" applyProtection="0"/>
    <xf numFmtId="0" fontId="33" fillId="0" borderId="46" applyNumberFormat="0" applyFill="0" applyAlignment="0" applyProtection="0"/>
    <xf numFmtId="0" fontId="34" fillId="30" borderId="0" applyNumberFormat="0" applyBorder="0" applyAlignment="0" applyProtection="0"/>
    <xf numFmtId="0" fontId="21" fillId="31" borderId="47" applyNumberFormat="0" applyFont="0" applyAlignment="0" applyProtection="0"/>
    <xf numFmtId="0" fontId="35" fillId="28" borderId="48" applyNumberFormat="0" applyAlignment="0" applyProtection="0"/>
    <xf numFmtId="9" fontId="2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9" applyNumberFormat="0" applyFill="0" applyAlignment="0" applyProtection="0"/>
    <xf numFmtId="0" fontId="38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28" borderId="41" applyNumberFormat="0" applyAlignment="0" applyProtection="0"/>
    <xf numFmtId="0" fontId="35" fillId="28" borderId="54" applyNumberFormat="0" applyAlignment="0" applyProtection="0"/>
    <xf numFmtId="0" fontId="21" fillId="31" borderId="53" applyNumberFormat="0" applyFont="0" applyAlignment="0" applyProtection="0"/>
    <xf numFmtId="0" fontId="21" fillId="31" borderId="47" applyNumberFormat="0" applyFont="0" applyAlignment="0" applyProtection="0"/>
    <xf numFmtId="43" fontId="21" fillId="0" borderId="0" applyFont="0" applyFill="0" applyBorder="0" applyAlignment="0" applyProtection="0"/>
    <xf numFmtId="0" fontId="25" fillId="28" borderId="52" applyNumberFormat="0" applyAlignment="0" applyProtection="0"/>
    <xf numFmtId="0" fontId="32" fillId="15" borderId="52" applyNumberFormat="0" applyAlignment="0" applyProtection="0"/>
    <xf numFmtId="0" fontId="21" fillId="31" borderId="47" applyNumberFormat="0" applyFont="0" applyAlignment="0" applyProtection="0"/>
    <xf numFmtId="0" fontId="25" fillId="28" borderId="52" applyNumberFormat="0" applyAlignment="0" applyProtection="0"/>
    <xf numFmtId="0" fontId="32" fillId="15" borderId="52" applyNumberFormat="0" applyAlignment="0" applyProtection="0"/>
    <xf numFmtId="0" fontId="25" fillId="28" borderId="41" applyNumberFormat="0" applyAlignment="0" applyProtection="0"/>
    <xf numFmtId="0" fontId="32" fillId="15" borderId="52" applyNumberFormat="0" applyAlignment="0" applyProtection="0"/>
    <xf numFmtId="0" fontId="37" fillId="0" borderId="49" applyNumberFormat="0" applyFill="0" applyAlignment="0" applyProtection="0"/>
    <xf numFmtId="0" fontId="37" fillId="0" borderId="55" applyNumberFormat="0" applyFill="0" applyAlignment="0" applyProtection="0"/>
    <xf numFmtId="0" fontId="25" fillId="28" borderId="52" applyNumberFormat="0" applyAlignment="0" applyProtection="0"/>
    <xf numFmtId="0" fontId="37" fillId="0" borderId="55" applyNumberFormat="0" applyFill="0" applyAlignment="0" applyProtection="0"/>
    <xf numFmtId="0" fontId="35" fillId="28" borderId="54" applyNumberFormat="0" applyAlignment="0" applyProtection="0"/>
    <xf numFmtId="0" fontId="21" fillId="31" borderId="53" applyNumberFormat="0" applyFont="0" applyAlignment="0" applyProtection="0"/>
    <xf numFmtId="0" fontId="37" fillId="0" borderId="55" applyNumberFormat="0" applyFill="0" applyAlignment="0" applyProtection="0"/>
    <xf numFmtId="0" fontId="35" fillId="28" borderId="54" applyNumberFormat="0" applyAlignment="0" applyProtection="0"/>
    <xf numFmtId="0" fontId="21" fillId="31" borderId="53" applyNumberFormat="0" applyFont="0" applyAlignment="0" applyProtection="0"/>
    <xf numFmtId="0" fontId="21" fillId="31" borderId="47" applyNumberFormat="0" applyFont="0" applyAlignment="0" applyProtection="0"/>
    <xf numFmtId="0" fontId="41" fillId="0" borderId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5" fillId="28" borderId="48" applyNumberFormat="0" applyAlignment="0" applyProtection="0"/>
    <xf numFmtId="0" fontId="37" fillId="0" borderId="49" applyNumberFormat="0" applyFill="0" applyAlignment="0" applyProtection="0"/>
    <xf numFmtId="0" fontId="32" fillId="15" borderId="41" applyNumberFormat="0" applyAlignment="0" applyProtection="0"/>
    <xf numFmtId="9" fontId="21" fillId="0" borderId="0" applyFont="0" applyFill="0" applyBorder="0" applyAlignment="0" applyProtection="0"/>
    <xf numFmtId="0" fontId="32" fillId="15" borderId="41" applyNumberFormat="0" applyAlignment="0" applyProtection="0"/>
    <xf numFmtId="0" fontId="32" fillId="15" borderId="41" applyNumberFormat="0" applyAlignment="0" applyProtection="0"/>
    <xf numFmtId="0" fontId="35" fillId="28" borderId="48" applyNumberFormat="0" applyAlignment="0" applyProtection="0"/>
    <xf numFmtId="0" fontId="25" fillId="28" borderId="41" applyNumberFormat="0" applyAlignment="0" applyProtection="0"/>
    <xf numFmtId="0" fontId="35" fillId="28" borderId="48" applyNumberFormat="0" applyAlignment="0" applyProtection="0"/>
    <xf numFmtId="0" fontId="37" fillId="0" borderId="49" applyNumberFormat="0" applyFill="0" applyAlignment="0" applyProtection="0"/>
    <xf numFmtId="0" fontId="46" fillId="0" borderId="0"/>
    <xf numFmtId="0" fontId="47" fillId="0" borderId="0"/>
    <xf numFmtId="0" fontId="54" fillId="0" borderId="0" applyNumberFormat="0" applyFill="0" applyBorder="0" applyAlignment="0" applyProtection="0"/>
    <xf numFmtId="0" fontId="21" fillId="0" borderId="0"/>
  </cellStyleXfs>
  <cellXfs count="376">
    <xf numFmtId="0" fontId="0" fillId="0" borderId="0" xfId="0"/>
    <xf numFmtId="0" fontId="4" fillId="2" borderId="9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Border="1"/>
    <xf numFmtId="0" fontId="8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9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9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9" fillId="7" borderId="30" xfId="0" applyNumberFormat="1" applyFont="1" applyFill="1" applyBorder="1" applyAlignment="1">
      <alignment horizontal="center"/>
    </xf>
    <xf numFmtId="164" fontId="9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4" fillId="0" borderId="0" xfId="0" applyFont="1"/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10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9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14" fontId="2" fillId="0" borderId="28" xfId="0" applyNumberFormat="1" applyFont="1" applyFill="1" applyBorder="1"/>
    <xf numFmtId="0" fontId="10" fillId="7" borderId="4" xfId="0" applyFont="1" applyFill="1" applyBorder="1"/>
    <xf numFmtId="0" fontId="10" fillId="7" borderId="5" xfId="0" applyFont="1" applyFill="1" applyBorder="1"/>
    <xf numFmtId="0" fontId="10" fillId="7" borderId="6" xfId="0" applyFont="1" applyFill="1" applyBorder="1"/>
    <xf numFmtId="0" fontId="10" fillId="7" borderId="1" xfId="0" applyFont="1" applyFill="1" applyBorder="1"/>
    <xf numFmtId="0" fontId="10" fillId="7" borderId="7" xfId="0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30" xfId="0" applyFill="1" applyBorder="1"/>
    <xf numFmtId="0" fontId="0" fillId="7" borderId="33" xfId="0" applyFill="1" applyBorder="1"/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0" fillId="7" borderId="2" xfId="0" applyFont="1" applyFill="1" applyBorder="1"/>
    <xf numFmtId="0" fontId="0" fillId="0" borderId="0" xfId="0"/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6" fillId="0" borderId="0" xfId="0" applyNumberFormat="1" applyFont="1" applyFill="1" applyBorder="1"/>
    <xf numFmtId="0" fontId="9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/>
    <xf numFmtId="1" fontId="16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0" fillId="0" borderId="0" xfId="0" applyFill="1"/>
    <xf numFmtId="0" fontId="0" fillId="0" borderId="0" xfId="0" applyFill="1"/>
    <xf numFmtId="164" fontId="9" fillId="0" borderId="0" xfId="0" applyNumberFormat="1" applyFont="1" applyFill="1" applyBorder="1" applyAlignment="1">
      <alignment horizontal="center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8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8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7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8" fillId="7" borderId="2" xfId="0" applyFont="1" applyFill="1" applyBorder="1" applyAlignment="1"/>
    <xf numFmtId="0" fontId="8" fillId="7" borderId="4" xfId="0" applyFont="1" applyFill="1" applyBorder="1" applyAlignment="1"/>
    <xf numFmtId="0" fontId="8" fillId="7" borderId="5" xfId="0" applyFont="1" applyFill="1" applyBorder="1" applyAlignment="1"/>
    <xf numFmtId="0" fontId="8" fillId="7" borderId="6" xfId="0" applyFont="1" applyFill="1" applyBorder="1" applyAlignment="1"/>
    <xf numFmtId="0" fontId="8" fillId="7" borderId="1" xfId="0" applyFont="1" applyFill="1" applyBorder="1" applyAlignment="1"/>
    <xf numFmtId="0" fontId="8" fillId="7" borderId="7" xfId="0" applyFont="1" applyFill="1" applyBorder="1" applyAlignment="1"/>
    <xf numFmtId="0" fontId="1" fillId="0" borderId="1" xfId="0" applyFont="1" applyBorder="1" applyAlignment="1" applyProtection="1">
      <alignment vertical="center"/>
      <protection locked="0"/>
    </xf>
    <xf numFmtId="0" fontId="8" fillId="7" borderId="2" xfId="0" applyNumberFormat="1" applyFont="1" applyFill="1" applyBorder="1" applyAlignment="1"/>
    <xf numFmtId="0" fontId="8" fillId="7" borderId="4" xfId="0" applyNumberFormat="1" applyFont="1" applyFill="1" applyBorder="1" applyAlignment="1"/>
    <xf numFmtId="0" fontId="8" fillId="7" borderId="5" xfId="0" applyNumberFormat="1" applyFont="1" applyFill="1" applyBorder="1" applyAlignment="1"/>
    <xf numFmtId="0" fontId="8" fillId="7" borderId="6" xfId="0" applyNumberFormat="1" applyFont="1" applyFill="1" applyBorder="1" applyAlignment="1"/>
    <xf numFmtId="0" fontId="8" fillId="7" borderId="1" xfId="0" applyNumberFormat="1" applyFont="1" applyFill="1" applyBorder="1" applyAlignment="1"/>
    <xf numFmtId="0" fontId="8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0" fillId="7" borderId="9" xfId="0" applyFont="1" applyFill="1" applyBorder="1"/>
    <xf numFmtId="0" fontId="10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2" fillId="7" borderId="4" xfId="0" applyFont="1" applyFill="1" applyBorder="1"/>
    <xf numFmtId="14" fontId="10" fillId="7" borderId="0" xfId="0" applyNumberFormat="1" applyFont="1" applyFill="1" applyBorder="1"/>
    <xf numFmtId="0" fontId="10" fillId="7" borderId="0" xfId="0" applyFont="1" applyFill="1" applyBorder="1" applyAlignment="1">
      <alignment horizontal="center"/>
    </xf>
    <xf numFmtId="0" fontId="11" fillId="0" borderId="0" xfId="0" applyFont="1" applyFill="1" applyBorder="1"/>
    <xf numFmtId="0" fontId="11" fillId="7" borderId="0" xfId="0" applyFont="1" applyFill="1" applyBorder="1" applyAlignment="1">
      <alignment horizontal="left"/>
    </xf>
    <xf numFmtId="0" fontId="11" fillId="7" borderId="10" xfId="0" applyFont="1" applyFill="1" applyBorder="1"/>
    <xf numFmtId="0" fontId="11" fillId="7" borderId="6" xfId="0" applyFont="1" applyFill="1" applyBorder="1"/>
    <xf numFmtId="0" fontId="17" fillId="0" borderId="0" xfId="0" applyFont="1"/>
    <xf numFmtId="0" fontId="0" fillId="0" borderId="0" xfId="0" applyAlignment="1">
      <alignment horizontal="left"/>
    </xf>
    <xf numFmtId="0" fontId="9" fillId="8" borderId="29" xfId="0" applyFont="1" applyFill="1" applyBorder="1" applyAlignment="1">
      <alignment horizontal="left"/>
    </xf>
    <xf numFmtId="0" fontId="9" fillId="8" borderId="31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2" fillId="5" borderId="29" xfId="0" applyFont="1" applyFill="1" applyBorder="1" applyAlignment="1">
      <alignment horizontal="center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2" fillId="5" borderId="19" xfId="0" applyFont="1" applyFill="1" applyBorder="1" applyAlignment="1">
      <alignment horizontal="center"/>
    </xf>
    <xf numFmtId="0" fontId="10" fillId="7" borderId="9" xfId="0" applyNumberFormat="1" applyFont="1" applyFill="1" applyBorder="1"/>
    <xf numFmtId="0" fontId="2" fillId="7" borderId="9" xfId="0" applyNumberFormat="1" applyFont="1" applyFill="1" applyBorder="1"/>
    <xf numFmtId="0" fontId="0" fillId="7" borderId="9" xfId="0" applyNumberFormat="1" applyFill="1" applyBorder="1"/>
    <xf numFmtId="0" fontId="0" fillId="7" borderId="6" xfId="0" applyNumberFormat="1" applyFill="1" applyBorder="1"/>
    <xf numFmtId="0" fontId="6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37" xfId="0" applyNumberFormat="1" applyFont="1" applyFill="1" applyBorder="1"/>
    <xf numFmtId="0" fontId="2" fillId="0" borderId="38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4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9" fillId="7" borderId="0" xfId="0" applyFont="1" applyFill="1" applyBorder="1"/>
    <xf numFmtId="0" fontId="10" fillId="7" borderId="9" xfId="0" applyNumberFormat="1" applyFont="1" applyFill="1" applyBorder="1" applyAlignment="1">
      <alignment horizontal="left"/>
    </xf>
    <xf numFmtId="14" fontId="18" fillId="7" borderId="0" xfId="0" applyNumberFormat="1" applyFont="1" applyFill="1" applyBorder="1"/>
    <xf numFmtId="0" fontId="18" fillId="7" borderId="0" xfId="0" applyFont="1" applyFill="1" applyBorder="1" applyAlignment="1">
      <alignment horizontal="center"/>
    </xf>
    <xf numFmtId="0" fontId="18" fillId="7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8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3" fillId="7" borderId="9" xfId="0" applyNumberFormat="1" applyFont="1" applyFill="1" applyBorder="1"/>
    <xf numFmtId="0" fontId="11" fillId="7" borderId="0" xfId="0" applyFont="1" applyFill="1" applyBorder="1"/>
    <xf numFmtId="0" fontId="11" fillId="0" borderId="0" xfId="0" applyFont="1" applyFill="1" applyBorder="1" applyAlignment="1">
      <alignment horizontal="left"/>
    </xf>
    <xf numFmtId="0" fontId="0" fillId="7" borderId="9" xfId="0" applyNumberFormat="1" applyFont="1" applyFill="1" applyBorder="1"/>
    <xf numFmtId="0" fontId="11" fillId="7" borderId="10" xfId="0" applyFont="1" applyFill="1" applyBorder="1" applyAlignment="1">
      <alignment horizontal="left"/>
    </xf>
    <xf numFmtId="0" fontId="11" fillId="7" borderId="9" xfId="0" applyNumberFormat="1" applyFont="1" applyFill="1" applyBorder="1"/>
    <xf numFmtId="0" fontId="19" fillId="7" borderId="9" xfId="0" applyNumberFormat="1" applyFont="1" applyFill="1" applyBorder="1"/>
    <xf numFmtId="0" fontId="19" fillId="7" borderId="2" xfId="0" applyNumberFormat="1" applyFont="1" applyFill="1" applyBorder="1"/>
    <xf numFmtId="0" fontId="11" fillId="7" borderId="4" xfId="0" applyFont="1" applyFill="1" applyBorder="1"/>
    <xf numFmtId="0" fontId="11" fillId="7" borderId="9" xfId="0" applyFont="1" applyFill="1" applyBorder="1"/>
    <xf numFmtId="14" fontId="13" fillId="7" borderId="9" xfId="0" applyNumberFormat="1" applyFont="1" applyFill="1" applyBorder="1"/>
    <xf numFmtId="0" fontId="19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6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18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1" fillId="7" borderId="0" xfId="0" applyNumberFormat="1" applyFont="1" applyFill="1" applyBorder="1" applyAlignment="1">
      <alignment horizontal="left"/>
    </xf>
    <xf numFmtId="0" fontId="11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14" fontId="2" fillId="0" borderId="29" xfId="0" applyNumberFormat="1" applyFont="1" applyFill="1" applyBorder="1"/>
    <xf numFmtId="14" fontId="2" fillId="0" borderId="31" xfId="0" applyNumberFormat="1" applyFont="1" applyFill="1" applyBorder="1"/>
    <xf numFmtId="14" fontId="2" fillId="4" borderId="32" xfId="0" applyNumberFormat="1" applyFont="1" applyFill="1" applyBorder="1"/>
    <xf numFmtId="14" fontId="2" fillId="0" borderId="32" xfId="0" applyNumberFormat="1" applyFont="1" applyFill="1" applyBorder="1" applyAlignment="1">
      <alignment horizontal="center"/>
    </xf>
    <xf numFmtId="0" fontId="2" fillId="4" borderId="32" xfId="0" applyNumberFormat="1" applyFont="1" applyFill="1" applyBorder="1" applyAlignment="1">
      <alignment horizontal="center"/>
    </xf>
    <xf numFmtId="0" fontId="2" fillId="4" borderId="32" xfId="0" applyNumberFormat="1" applyFont="1" applyFill="1" applyBorder="1"/>
    <xf numFmtId="0" fontId="2" fillId="0" borderId="32" xfId="0" applyNumberFormat="1" applyFont="1" applyFill="1" applyBorder="1" applyAlignment="1">
      <alignment horizontal="center"/>
    </xf>
    <xf numFmtId="0" fontId="20" fillId="3" borderId="39" xfId="0" applyFont="1" applyFill="1" applyBorder="1" applyAlignment="1" applyProtection="1">
      <alignment horizontal="center" wrapText="1"/>
      <protection locked="0"/>
    </xf>
    <xf numFmtId="0" fontId="14" fillId="3" borderId="20" xfId="0" applyFont="1" applyFill="1" applyBorder="1" applyAlignment="1">
      <alignment vertical="center"/>
    </xf>
    <xf numFmtId="0" fontId="14" fillId="3" borderId="21" xfId="0" applyFont="1" applyFill="1" applyBorder="1" applyAlignment="1">
      <alignment vertical="center"/>
    </xf>
    <xf numFmtId="0" fontId="2" fillId="0" borderId="34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0" fillId="3" borderId="40" xfId="0" applyFont="1" applyFill="1" applyBorder="1" applyAlignment="1" applyProtection="1">
      <alignment horizontal="center" wrapText="1"/>
      <protection locked="0"/>
    </xf>
    <xf numFmtId="0" fontId="2" fillId="0" borderId="34" xfId="0" applyNumberFormat="1" applyFont="1" applyBorder="1" applyProtection="1">
      <protection hidden="1"/>
    </xf>
    <xf numFmtId="0" fontId="2" fillId="0" borderId="36" xfId="0" applyNumberFormat="1" applyFont="1" applyBorder="1" applyProtection="1">
      <protection hidden="1"/>
    </xf>
    <xf numFmtId="0" fontId="2" fillId="9" borderId="25" xfId="0" applyNumberFormat="1" applyFont="1" applyFill="1" applyBorder="1" applyProtection="1">
      <protection hidden="1"/>
    </xf>
    <xf numFmtId="0" fontId="2" fillId="9" borderId="32" xfId="0" applyNumberFormat="1" applyFont="1" applyFill="1" applyBorder="1" applyProtection="1">
      <protection hidden="1"/>
    </xf>
    <xf numFmtId="0" fontId="11" fillId="7" borderId="0" xfId="0" applyNumberFormat="1" applyFont="1" applyFill="1" applyBorder="1" applyAlignment="1">
      <alignment horizontal="center"/>
    </xf>
    <xf numFmtId="0" fontId="2" fillId="4" borderId="30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>
      <alignment horizontal="center"/>
    </xf>
    <xf numFmtId="0" fontId="7" fillId="4" borderId="30" xfId="0" applyNumberFormat="1" applyFont="1" applyFill="1" applyBorder="1" applyAlignment="1">
      <alignment horizontal="center"/>
    </xf>
    <xf numFmtId="0" fontId="7" fillId="0" borderId="30" xfId="0" applyNumberFormat="1" applyFont="1" applyFill="1" applyBorder="1" applyAlignment="1">
      <alignment horizontal="center"/>
    </xf>
    <xf numFmtId="0" fontId="2" fillId="4" borderId="40" xfId="0" applyNumberFormat="1" applyFont="1" applyFill="1" applyBorder="1" applyAlignment="1">
      <alignment horizontal="center"/>
    </xf>
    <xf numFmtId="0" fontId="2" fillId="4" borderId="50" xfId="0" applyNumberFormat="1" applyFont="1" applyFill="1" applyBorder="1" applyAlignment="1">
      <alignment horizontal="center"/>
    </xf>
    <xf numFmtId="0" fontId="2" fillId="4" borderId="51" xfId="0" applyNumberFormat="1" applyFont="1" applyFill="1" applyBorder="1"/>
    <xf numFmtId="0" fontId="2" fillId="4" borderId="51" xfId="0" applyNumberFormat="1" applyFont="1" applyFill="1" applyBorder="1" applyAlignment="1">
      <alignment horizontal="center"/>
    </xf>
    <xf numFmtId="0" fontId="2" fillId="0" borderId="51" xfId="0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horizontal="center" wrapText="1"/>
    </xf>
    <xf numFmtId="0" fontId="2" fillId="2" borderId="11" xfId="0" applyNumberFormat="1" applyFont="1" applyFill="1" applyBorder="1" applyAlignment="1">
      <alignment horizontal="center" wrapText="1"/>
    </xf>
    <xf numFmtId="165" fontId="2" fillId="0" borderId="30" xfId="0" applyNumberFormat="1" applyFont="1" applyFill="1" applyBorder="1" applyAlignment="1">
      <alignment horizontal="center"/>
    </xf>
    <xf numFmtId="166" fontId="2" fillId="0" borderId="30" xfId="0" applyNumberFormat="1" applyFont="1" applyFill="1" applyBorder="1"/>
    <xf numFmtId="0" fontId="2" fillId="0" borderId="40" xfId="0" applyNumberFormat="1" applyFont="1" applyFill="1" applyBorder="1" applyAlignment="1">
      <alignment horizontal="center"/>
    </xf>
    <xf numFmtId="0" fontId="2" fillId="0" borderId="50" xfId="0" applyNumberFormat="1" applyFont="1" applyFill="1" applyBorder="1" applyAlignment="1">
      <alignment horizontal="center"/>
    </xf>
    <xf numFmtId="2" fontId="2" fillId="4" borderId="25" xfId="0" applyNumberFormat="1" applyFont="1" applyFill="1" applyBorder="1" applyAlignment="1" applyProtection="1">
      <alignment horizontal="center"/>
      <protection hidden="1"/>
    </xf>
    <xf numFmtId="0" fontId="2" fillId="4" borderId="25" xfId="0" applyNumberFormat="1" applyFont="1" applyFill="1" applyBorder="1" applyAlignment="1" applyProtection="1">
      <alignment horizontal="center"/>
      <protection hidden="1"/>
    </xf>
    <xf numFmtId="0" fontId="2" fillId="0" borderId="25" xfId="0" applyNumberFormat="1" applyFont="1" applyBorder="1" applyAlignment="1" applyProtection="1">
      <alignment horizontal="center"/>
      <protection hidden="1"/>
    </xf>
    <xf numFmtId="0" fontId="2" fillId="9" borderId="25" xfId="0" applyNumberFormat="1" applyFont="1" applyFill="1" applyBorder="1" applyAlignment="1" applyProtection="1">
      <alignment horizontal="center"/>
      <protection hidden="1"/>
    </xf>
    <xf numFmtId="0" fontId="2" fillId="0" borderId="34" xfId="0" applyNumberFormat="1" applyFont="1" applyBorder="1" applyAlignment="1" applyProtection="1">
      <alignment horizontal="center"/>
      <protection hidden="1"/>
    </xf>
    <xf numFmtId="2" fontId="43" fillId="0" borderId="0" xfId="48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/>
    </xf>
    <xf numFmtId="0" fontId="7" fillId="4" borderId="51" xfId="0" applyNumberFormat="1" applyFont="1" applyFill="1" applyBorder="1" applyAlignment="1">
      <alignment horizontal="center"/>
    </xf>
    <xf numFmtId="0" fontId="7" fillId="0" borderId="51" xfId="0" applyNumberFormat="1" applyFont="1" applyFill="1" applyBorder="1" applyAlignment="1">
      <alignment horizontal="center"/>
    </xf>
    <xf numFmtId="165" fontId="2" fillId="0" borderId="51" xfId="0" applyNumberFormat="1" applyFont="1" applyFill="1" applyBorder="1" applyAlignment="1">
      <alignment horizontal="center"/>
    </xf>
    <xf numFmtId="167" fontId="2" fillId="4" borderId="25" xfId="0" applyNumberFormat="1" applyFont="1" applyFill="1" applyBorder="1" applyProtection="1">
      <protection locked="0"/>
    </xf>
    <xf numFmtId="0" fontId="0" fillId="5" borderId="0" xfId="0" applyFill="1"/>
    <xf numFmtId="0" fontId="2" fillId="4" borderId="34" xfId="0" applyNumberFormat="1" applyFont="1" applyFill="1" applyBorder="1" applyAlignment="1">
      <alignment horizontal="center"/>
    </xf>
    <xf numFmtId="0" fontId="0" fillId="5" borderId="0" xfId="0" applyFill="1" applyBorder="1"/>
    <xf numFmtId="165" fontId="2" fillId="9" borderId="25" xfId="0" applyNumberFormat="1" applyFont="1" applyFill="1" applyBorder="1" applyAlignment="1">
      <alignment horizontal="center"/>
    </xf>
    <xf numFmtId="0" fontId="2" fillId="4" borderId="56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4" fontId="49" fillId="7" borderId="9" xfId="0" applyNumberFormat="1" applyFont="1" applyFill="1" applyBorder="1"/>
    <xf numFmtId="0" fontId="50" fillId="7" borderId="0" xfId="0" applyFont="1" applyFill="1" applyBorder="1"/>
    <xf numFmtId="14" fontId="50" fillId="7" borderId="9" xfId="0" applyNumberFormat="1" applyFont="1" applyFill="1" applyBorder="1"/>
    <xf numFmtId="0" fontId="48" fillId="7" borderId="9" xfId="0" applyFont="1" applyFill="1" applyBorder="1"/>
    <xf numFmtId="0" fontId="48" fillId="7" borderId="0" xfId="0" applyFont="1" applyFill="1" applyBorder="1"/>
    <xf numFmtId="0" fontId="48" fillId="7" borderId="6" xfId="0" applyFont="1" applyFill="1" applyBorder="1"/>
    <xf numFmtId="0" fontId="48" fillId="7" borderId="1" xfId="0" applyFont="1" applyFill="1" applyBorder="1"/>
    <xf numFmtId="0" fontId="50" fillId="7" borderId="1" xfId="0" applyFont="1" applyFill="1" applyBorder="1"/>
    <xf numFmtId="0" fontId="16" fillId="0" borderId="0" xfId="0" applyFont="1" applyAlignment="1" applyProtection="1">
      <alignment vertical="center"/>
      <protection locked="0"/>
    </xf>
    <xf numFmtId="0" fontId="2" fillId="0" borderId="0" xfId="0" applyFont="1" applyFill="1" applyBorder="1" applyAlignment="1"/>
    <xf numFmtId="0" fontId="53" fillId="7" borderId="4" xfId="0" applyFont="1" applyFill="1" applyBorder="1" applyAlignment="1"/>
    <xf numFmtId="0" fontId="52" fillId="7" borderId="4" xfId="0" applyFont="1" applyFill="1" applyBorder="1" applyAlignment="1"/>
    <xf numFmtId="0" fontId="54" fillId="7" borderId="4" xfId="476" applyFill="1" applyBorder="1" applyAlignment="1"/>
    <xf numFmtId="0" fontId="18" fillId="7" borderId="6" xfId="0" applyFont="1" applyFill="1" applyBorder="1" applyAlignment="1"/>
    <xf numFmtId="0" fontId="2" fillId="4" borderId="39" xfId="0" applyNumberFormat="1" applyFont="1" applyFill="1" applyBorder="1" applyAlignment="1">
      <alignment horizontal="center"/>
    </xf>
    <xf numFmtId="0" fontId="2" fillId="0" borderId="39" xfId="0" applyNumberFormat="1" applyFont="1" applyFill="1" applyBorder="1"/>
    <xf numFmtId="0" fontId="2" fillId="4" borderId="39" xfId="0" applyNumberFormat="1" applyFont="1" applyFill="1" applyBorder="1"/>
    <xf numFmtId="0" fontId="2" fillId="0" borderId="39" xfId="0" applyNumberFormat="1" applyFont="1" applyFill="1" applyBorder="1" applyAlignment="1">
      <alignment horizontal="center"/>
    </xf>
    <xf numFmtId="165" fontId="2" fillId="9" borderId="39" xfId="0" applyNumberFormat="1" applyFont="1" applyFill="1" applyBorder="1" applyAlignment="1">
      <alignment horizontal="center"/>
    </xf>
    <xf numFmtId="14" fontId="2" fillId="0" borderId="60" xfId="0" applyNumberFormat="1" applyFont="1" applyFill="1" applyBorder="1" applyAlignment="1">
      <alignment horizontal="center"/>
    </xf>
    <xf numFmtId="14" fontId="2" fillId="0" borderId="61" xfId="0" applyNumberFormat="1" applyFont="1" applyFill="1" applyBorder="1" applyAlignment="1">
      <alignment horizontal="center"/>
    </xf>
    <xf numFmtId="14" fontId="2" fillId="4" borderId="39" xfId="0" applyNumberFormat="1" applyFont="1" applyFill="1" applyBorder="1"/>
    <xf numFmtId="22" fontId="0" fillId="0" borderId="60" xfId="0" applyNumberFormat="1" applyBorder="1"/>
    <xf numFmtId="22" fontId="0" fillId="0" borderId="61" xfId="0" applyNumberFormat="1" applyBorder="1"/>
    <xf numFmtId="22" fontId="0" fillId="0" borderId="61" xfId="0" applyNumberFormat="1" applyFill="1" applyBorder="1"/>
    <xf numFmtId="22" fontId="11" fillId="0" borderId="61" xfId="0" applyNumberFormat="1" applyFont="1" applyBorder="1"/>
    <xf numFmtId="22" fontId="11" fillId="0" borderId="61" xfId="0" applyNumberFormat="1" applyFont="1" applyFill="1" applyBorder="1"/>
    <xf numFmtId="22" fontId="11" fillId="0" borderId="61" xfId="0" applyNumberFormat="1" applyFont="1" applyFill="1" applyBorder="1" applyAlignment="1">
      <alignment horizontal="right"/>
    </xf>
    <xf numFmtId="14" fontId="2" fillId="0" borderId="60" xfId="0" applyNumberFormat="1" applyFont="1" applyFill="1" applyBorder="1"/>
    <xf numFmtId="14" fontId="2" fillId="0" borderId="61" xfId="0" applyNumberFormat="1" applyFont="1" applyFill="1" applyBorder="1"/>
    <xf numFmtId="14" fontId="7" fillId="0" borderId="61" xfId="0" applyNumberFormat="1" applyFont="1" applyFill="1" applyBorder="1"/>
    <xf numFmtId="14" fontId="2" fillId="32" borderId="61" xfId="0" applyNumberFormat="1" applyFont="1" applyFill="1" applyBorder="1" applyAlignment="1">
      <alignment horizontal="center"/>
    </xf>
    <xf numFmtId="165" fontId="43" fillId="0" borderId="25" xfId="0" applyNumberFormat="1" applyFont="1" applyFill="1" applyBorder="1" applyAlignment="1" applyProtection="1">
      <alignment horizontal="center" vertical="center"/>
    </xf>
    <xf numFmtId="165" fontId="7" fillId="0" borderId="25" xfId="330" applyNumberFormat="1" applyFont="1" applyFill="1" applyBorder="1" applyAlignment="1">
      <alignment horizontal="center" vertical="center"/>
    </xf>
    <xf numFmtId="165" fontId="7" fillId="0" borderId="25" xfId="48" applyNumberFormat="1" applyFont="1" applyFill="1" applyBorder="1" applyAlignment="1">
      <alignment horizontal="center" vertical="center"/>
    </xf>
    <xf numFmtId="165" fontId="7" fillId="0" borderId="25" xfId="45" applyNumberFormat="1" applyFont="1" applyFill="1" applyBorder="1" applyAlignment="1">
      <alignment horizontal="center" vertical="center"/>
    </xf>
    <xf numFmtId="165" fontId="7" fillId="0" borderId="26" xfId="0" applyNumberFormat="1" applyFont="1" applyFill="1" applyBorder="1" applyAlignment="1">
      <alignment horizontal="center" vertical="center"/>
    </xf>
    <xf numFmtId="165" fontId="7" fillId="0" borderId="27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11" fillId="0" borderId="27" xfId="0" applyNumberFormat="1" applyFont="1" applyFill="1" applyBorder="1" applyAlignment="1">
      <alignment horizontal="center" vertical="center"/>
    </xf>
    <xf numFmtId="165" fontId="7" fillId="0" borderId="28" xfId="0" applyNumberFormat="1" applyFont="1" applyFill="1" applyBorder="1" applyAlignment="1">
      <alignment horizontal="center" vertical="center"/>
    </xf>
    <xf numFmtId="165" fontId="7" fillId="0" borderId="29" xfId="0" applyNumberFormat="1" applyFont="1" applyFill="1" applyBorder="1" applyAlignment="1">
      <alignment horizontal="center" vertical="center"/>
    </xf>
    <xf numFmtId="165" fontId="7" fillId="0" borderId="25" xfId="0" applyNumberFormat="1" applyFont="1" applyFill="1" applyBorder="1" applyAlignment="1">
      <alignment horizontal="center" vertical="center"/>
    </xf>
    <xf numFmtId="165" fontId="7" fillId="0" borderId="3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7" fillId="0" borderId="29" xfId="330" applyNumberFormat="1" applyFont="1" applyFill="1" applyBorder="1" applyAlignment="1">
      <alignment horizontal="center" vertical="center"/>
    </xf>
    <xf numFmtId="165" fontId="7" fillId="0" borderId="29" xfId="45" applyNumberFormat="1" applyFont="1" applyFill="1" applyBorder="1" applyAlignment="1">
      <alignment horizontal="center" vertical="center"/>
    </xf>
    <xf numFmtId="165" fontId="7" fillId="0" borderId="32" xfId="0" applyNumberFormat="1" applyFont="1" applyFill="1" applyBorder="1" applyAlignment="1">
      <alignment horizontal="center" vertical="center"/>
    </xf>
    <xf numFmtId="165" fontId="7" fillId="33" borderId="27" xfId="0" applyNumberFormat="1" applyFont="1" applyFill="1" applyBorder="1" applyAlignment="1">
      <alignment horizontal="center" vertical="center"/>
    </xf>
    <xf numFmtId="165" fontId="7" fillId="33" borderId="25" xfId="0" applyNumberFormat="1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wrapText="1"/>
    </xf>
    <xf numFmtId="0" fontId="16" fillId="3" borderId="3" xfId="0" applyFont="1" applyFill="1" applyBorder="1" applyAlignment="1">
      <alignment horizontal="center" wrapText="1"/>
    </xf>
    <xf numFmtId="0" fontId="16" fillId="3" borderId="8" xfId="0" applyFont="1" applyFill="1" applyBorder="1" applyAlignment="1">
      <alignment horizontal="center" wrapText="1"/>
    </xf>
    <xf numFmtId="1" fontId="16" fillId="3" borderId="8" xfId="0" applyNumberFormat="1" applyFont="1" applyFill="1" applyBorder="1" applyAlignment="1">
      <alignment horizontal="center" wrapText="1"/>
    </xf>
    <xf numFmtId="0" fontId="16" fillId="3" borderId="8" xfId="0" applyNumberFormat="1" applyFont="1" applyFill="1" applyBorder="1" applyAlignment="1">
      <alignment horizontal="center" wrapText="1"/>
    </xf>
    <xf numFmtId="0" fontId="16" fillId="3" borderId="5" xfId="0" applyFont="1" applyFill="1" applyBorder="1" applyAlignment="1">
      <alignment horizontal="center" wrapText="1"/>
    </xf>
    <xf numFmtId="0" fontId="58" fillId="3" borderId="19" xfId="0" applyFont="1" applyFill="1" applyBorder="1" applyAlignment="1">
      <alignment horizontal="center" wrapText="1"/>
    </xf>
    <xf numFmtId="0" fontId="58" fillId="3" borderId="57" xfId="0" applyFont="1" applyFill="1" applyBorder="1" applyAlignment="1">
      <alignment horizontal="center" wrapText="1"/>
    </xf>
    <xf numFmtId="0" fontId="16" fillId="3" borderId="58" xfId="0" applyFont="1" applyFill="1" applyBorder="1" applyAlignment="1">
      <alignment horizontal="center" wrapText="1"/>
    </xf>
    <xf numFmtId="1" fontId="16" fillId="3" borderId="58" xfId="0" applyNumberFormat="1" applyFont="1" applyFill="1" applyBorder="1" applyAlignment="1">
      <alignment horizontal="center" wrapText="1"/>
    </xf>
    <xf numFmtId="0" fontId="16" fillId="3" borderId="58" xfId="0" applyNumberFormat="1" applyFont="1" applyFill="1" applyBorder="1" applyAlignment="1">
      <alignment horizontal="center" wrapText="1"/>
    </xf>
    <xf numFmtId="0" fontId="58" fillId="3" borderId="58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16" fillId="3" borderId="59" xfId="0" applyFont="1" applyFill="1" applyBorder="1" applyAlignment="1">
      <alignment horizontal="center" wrapText="1"/>
    </xf>
    <xf numFmtId="0" fontId="16" fillId="3" borderId="32" xfId="0" applyFont="1" applyFill="1" applyBorder="1" applyAlignment="1">
      <alignment horizontal="center" wrapText="1"/>
    </xf>
    <xf numFmtId="0" fontId="58" fillId="3" borderId="7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 wrapText="1"/>
    </xf>
    <xf numFmtId="0" fontId="16" fillId="3" borderId="12" xfId="0" applyFont="1" applyFill="1" applyBorder="1" applyAlignment="1">
      <alignment horizontal="center" wrapText="1"/>
    </xf>
    <xf numFmtId="0" fontId="16" fillId="3" borderId="2" xfId="0" applyFont="1" applyFill="1" applyBorder="1" applyAlignment="1" applyProtection="1">
      <alignment horizontal="center" wrapText="1"/>
      <protection locked="0"/>
    </xf>
    <xf numFmtId="0" fontId="51" fillId="3" borderId="9" xfId="0" applyFont="1" applyFill="1" applyBorder="1" applyAlignment="1">
      <alignment horizontal="center"/>
    </xf>
    <xf numFmtId="0" fontId="51" fillId="3" borderId="13" xfId="0" applyFont="1" applyFill="1" applyBorder="1" applyAlignment="1">
      <alignment horizontal="center"/>
    </xf>
    <xf numFmtId="0" fontId="51" fillId="3" borderId="9" xfId="0" applyFont="1" applyFill="1" applyBorder="1" applyAlignment="1" applyProtection="1">
      <alignment horizontal="center"/>
      <protection locked="0"/>
    </xf>
    <xf numFmtId="0" fontId="16" fillId="3" borderId="6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165" fontId="7" fillId="0" borderId="62" xfId="0" applyNumberFormat="1" applyFont="1" applyFill="1" applyBorder="1" applyAlignment="1">
      <alignment horizontal="center" vertical="center"/>
    </xf>
    <xf numFmtId="165" fontId="7" fillId="33" borderId="62" xfId="0" applyNumberFormat="1" applyFont="1" applyFill="1" applyBorder="1" applyAlignment="1">
      <alignment horizontal="center" vertical="center"/>
    </xf>
    <xf numFmtId="165" fontId="7" fillId="0" borderId="63" xfId="0" applyNumberFormat="1" applyFont="1" applyFill="1" applyBorder="1" applyAlignment="1">
      <alignment horizontal="center" vertical="center"/>
    </xf>
    <xf numFmtId="14" fontId="2" fillId="0" borderId="65" xfId="0" applyNumberFormat="1" applyFont="1" applyFill="1" applyBorder="1" applyAlignment="1">
      <alignment horizontal="center"/>
    </xf>
    <xf numFmtId="22" fontId="11" fillId="0" borderId="65" xfId="0" applyNumberFormat="1" applyFont="1" applyFill="1" applyBorder="1"/>
    <xf numFmtId="14" fontId="7" fillId="0" borderId="65" xfId="0" applyNumberFormat="1" applyFont="1" applyFill="1" applyBorder="1"/>
    <xf numFmtId="14" fontId="2" fillId="0" borderId="66" xfId="0" applyNumberFormat="1" applyFont="1" applyFill="1" applyBorder="1" applyAlignment="1">
      <alignment horizontal="center"/>
    </xf>
    <xf numFmtId="22" fontId="11" fillId="0" borderId="66" xfId="0" applyNumberFormat="1" applyFont="1" applyFill="1" applyBorder="1"/>
    <xf numFmtId="14" fontId="2" fillId="0" borderId="67" xfId="0" applyNumberFormat="1" applyFont="1" applyFill="1" applyBorder="1"/>
    <xf numFmtId="165" fontId="7" fillId="0" borderId="68" xfId="0" applyNumberFormat="1" applyFont="1" applyFill="1" applyBorder="1" applyAlignment="1">
      <alignment horizontal="center" vertical="center"/>
    </xf>
    <xf numFmtId="0" fontId="0" fillId="0" borderId="25" xfId="0" applyFill="1" applyBorder="1"/>
    <xf numFmtId="14" fontId="2" fillId="0" borderId="26" xfId="0" applyNumberFormat="1" applyFont="1" applyFill="1" applyBorder="1"/>
    <xf numFmtId="22" fontId="11" fillId="0" borderId="33" xfId="0" applyNumberFormat="1" applyFont="1" applyFill="1" applyBorder="1"/>
    <xf numFmtId="14" fontId="2" fillId="0" borderId="69" xfId="0" applyNumberFormat="1" applyFont="1" applyFill="1" applyBorder="1" applyAlignment="1">
      <alignment horizontal="center"/>
    </xf>
    <xf numFmtId="165" fontId="7" fillId="0" borderId="64" xfId="0" applyNumberFormat="1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4" borderId="28" xfId="0" applyNumberFormat="1" applyFont="1" applyFill="1" applyBorder="1" applyAlignment="1">
      <alignment horizontal="center"/>
    </xf>
    <xf numFmtId="0" fontId="2" fillId="0" borderId="35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4" borderId="35" xfId="0" applyNumberFormat="1" applyFont="1" applyFill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2" fillId="4" borderId="29" xfId="0" applyNumberFormat="1" applyFont="1" applyFill="1" applyBorder="1" applyAlignment="1">
      <alignment horizontal="center"/>
    </xf>
    <xf numFmtId="165" fontId="7" fillId="0" borderId="33" xfId="0" applyNumberFormat="1" applyFont="1" applyFill="1" applyBorder="1" applyAlignment="1">
      <alignment horizontal="center" vertical="center"/>
    </xf>
    <xf numFmtId="14" fontId="2" fillId="0" borderId="70" xfId="0" applyNumberFormat="1" applyFont="1" applyFill="1" applyBorder="1" applyAlignment="1">
      <alignment horizontal="center"/>
    </xf>
    <xf numFmtId="0" fontId="14" fillId="4" borderId="20" xfId="0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wrapText="1"/>
    </xf>
    <xf numFmtId="0" fontId="16" fillId="3" borderId="22" xfId="0" applyFont="1" applyFill="1" applyBorder="1" applyAlignment="1">
      <alignment horizontal="center" wrapText="1"/>
    </xf>
    <xf numFmtId="0" fontId="16" fillId="3" borderId="24" xfId="0" applyFont="1" applyFill="1" applyBorder="1" applyAlignment="1">
      <alignment horizontal="center" wrapText="1"/>
    </xf>
    <xf numFmtId="0" fontId="16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478">
    <cellStyle name="20% - Accent1 2" xfId="2"/>
    <cellStyle name="20% - Accent1 3" xfId="110"/>
    <cellStyle name="20% - Accent2 2" xfId="3"/>
    <cellStyle name="20% - Accent2 3" xfId="111"/>
    <cellStyle name="20% - Accent3 2" xfId="4"/>
    <cellStyle name="20% - Accent3 3" xfId="112"/>
    <cellStyle name="20% - Accent4 2" xfId="5"/>
    <cellStyle name="20% - Accent4 3" xfId="113"/>
    <cellStyle name="20% - Accent5 2" xfId="6"/>
    <cellStyle name="20% - Accent5 3" xfId="114"/>
    <cellStyle name="20% - Accent6 2" xfId="7"/>
    <cellStyle name="20% - Accent6 3" xfId="115"/>
    <cellStyle name="40% - Accent1 2" xfId="8"/>
    <cellStyle name="40% - Accent1 3" xfId="116"/>
    <cellStyle name="40% - Accent2 2" xfId="9"/>
    <cellStyle name="40% - Accent2 3" xfId="117"/>
    <cellStyle name="40% - Accent3 2" xfId="10"/>
    <cellStyle name="40% - Accent3 3" xfId="118"/>
    <cellStyle name="40% - Accent4 2" xfId="11"/>
    <cellStyle name="40% - Accent4 3" xfId="119"/>
    <cellStyle name="40% - Accent5 2" xfId="12"/>
    <cellStyle name="40% - Accent5 3" xfId="120"/>
    <cellStyle name="40% - Accent6 2" xfId="13"/>
    <cellStyle name="40% - Accent6 3" xfId="121"/>
    <cellStyle name="60% - Accent1 2" xfId="14"/>
    <cellStyle name="60% - Accent1 3" xfId="122"/>
    <cellStyle name="60% - Accent2 2" xfId="15"/>
    <cellStyle name="60% - Accent2 3" xfId="123"/>
    <cellStyle name="60% - Accent3 2" xfId="16"/>
    <cellStyle name="60% - Accent3 3" xfId="124"/>
    <cellStyle name="60% - Accent4 2" xfId="17"/>
    <cellStyle name="60% - Accent4 3" xfId="125"/>
    <cellStyle name="60% - Accent5 2" xfId="18"/>
    <cellStyle name="60% - Accent5 3" xfId="126"/>
    <cellStyle name="60% - Accent6 2" xfId="19"/>
    <cellStyle name="60% - Accent6 3" xfId="127"/>
    <cellStyle name="Accent1 2" xfId="20"/>
    <cellStyle name="Accent1 3" xfId="128"/>
    <cellStyle name="Accent2 2" xfId="21"/>
    <cellStyle name="Accent2 3" xfId="129"/>
    <cellStyle name="Accent3 2" xfId="22"/>
    <cellStyle name="Accent3 3" xfId="130"/>
    <cellStyle name="Accent4 2" xfId="23"/>
    <cellStyle name="Accent4 3" xfId="131"/>
    <cellStyle name="Accent5 2" xfId="24"/>
    <cellStyle name="Accent5 3" xfId="132"/>
    <cellStyle name="Accent6 2" xfId="25"/>
    <cellStyle name="Accent6 3" xfId="133"/>
    <cellStyle name="Bad 2" xfId="26"/>
    <cellStyle name="Bad 3" xfId="134"/>
    <cellStyle name="Calculation 2" xfId="27"/>
    <cellStyle name="Calculation 2 2" xfId="292"/>
    <cellStyle name="Calculation 2 2 2" xfId="287"/>
    <cellStyle name="Calculation 3" xfId="135"/>
    <cellStyle name="Calculation 3 2" xfId="295"/>
    <cellStyle name="Calculation 3 2 2" xfId="471"/>
    <cellStyle name="Calculation 4" xfId="301"/>
    <cellStyle name="Calculation 4 2" xfId="297"/>
    <cellStyle name="Check Cell 2" xfId="46"/>
    <cellStyle name="Check Cell 3" xfId="28"/>
    <cellStyle name="Check Cell 4" xfId="136"/>
    <cellStyle name="Comma 2" xfId="47"/>
    <cellStyle name="Comma 3" xfId="44"/>
    <cellStyle name="Comma 3 2" xfId="50"/>
    <cellStyle name="Comma 3 3" xfId="311"/>
    <cellStyle name="Comma 3 4" xfId="291"/>
    <cellStyle name="Comma 4" xfId="105"/>
    <cellStyle name="Comma 5" xfId="152"/>
    <cellStyle name="Currency 2" xfId="51"/>
    <cellStyle name="Explanatory Text 2" xfId="29"/>
    <cellStyle name="Explanatory Text 3" xfId="137"/>
    <cellStyle name="Good 2" xfId="30"/>
    <cellStyle name="Good 3" xfId="138"/>
    <cellStyle name="Heading 1 2" xfId="31"/>
    <cellStyle name="Heading 1 3" xfId="139"/>
    <cellStyle name="Heading 2 2" xfId="32"/>
    <cellStyle name="Heading 2 3" xfId="140"/>
    <cellStyle name="Heading 3 2" xfId="33"/>
    <cellStyle name="Heading 3 3" xfId="141"/>
    <cellStyle name="Heading 4 2" xfId="34"/>
    <cellStyle name="Heading 4 3" xfId="142"/>
    <cellStyle name="Hyperlink" xfId="476" builtinId="8"/>
    <cellStyle name="Input 2" xfId="35"/>
    <cellStyle name="Input 2 2" xfId="298"/>
    <cellStyle name="Input 2 2 2" xfId="469"/>
    <cellStyle name="Input 3" xfId="143"/>
    <cellStyle name="Input 3 2" xfId="296"/>
    <cellStyle name="Input 3 2 2" xfId="466"/>
    <cellStyle name="Input 4" xfId="293"/>
    <cellStyle name="Input 4 2" xfId="468"/>
    <cellStyle name="Linked Cell 2" xfId="36"/>
    <cellStyle name="Linked Cell 3" xfId="144"/>
    <cellStyle name="Neutral 2" xfId="37"/>
    <cellStyle name="Neutral 3" xfId="145"/>
    <cellStyle name="Normal" xfId="0" builtinId="0"/>
    <cellStyle name="Normal 10" xfId="211"/>
    <cellStyle name="Normal 10 2" xfId="388"/>
    <cellStyle name="Normal 11" xfId="53"/>
    <cellStyle name="Normal 11 2" xfId="54"/>
    <cellStyle name="Normal 11 2 2" xfId="55"/>
    <cellStyle name="Normal 11 2 2 2" xfId="56"/>
    <cellStyle name="Normal 11 2 2 3" xfId="154"/>
    <cellStyle name="Normal 11 2 2 3 2" xfId="193"/>
    <cellStyle name="Normal 11 2 2 3 2 2" xfId="270"/>
    <cellStyle name="Normal 11 2 2 3 2 2 2" xfId="447"/>
    <cellStyle name="Normal 11 2 2 3 2 3" xfId="371"/>
    <cellStyle name="Normal 11 2 2 3 3" xfId="232"/>
    <cellStyle name="Normal 11 2 2 3 3 2" xfId="409"/>
    <cellStyle name="Normal 11 2 2 3 4" xfId="333"/>
    <cellStyle name="Normal 11 2 2 4" xfId="174"/>
    <cellStyle name="Normal 11 2 2 4 2" xfId="251"/>
    <cellStyle name="Normal 11 2 2 4 2 2" xfId="428"/>
    <cellStyle name="Normal 11 2 2 4 3" xfId="352"/>
    <cellStyle name="Normal 11 2 2 5" xfId="213"/>
    <cellStyle name="Normal 11 2 2 5 2" xfId="390"/>
    <cellStyle name="Normal 11 2 2 6" xfId="313"/>
    <cellStyle name="Normal 11 3" xfId="57"/>
    <cellStyle name="Normal 11 4" xfId="153"/>
    <cellStyle name="Normal 11 4 2" xfId="192"/>
    <cellStyle name="Normal 11 4 2 2" xfId="269"/>
    <cellStyle name="Normal 11 4 2 2 2" xfId="446"/>
    <cellStyle name="Normal 11 4 2 3" xfId="370"/>
    <cellStyle name="Normal 11 4 3" xfId="231"/>
    <cellStyle name="Normal 11 4 3 2" xfId="408"/>
    <cellStyle name="Normal 11 4 4" xfId="332"/>
    <cellStyle name="Normal 11 5" xfId="173"/>
    <cellStyle name="Normal 11 5 2" xfId="250"/>
    <cellStyle name="Normal 11 5 2 2" xfId="427"/>
    <cellStyle name="Normal 11 5 3" xfId="351"/>
    <cellStyle name="Normal 11 6" xfId="212"/>
    <cellStyle name="Normal 11 6 2" xfId="389"/>
    <cellStyle name="Normal 11 7" xfId="312"/>
    <cellStyle name="Normal 12" xfId="58"/>
    <cellStyle name="Normal 12 2" xfId="59"/>
    <cellStyle name="Normal 12 2 2" xfId="60"/>
    <cellStyle name="Normal 12 2 2 2" xfId="61"/>
    <cellStyle name="Normal 12 2 2 3" xfId="156"/>
    <cellStyle name="Normal 12 2 2 3 2" xfId="195"/>
    <cellStyle name="Normal 12 2 2 3 2 2" xfId="272"/>
    <cellStyle name="Normal 12 2 2 3 2 2 2" xfId="449"/>
    <cellStyle name="Normal 12 2 2 3 2 3" xfId="373"/>
    <cellStyle name="Normal 12 2 2 3 3" xfId="234"/>
    <cellStyle name="Normal 12 2 2 3 3 2" xfId="411"/>
    <cellStyle name="Normal 12 2 2 3 4" xfId="335"/>
    <cellStyle name="Normal 12 2 2 4" xfId="176"/>
    <cellStyle name="Normal 12 2 2 4 2" xfId="253"/>
    <cellStyle name="Normal 12 2 2 4 2 2" xfId="430"/>
    <cellStyle name="Normal 12 2 2 4 3" xfId="354"/>
    <cellStyle name="Normal 12 2 2 5" xfId="215"/>
    <cellStyle name="Normal 12 2 2 5 2" xfId="392"/>
    <cellStyle name="Normal 12 2 2 6" xfId="315"/>
    <cellStyle name="Normal 12 3" xfId="62"/>
    <cellStyle name="Normal 12 4" xfId="155"/>
    <cellStyle name="Normal 12 4 2" xfId="194"/>
    <cellStyle name="Normal 12 4 2 2" xfId="271"/>
    <cellStyle name="Normal 12 4 2 2 2" xfId="448"/>
    <cellStyle name="Normal 12 4 2 3" xfId="372"/>
    <cellStyle name="Normal 12 4 3" xfId="233"/>
    <cellStyle name="Normal 12 4 3 2" xfId="410"/>
    <cellStyle name="Normal 12 4 4" xfId="334"/>
    <cellStyle name="Normal 12 5" xfId="175"/>
    <cellStyle name="Normal 12 5 2" xfId="252"/>
    <cellStyle name="Normal 12 5 2 2" xfId="429"/>
    <cellStyle name="Normal 12 5 3" xfId="353"/>
    <cellStyle name="Normal 12 6" xfId="214"/>
    <cellStyle name="Normal 12 6 2" xfId="391"/>
    <cellStyle name="Normal 12 7" xfId="314"/>
    <cellStyle name="Normal 13" xfId="63"/>
    <cellStyle name="Normal 13 2" xfId="64"/>
    <cellStyle name="Normal 13 2 2" xfId="65"/>
    <cellStyle name="Normal 13 2 2 2" xfId="66"/>
    <cellStyle name="Normal 13 2 2 3" xfId="158"/>
    <cellStyle name="Normal 13 2 2 3 2" xfId="197"/>
    <cellStyle name="Normal 13 2 2 3 2 2" xfId="274"/>
    <cellStyle name="Normal 13 2 2 3 2 2 2" xfId="451"/>
    <cellStyle name="Normal 13 2 2 3 2 3" xfId="375"/>
    <cellStyle name="Normal 13 2 2 3 3" xfId="236"/>
    <cellStyle name="Normal 13 2 2 3 3 2" xfId="413"/>
    <cellStyle name="Normal 13 2 2 3 4" xfId="337"/>
    <cellStyle name="Normal 13 2 2 4" xfId="178"/>
    <cellStyle name="Normal 13 2 2 4 2" xfId="255"/>
    <cellStyle name="Normal 13 2 2 4 2 2" xfId="432"/>
    <cellStyle name="Normal 13 2 2 4 3" xfId="356"/>
    <cellStyle name="Normal 13 2 2 5" xfId="217"/>
    <cellStyle name="Normal 13 2 2 5 2" xfId="394"/>
    <cellStyle name="Normal 13 2 2 6" xfId="317"/>
    <cellStyle name="Normal 13 3" xfId="67"/>
    <cellStyle name="Normal 13 4" xfId="157"/>
    <cellStyle name="Normal 13 4 2" xfId="196"/>
    <cellStyle name="Normal 13 4 2 2" xfId="273"/>
    <cellStyle name="Normal 13 4 2 2 2" xfId="450"/>
    <cellStyle name="Normal 13 4 2 3" xfId="374"/>
    <cellStyle name="Normal 13 4 3" xfId="235"/>
    <cellStyle name="Normal 13 4 3 2" xfId="412"/>
    <cellStyle name="Normal 13 4 4" xfId="336"/>
    <cellStyle name="Normal 13 5" xfId="177"/>
    <cellStyle name="Normal 13 5 2" xfId="254"/>
    <cellStyle name="Normal 13 5 2 2" xfId="431"/>
    <cellStyle name="Normal 13 5 3" xfId="355"/>
    <cellStyle name="Normal 13 6" xfId="216"/>
    <cellStyle name="Normal 13 6 2" xfId="393"/>
    <cellStyle name="Normal 13 7" xfId="316"/>
    <cellStyle name="Normal 14" xfId="107"/>
    <cellStyle name="Normal 14 2" xfId="330"/>
    <cellStyle name="Normal 15" xfId="68"/>
    <cellStyle name="Normal 15 2" xfId="69"/>
    <cellStyle name="Normal 15 2 2" xfId="70"/>
    <cellStyle name="Normal 15 2 2 2" xfId="71"/>
    <cellStyle name="Normal 15 2 2 3" xfId="160"/>
    <cellStyle name="Normal 15 2 2 3 2" xfId="199"/>
    <cellStyle name="Normal 15 2 2 3 2 2" xfId="276"/>
    <cellStyle name="Normal 15 2 2 3 2 2 2" xfId="453"/>
    <cellStyle name="Normal 15 2 2 3 2 3" xfId="377"/>
    <cellStyle name="Normal 15 2 2 3 3" xfId="238"/>
    <cellStyle name="Normal 15 2 2 3 3 2" xfId="415"/>
    <cellStyle name="Normal 15 2 2 3 4" xfId="339"/>
    <cellStyle name="Normal 15 2 2 4" xfId="180"/>
    <cellStyle name="Normal 15 2 2 4 2" xfId="257"/>
    <cellStyle name="Normal 15 2 2 4 2 2" xfId="434"/>
    <cellStyle name="Normal 15 2 2 4 3" xfId="358"/>
    <cellStyle name="Normal 15 2 2 5" xfId="219"/>
    <cellStyle name="Normal 15 2 2 5 2" xfId="396"/>
    <cellStyle name="Normal 15 2 2 6" xfId="319"/>
    <cellStyle name="Normal 15 3" xfId="72"/>
    <cellStyle name="Normal 15 4" xfId="159"/>
    <cellStyle name="Normal 15 4 2" xfId="198"/>
    <cellStyle name="Normal 15 4 2 2" xfId="275"/>
    <cellStyle name="Normal 15 4 2 2 2" xfId="452"/>
    <cellStyle name="Normal 15 4 2 3" xfId="376"/>
    <cellStyle name="Normal 15 4 3" xfId="237"/>
    <cellStyle name="Normal 15 4 3 2" xfId="414"/>
    <cellStyle name="Normal 15 4 4" xfId="338"/>
    <cellStyle name="Normal 15 5" xfId="179"/>
    <cellStyle name="Normal 15 5 2" xfId="256"/>
    <cellStyle name="Normal 15 5 2 2" xfId="433"/>
    <cellStyle name="Normal 15 5 3" xfId="357"/>
    <cellStyle name="Normal 15 6" xfId="218"/>
    <cellStyle name="Normal 15 6 2" xfId="395"/>
    <cellStyle name="Normal 15 7" xfId="318"/>
    <cellStyle name="Normal 16" xfId="73"/>
    <cellStyle name="Normal 16 2" xfId="74"/>
    <cellStyle name="Normal 16 2 2" xfId="75"/>
    <cellStyle name="Normal 16 2 2 2" xfId="76"/>
    <cellStyle name="Normal 16 2 2 3" xfId="162"/>
    <cellStyle name="Normal 16 2 2 3 2" xfId="201"/>
    <cellStyle name="Normal 16 2 2 3 2 2" xfId="278"/>
    <cellStyle name="Normal 16 2 2 3 2 2 2" xfId="455"/>
    <cellStyle name="Normal 16 2 2 3 2 3" xfId="379"/>
    <cellStyle name="Normal 16 2 2 3 3" xfId="240"/>
    <cellStyle name="Normal 16 2 2 3 3 2" xfId="417"/>
    <cellStyle name="Normal 16 2 2 3 4" xfId="341"/>
    <cellStyle name="Normal 16 2 2 4" xfId="182"/>
    <cellStyle name="Normal 16 2 2 4 2" xfId="259"/>
    <cellStyle name="Normal 16 2 2 4 2 2" xfId="436"/>
    <cellStyle name="Normal 16 2 2 4 3" xfId="360"/>
    <cellStyle name="Normal 16 2 2 5" xfId="221"/>
    <cellStyle name="Normal 16 2 2 5 2" xfId="398"/>
    <cellStyle name="Normal 16 2 2 6" xfId="321"/>
    <cellStyle name="Normal 16 3" xfId="77"/>
    <cellStyle name="Normal 16 4" xfId="161"/>
    <cellStyle name="Normal 16 4 2" xfId="200"/>
    <cellStyle name="Normal 16 4 2 2" xfId="277"/>
    <cellStyle name="Normal 16 4 2 2 2" xfId="454"/>
    <cellStyle name="Normal 16 4 2 3" xfId="378"/>
    <cellStyle name="Normal 16 4 3" xfId="239"/>
    <cellStyle name="Normal 16 4 3 2" xfId="416"/>
    <cellStyle name="Normal 16 4 4" xfId="340"/>
    <cellStyle name="Normal 16 5" xfId="181"/>
    <cellStyle name="Normal 16 5 2" xfId="258"/>
    <cellStyle name="Normal 16 5 2 2" xfId="435"/>
    <cellStyle name="Normal 16 5 3" xfId="359"/>
    <cellStyle name="Normal 16 6" xfId="220"/>
    <cellStyle name="Normal 16 6 2" xfId="397"/>
    <cellStyle name="Normal 16 7" xfId="320"/>
    <cellStyle name="Normal 17" xfId="78"/>
    <cellStyle name="Normal 17 2" xfId="79"/>
    <cellStyle name="Normal 17 2 2" xfId="80"/>
    <cellStyle name="Normal 17 2 2 2" xfId="81"/>
    <cellStyle name="Normal 17 2 2 3" xfId="164"/>
    <cellStyle name="Normal 17 2 2 3 2" xfId="203"/>
    <cellStyle name="Normal 17 2 2 3 2 2" xfId="280"/>
    <cellStyle name="Normal 17 2 2 3 2 2 2" xfId="457"/>
    <cellStyle name="Normal 17 2 2 3 2 3" xfId="381"/>
    <cellStyle name="Normal 17 2 2 3 3" xfId="242"/>
    <cellStyle name="Normal 17 2 2 3 3 2" xfId="419"/>
    <cellStyle name="Normal 17 2 2 3 4" xfId="343"/>
    <cellStyle name="Normal 17 2 2 4" xfId="184"/>
    <cellStyle name="Normal 17 2 2 4 2" xfId="261"/>
    <cellStyle name="Normal 17 2 2 4 2 2" xfId="438"/>
    <cellStyle name="Normal 17 2 2 4 3" xfId="362"/>
    <cellStyle name="Normal 17 2 2 5" xfId="223"/>
    <cellStyle name="Normal 17 2 2 5 2" xfId="400"/>
    <cellStyle name="Normal 17 2 2 6" xfId="323"/>
    <cellStyle name="Normal 17 3" xfId="82"/>
    <cellStyle name="Normal 17 4" xfId="163"/>
    <cellStyle name="Normal 17 4 2" xfId="202"/>
    <cellStyle name="Normal 17 4 2 2" xfId="279"/>
    <cellStyle name="Normal 17 4 2 2 2" xfId="456"/>
    <cellStyle name="Normal 17 4 2 3" xfId="380"/>
    <cellStyle name="Normal 17 4 3" xfId="241"/>
    <cellStyle name="Normal 17 4 3 2" xfId="418"/>
    <cellStyle name="Normal 17 4 4" xfId="342"/>
    <cellStyle name="Normal 17 5" xfId="183"/>
    <cellStyle name="Normal 17 5 2" xfId="260"/>
    <cellStyle name="Normal 17 5 2 2" xfId="437"/>
    <cellStyle name="Normal 17 5 3" xfId="361"/>
    <cellStyle name="Normal 17 6" xfId="222"/>
    <cellStyle name="Normal 17 6 2" xfId="399"/>
    <cellStyle name="Normal 17 7" xfId="322"/>
    <cellStyle name="Normal 18" xfId="83"/>
    <cellStyle name="Normal 18 2" xfId="84"/>
    <cellStyle name="Normal 18 2 2" xfId="85"/>
    <cellStyle name="Normal 18 2 2 2" xfId="86"/>
    <cellStyle name="Normal 18 2 2 3" xfId="166"/>
    <cellStyle name="Normal 18 2 2 3 2" xfId="205"/>
    <cellStyle name="Normal 18 2 2 3 2 2" xfId="282"/>
    <cellStyle name="Normal 18 2 2 3 2 2 2" xfId="459"/>
    <cellStyle name="Normal 18 2 2 3 2 3" xfId="383"/>
    <cellStyle name="Normal 18 2 2 3 3" xfId="244"/>
    <cellStyle name="Normal 18 2 2 3 3 2" xfId="421"/>
    <cellStyle name="Normal 18 2 2 3 4" xfId="345"/>
    <cellStyle name="Normal 18 2 2 4" xfId="186"/>
    <cellStyle name="Normal 18 2 2 4 2" xfId="263"/>
    <cellStyle name="Normal 18 2 2 4 2 2" xfId="440"/>
    <cellStyle name="Normal 18 2 2 4 3" xfId="364"/>
    <cellStyle name="Normal 18 2 2 5" xfId="225"/>
    <cellStyle name="Normal 18 2 2 5 2" xfId="402"/>
    <cellStyle name="Normal 18 2 2 6" xfId="325"/>
    <cellStyle name="Normal 18 3" xfId="87"/>
    <cellStyle name="Normal 18 4" xfId="165"/>
    <cellStyle name="Normal 18 4 2" xfId="204"/>
    <cellStyle name="Normal 18 4 2 2" xfId="281"/>
    <cellStyle name="Normal 18 4 2 2 2" xfId="458"/>
    <cellStyle name="Normal 18 4 2 3" xfId="382"/>
    <cellStyle name="Normal 18 4 3" xfId="243"/>
    <cellStyle name="Normal 18 4 3 2" xfId="420"/>
    <cellStyle name="Normal 18 4 4" xfId="344"/>
    <cellStyle name="Normal 18 5" xfId="185"/>
    <cellStyle name="Normal 18 5 2" xfId="262"/>
    <cellStyle name="Normal 18 5 2 2" xfId="439"/>
    <cellStyle name="Normal 18 5 3" xfId="363"/>
    <cellStyle name="Normal 18 6" xfId="224"/>
    <cellStyle name="Normal 18 6 2" xfId="401"/>
    <cellStyle name="Normal 18 7" xfId="324"/>
    <cellStyle name="Normal 19" xfId="88"/>
    <cellStyle name="Normal 19 2" xfId="89"/>
    <cellStyle name="Normal 19 2 2" xfId="90"/>
    <cellStyle name="Normal 19 2 2 2" xfId="91"/>
    <cellStyle name="Normal 19 2 2 3" xfId="168"/>
    <cellStyle name="Normal 19 2 2 3 2" xfId="207"/>
    <cellStyle name="Normal 19 2 2 3 2 2" xfId="284"/>
    <cellStyle name="Normal 19 2 2 3 2 2 2" xfId="461"/>
    <cellStyle name="Normal 19 2 2 3 2 3" xfId="385"/>
    <cellStyle name="Normal 19 2 2 3 3" xfId="246"/>
    <cellStyle name="Normal 19 2 2 3 3 2" xfId="423"/>
    <cellStyle name="Normal 19 2 2 3 4" xfId="347"/>
    <cellStyle name="Normal 19 2 2 4" xfId="188"/>
    <cellStyle name="Normal 19 2 2 4 2" xfId="265"/>
    <cellStyle name="Normal 19 2 2 4 2 2" xfId="442"/>
    <cellStyle name="Normal 19 2 2 4 3" xfId="366"/>
    <cellStyle name="Normal 19 2 2 5" xfId="227"/>
    <cellStyle name="Normal 19 2 2 5 2" xfId="404"/>
    <cellStyle name="Normal 19 2 2 6" xfId="327"/>
    <cellStyle name="Normal 19 3" xfId="92"/>
    <cellStyle name="Normal 19 4" xfId="167"/>
    <cellStyle name="Normal 19 4 2" xfId="206"/>
    <cellStyle name="Normal 19 4 2 2" xfId="283"/>
    <cellStyle name="Normal 19 4 2 2 2" xfId="460"/>
    <cellStyle name="Normal 19 4 2 3" xfId="384"/>
    <cellStyle name="Normal 19 4 3" xfId="245"/>
    <cellStyle name="Normal 19 4 3 2" xfId="422"/>
    <cellStyle name="Normal 19 4 4" xfId="346"/>
    <cellStyle name="Normal 19 5" xfId="187"/>
    <cellStyle name="Normal 19 5 2" xfId="264"/>
    <cellStyle name="Normal 19 5 2 2" xfId="441"/>
    <cellStyle name="Normal 19 5 3" xfId="365"/>
    <cellStyle name="Normal 19 6" xfId="226"/>
    <cellStyle name="Normal 19 6 2" xfId="403"/>
    <cellStyle name="Normal 19 7" xfId="326"/>
    <cellStyle name="Normal 2" xfId="45"/>
    <cellStyle name="Normal 2 2" xfId="94"/>
    <cellStyle name="Normal 2 2 2" xfId="95"/>
    <cellStyle name="Normal 2 2 2 2" xfId="96"/>
    <cellStyle name="Normal 2 2 2 3" xfId="170"/>
    <cellStyle name="Normal 2 2 2 3 2" xfId="209"/>
    <cellStyle name="Normal 2 2 2 3 2 2" xfId="286"/>
    <cellStyle name="Normal 2 2 2 3 2 2 2" xfId="463"/>
    <cellStyle name="Normal 2 2 2 3 2 3" xfId="387"/>
    <cellStyle name="Normal 2 2 2 3 3" xfId="248"/>
    <cellStyle name="Normal 2 2 2 3 3 2" xfId="425"/>
    <cellStyle name="Normal 2 2 2 3 4" xfId="349"/>
    <cellStyle name="Normal 2 2 2 4" xfId="190"/>
    <cellStyle name="Normal 2 2 2 4 2" xfId="267"/>
    <cellStyle name="Normal 2 2 2 4 2 2" xfId="444"/>
    <cellStyle name="Normal 2 2 2 4 3" xfId="368"/>
    <cellStyle name="Normal 2 2 2 5" xfId="229"/>
    <cellStyle name="Normal 2 2 2 5 2" xfId="406"/>
    <cellStyle name="Normal 2 2 2 6" xfId="329"/>
    <cellStyle name="Normal 2 3" xfId="97"/>
    <cellStyle name="Normal 2 4" xfId="93"/>
    <cellStyle name="Normal 2 4 2" xfId="169"/>
    <cellStyle name="Normal 2 4 2 2" xfId="208"/>
    <cellStyle name="Normal 2 4 2 2 2" xfId="285"/>
    <cellStyle name="Normal 2 4 2 2 2 2" xfId="462"/>
    <cellStyle name="Normal 2 4 2 2 3" xfId="386"/>
    <cellStyle name="Normal 2 4 2 3" xfId="247"/>
    <cellStyle name="Normal 2 4 2 3 2" xfId="424"/>
    <cellStyle name="Normal 2 4 2 4" xfId="348"/>
    <cellStyle name="Normal 2 4 3" xfId="189"/>
    <cellStyle name="Normal 2 4 3 2" xfId="266"/>
    <cellStyle name="Normal 2 4 3 2 2" xfId="443"/>
    <cellStyle name="Normal 2 4 3 3" xfId="367"/>
    <cellStyle name="Normal 2 4 4" xfId="228"/>
    <cellStyle name="Normal 2 4 4 2" xfId="405"/>
    <cellStyle name="Normal 2 4 5" xfId="328"/>
    <cellStyle name="Normal 20" xfId="309"/>
    <cellStyle name="Normal 21" xfId="474"/>
    <cellStyle name="Normal 22" xfId="475"/>
    <cellStyle name="Normal 3" xfId="1"/>
    <cellStyle name="Normal 3 2" xfId="99"/>
    <cellStyle name="Normal 3 3" xfId="106"/>
    <cellStyle name="Normal 3 4" xfId="98"/>
    <cellStyle name="Normal 3 5" xfId="49"/>
    <cellStyle name="Normal 4" xfId="48"/>
    <cellStyle name="Normal 4 2" xfId="109"/>
    <cellStyle name="Normal 4 3" xfId="477"/>
    <cellStyle name="Normal 5" xfId="100"/>
    <cellStyle name="Normal 5 2" xfId="101"/>
    <cellStyle name="Normal 6" xfId="102"/>
    <cellStyle name="Normal 6 2" xfId="103"/>
    <cellStyle name="Normal 7" xfId="171"/>
    <cellStyle name="Normal 7 2" xfId="210"/>
    <cellStyle name="Normal 8" xfId="108"/>
    <cellStyle name="Normal 8 2" xfId="191"/>
    <cellStyle name="Normal 8 2 2" xfId="268"/>
    <cellStyle name="Normal 8 2 2 2" xfId="445"/>
    <cellStyle name="Normal 8 2 3" xfId="369"/>
    <cellStyle name="Normal 8 3" xfId="230"/>
    <cellStyle name="Normal 8 3 2" xfId="407"/>
    <cellStyle name="Normal 8 4" xfId="331"/>
    <cellStyle name="Normal 9" xfId="172"/>
    <cellStyle name="Normal 9 2" xfId="249"/>
    <cellStyle name="Normal 9 2 2" xfId="426"/>
    <cellStyle name="Normal 9 3" xfId="350"/>
    <cellStyle name="Note 2" xfId="38"/>
    <cellStyle name="Note 2 2" xfId="307"/>
    <cellStyle name="Note 2 2 2" xfId="308"/>
    <cellStyle name="Note 3" xfId="146"/>
    <cellStyle name="Note 3 2" xfId="289"/>
    <cellStyle name="Note 3 2 2" xfId="290"/>
    <cellStyle name="Note 4" xfId="304"/>
    <cellStyle name="Note 4 2" xfId="294"/>
    <cellStyle name="Output 2" xfId="39"/>
    <cellStyle name="Output 2 2" xfId="303"/>
    <cellStyle name="Output 2 2 2" xfId="464"/>
    <cellStyle name="Output 3" xfId="147"/>
    <cellStyle name="Output 3 2" xfId="288"/>
    <cellStyle name="Output 3 2 2" xfId="472"/>
    <cellStyle name="Output 4" xfId="306"/>
    <cellStyle name="Output 4 2" xfId="470"/>
    <cellStyle name="Percent 2" xfId="40"/>
    <cellStyle name="Percent 2 2" xfId="52"/>
    <cellStyle name="Percent 2 3" xfId="310"/>
    <cellStyle name="Percent 2 4" xfId="467"/>
    <cellStyle name="Percent 3" xfId="104"/>
    <cellStyle name="Percent 4" xfId="148"/>
    <cellStyle name="Title 2" xfId="41"/>
    <cellStyle name="Title 3" xfId="149"/>
    <cellStyle name="Total 2" xfId="42"/>
    <cellStyle name="Total 2 2" xfId="305"/>
    <cellStyle name="Total 2 2 2" xfId="465"/>
    <cellStyle name="Total 3" xfId="150"/>
    <cellStyle name="Total 3 2" xfId="302"/>
    <cellStyle name="Total 3 2 2" xfId="299"/>
    <cellStyle name="Total 4" xfId="300"/>
    <cellStyle name="Total 4 2" xfId="473"/>
    <cellStyle name="Warning Text 2" xfId="43"/>
    <cellStyle name="Warning Text 3" xfId="151"/>
  </cellStyles>
  <dxfs count="79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CC00"/>
      <color rgb="FFFF9900"/>
      <color rgb="FFFFFF99"/>
      <color rgb="FFFFFF66"/>
      <color rgb="FFFFD653"/>
      <color rgb="FFFFD243"/>
      <color rgb="FFFFD44B"/>
      <color rgb="FFFFDF79"/>
      <color rgb="FFFFDDFF"/>
      <color rgb="FFFFEB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rjgu@chevron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2"/>
  <sheetViews>
    <sheetView zoomScale="90" zoomScaleNormal="90" workbookViewId="0">
      <selection activeCell="C48" sqref="C48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75" customFormat="1" x14ac:dyDescent="0.25"/>
    <row r="2" spans="1:13" s="75" customFormat="1" x14ac:dyDescent="0.25">
      <c r="B2" s="40"/>
    </row>
    <row r="3" spans="1:13" s="75" customFormat="1" ht="21" x14ac:dyDescent="0.35">
      <c r="B3" s="139" t="s">
        <v>94</v>
      </c>
      <c r="C3" s="37"/>
      <c r="D3" s="37"/>
      <c r="E3" s="37"/>
      <c r="F3" s="37"/>
      <c r="G3" s="37"/>
    </row>
    <row r="4" spans="1:13" ht="21" x14ac:dyDescent="0.35">
      <c r="B4" s="139" t="s">
        <v>95</v>
      </c>
      <c r="C4" s="37"/>
      <c r="D4" s="37"/>
      <c r="E4" s="37"/>
      <c r="F4" s="37"/>
      <c r="G4" s="37"/>
    </row>
    <row r="5" spans="1:13" s="75" customFormat="1" x14ac:dyDescent="0.25">
      <c r="B5" s="40"/>
    </row>
    <row r="6" spans="1:13" s="75" customFormat="1" x14ac:dyDescent="0.25"/>
    <row r="7" spans="1:13" s="75" customFormat="1" ht="15.75" thickBot="1" x14ac:dyDescent="0.3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</row>
    <row r="8" spans="1:13" x14ac:dyDescent="0.25">
      <c r="A8" s="48" t="s">
        <v>54</v>
      </c>
      <c r="B8" s="171"/>
      <c r="C8" s="34"/>
      <c r="D8" s="34"/>
      <c r="E8" s="34"/>
      <c r="F8" s="34"/>
      <c r="G8" s="34"/>
      <c r="H8" s="34"/>
      <c r="I8" s="34"/>
      <c r="J8" s="34"/>
      <c r="K8" s="34"/>
      <c r="L8" s="47"/>
      <c r="M8" s="13"/>
    </row>
    <row r="9" spans="1:13" x14ac:dyDescent="0.25">
      <c r="A9" s="46" t="s">
        <v>93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47"/>
      <c r="M9" s="13"/>
    </row>
    <row r="10" spans="1:13" x14ac:dyDescent="0.25">
      <c r="A10" s="46" t="s">
        <v>60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47"/>
      <c r="M10" s="13"/>
    </row>
    <row r="11" spans="1:13" x14ac:dyDescent="0.25">
      <c r="A11" s="46" t="s">
        <v>105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47"/>
      <c r="M11" s="13"/>
    </row>
    <row r="12" spans="1:13" x14ac:dyDescent="0.25">
      <c r="A12" s="46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47"/>
      <c r="M12" s="13"/>
    </row>
    <row r="13" spans="1:13" s="75" customFormat="1" x14ac:dyDescent="0.25">
      <c r="A13" s="48" t="s">
        <v>130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47"/>
      <c r="M13" s="13"/>
    </row>
    <row r="14" spans="1:13" s="75" customFormat="1" x14ac:dyDescent="0.25">
      <c r="A14" s="46" t="s">
        <v>144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47"/>
    </row>
    <row r="15" spans="1:13" x14ac:dyDescent="0.25">
      <c r="A15" s="46" t="s">
        <v>145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7"/>
    </row>
    <row r="16" spans="1:13" x14ac:dyDescent="0.25">
      <c r="A16" s="46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47"/>
    </row>
    <row r="17" spans="1:14" x14ac:dyDescent="0.25">
      <c r="A17" s="48" t="s">
        <v>33</v>
      </c>
      <c r="B17" s="171"/>
      <c r="C17" s="171"/>
      <c r="D17" s="171"/>
      <c r="E17" s="171"/>
      <c r="F17" s="171"/>
      <c r="G17" s="171"/>
      <c r="H17" s="171"/>
      <c r="I17" s="34"/>
      <c r="J17" s="34"/>
      <c r="K17" s="34"/>
      <c r="L17" s="47"/>
      <c r="M17" s="77"/>
      <c r="N17" s="77"/>
    </row>
    <row r="18" spans="1:14" x14ac:dyDescent="0.25">
      <c r="A18" s="46" t="s">
        <v>109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47"/>
      <c r="M18" s="77"/>
      <c r="N18" s="77"/>
    </row>
    <row r="19" spans="1:14" x14ac:dyDescent="0.25">
      <c r="A19" s="46" t="s">
        <v>61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47"/>
      <c r="M19" s="77"/>
      <c r="N19" s="77"/>
    </row>
    <row r="20" spans="1:14" x14ac:dyDescent="0.25">
      <c r="A20" s="4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47"/>
      <c r="M20" s="77"/>
      <c r="N20" s="77"/>
    </row>
    <row r="21" spans="1:14" x14ac:dyDescent="0.25">
      <c r="A21" s="48" t="s">
        <v>34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47"/>
      <c r="M21" s="77"/>
      <c r="N21" s="77"/>
    </row>
    <row r="22" spans="1:14" x14ac:dyDescent="0.25">
      <c r="A22" s="46" t="s">
        <v>110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47"/>
      <c r="M22" s="77"/>
      <c r="N22" s="77"/>
    </row>
    <row r="23" spans="1:14" s="75" customFormat="1" x14ac:dyDescent="0.25">
      <c r="A23" s="46" t="s">
        <v>62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47"/>
      <c r="M23" s="77"/>
      <c r="N23" s="77"/>
    </row>
    <row r="24" spans="1:14" x14ac:dyDescent="0.25">
      <c r="A24" s="127" t="s">
        <v>108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47"/>
      <c r="M24" s="77"/>
      <c r="N24" s="77"/>
    </row>
    <row r="25" spans="1:14" s="86" customFormat="1" x14ac:dyDescent="0.25">
      <c r="A25" s="46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47"/>
      <c r="M25" s="77"/>
      <c r="N25" s="77"/>
    </row>
    <row r="26" spans="1:14" s="75" customFormat="1" x14ac:dyDescent="0.25">
      <c r="A26" s="48" t="s">
        <v>106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47"/>
    </row>
    <row r="27" spans="1:14" x14ac:dyDescent="0.25">
      <c r="A27" s="46" t="s">
        <v>107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47"/>
    </row>
    <row r="28" spans="1:14" s="75" customFormat="1" x14ac:dyDescent="0.25">
      <c r="A28" s="46" t="s">
        <v>131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47"/>
    </row>
    <row r="29" spans="1:14" x14ac:dyDescent="0.25">
      <c r="A29" s="127" t="s">
        <v>113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47"/>
    </row>
    <row r="30" spans="1:14" x14ac:dyDescent="0.25">
      <c r="A30" s="46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47"/>
    </row>
    <row r="31" spans="1:14" x14ac:dyDescent="0.25">
      <c r="A31" s="48" t="s">
        <v>55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47"/>
      <c r="M31" s="13"/>
    </row>
    <row r="32" spans="1:14" x14ac:dyDescent="0.25">
      <c r="A32" s="46" t="s">
        <v>101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47"/>
      <c r="M32" s="13"/>
    </row>
    <row r="33" spans="1:13" x14ac:dyDescent="0.25">
      <c r="A33" s="46" t="s">
        <v>100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47"/>
      <c r="M33" s="13"/>
    </row>
    <row r="34" spans="1:13" s="75" customFormat="1" x14ac:dyDescent="0.25">
      <c r="A34" s="46" t="s">
        <v>104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47"/>
      <c r="M34" s="13"/>
    </row>
    <row r="35" spans="1:13" x14ac:dyDescent="0.25">
      <c r="A35" s="46" t="s">
        <v>102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47"/>
      <c r="M35" s="13"/>
    </row>
    <row r="36" spans="1:13" x14ac:dyDescent="0.25">
      <c r="A36" s="46" t="s">
        <v>36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47"/>
      <c r="M36" s="13"/>
    </row>
    <row r="37" spans="1:13" x14ac:dyDescent="0.25">
      <c r="A37" s="46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47"/>
    </row>
    <row r="38" spans="1:13" s="75" customFormat="1" x14ac:dyDescent="0.25">
      <c r="A38" s="48" t="s">
        <v>97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47"/>
    </row>
    <row r="39" spans="1:13" ht="15.75" thickBot="1" x14ac:dyDescent="0.3">
      <c r="A39" s="138" t="s">
        <v>103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50"/>
    </row>
    <row r="40" spans="1:13" ht="15.75" thickBot="1" x14ac:dyDescent="0.3"/>
    <row r="41" spans="1:13" x14ac:dyDescent="0.25">
      <c r="A41" s="157" t="s">
        <v>29</v>
      </c>
      <c r="B41" s="41"/>
      <c r="C41" s="41"/>
      <c r="D41" s="41"/>
      <c r="E41" s="41"/>
      <c r="F41" s="41"/>
      <c r="G41" s="23"/>
    </row>
    <row r="42" spans="1:13" x14ac:dyDescent="0.25">
      <c r="A42" s="158" t="s">
        <v>6</v>
      </c>
      <c r="B42" s="42" t="s">
        <v>18</v>
      </c>
      <c r="C42" s="42"/>
      <c r="D42" s="42"/>
      <c r="E42" s="42"/>
      <c r="F42" s="42"/>
      <c r="G42" s="24"/>
    </row>
    <row r="43" spans="1:13" x14ac:dyDescent="0.25">
      <c r="A43" s="158" t="s">
        <v>4</v>
      </c>
      <c r="B43" s="42" t="s">
        <v>19</v>
      </c>
      <c r="C43" s="42"/>
      <c r="D43" s="42"/>
      <c r="E43" s="42"/>
      <c r="F43" s="42"/>
      <c r="G43" s="24"/>
    </row>
    <row r="44" spans="1:13" x14ac:dyDescent="0.25">
      <c r="A44" s="158" t="s">
        <v>5</v>
      </c>
      <c r="B44" s="42" t="s">
        <v>26</v>
      </c>
      <c r="C44" s="42"/>
      <c r="D44" s="42"/>
      <c r="E44" s="42"/>
      <c r="F44" s="42"/>
      <c r="G44" s="24"/>
    </row>
    <row r="45" spans="1:13" x14ac:dyDescent="0.25">
      <c r="A45" s="158" t="s">
        <v>27</v>
      </c>
      <c r="B45" s="42" t="s">
        <v>28</v>
      </c>
      <c r="C45" s="42"/>
      <c r="D45" s="42"/>
      <c r="E45" s="42"/>
      <c r="F45" s="42"/>
      <c r="G45" s="24"/>
    </row>
    <row r="46" spans="1:13" x14ac:dyDescent="0.25">
      <c r="A46" s="158" t="s">
        <v>1</v>
      </c>
      <c r="B46" s="42" t="s">
        <v>20</v>
      </c>
      <c r="C46" s="42"/>
      <c r="D46" s="42"/>
      <c r="E46" s="42"/>
      <c r="F46" s="42"/>
      <c r="G46" s="24"/>
    </row>
    <row r="47" spans="1:13" x14ac:dyDescent="0.25">
      <c r="A47" s="158" t="s">
        <v>2</v>
      </c>
      <c r="B47" s="42" t="s">
        <v>21</v>
      </c>
      <c r="C47" s="42"/>
      <c r="D47" s="42"/>
      <c r="E47" s="42"/>
      <c r="F47" s="42"/>
      <c r="G47" s="24"/>
    </row>
    <row r="48" spans="1:13" x14ac:dyDescent="0.25">
      <c r="A48" s="158" t="s">
        <v>8</v>
      </c>
      <c r="B48" s="42" t="s">
        <v>22</v>
      </c>
      <c r="C48" s="42"/>
      <c r="D48" s="42"/>
      <c r="E48" s="42"/>
      <c r="F48" s="42"/>
      <c r="G48" s="24"/>
    </row>
    <row r="49" spans="1:7" x14ac:dyDescent="0.25">
      <c r="A49" s="158" t="s">
        <v>23</v>
      </c>
      <c r="B49" s="42" t="s">
        <v>24</v>
      </c>
      <c r="C49" s="42"/>
      <c r="D49" s="42"/>
      <c r="E49" s="42"/>
      <c r="F49" s="42"/>
      <c r="G49" s="24"/>
    </row>
    <row r="50" spans="1:7" x14ac:dyDescent="0.25">
      <c r="A50" s="158" t="s">
        <v>17</v>
      </c>
      <c r="B50" s="42" t="s">
        <v>147</v>
      </c>
      <c r="C50" s="42"/>
      <c r="D50" s="42"/>
      <c r="E50" s="42"/>
      <c r="F50" s="42"/>
      <c r="G50" s="24"/>
    </row>
    <row r="51" spans="1:7" s="75" customFormat="1" x14ac:dyDescent="0.25">
      <c r="A51" s="158" t="s">
        <v>9</v>
      </c>
      <c r="B51" s="42" t="s">
        <v>25</v>
      </c>
      <c r="C51" s="42"/>
      <c r="D51" s="42"/>
      <c r="E51" s="42"/>
      <c r="F51" s="42"/>
      <c r="G51" s="24"/>
    </row>
    <row r="52" spans="1:7" ht="15.75" thickBot="1" x14ac:dyDescent="0.3">
      <c r="A52" s="159" t="s">
        <v>143</v>
      </c>
      <c r="B52" s="43" t="s">
        <v>146</v>
      </c>
      <c r="C52" s="43"/>
      <c r="D52" s="43"/>
      <c r="E52" s="43"/>
      <c r="F52" s="43"/>
      <c r="G52" s="25"/>
    </row>
  </sheetData>
  <pageMargins left="0.7" right="0.7" top="0.75" bottom="0.75" header="0.3" footer="0.3"/>
  <pageSetup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2"/>
  <sheetViews>
    <sheetView tabSelected="1" topLeftCell="A4" zoomScale="85" zoomScaleNormal="85" workbookViewId="0">
      <selection activeCell="B46" sqref="B46"/>
    </sheetView>
  </sheetViews>
  <sheetFormatPr defaultRowHeight="15" x14ac:dyDescent="0.25"/>
  <cols>
    <col min="1" max="1" width="45.42578125" style="140" customWidth="1"/>
    <col min="2" max="2" width="47.28515625" style="75" customWidth="1"/>
    <col min="3" max="4" width="44.5703125" style="75" bestFit="1" customWidth="1"/>
    <col min="5" max="6" width="9.140625" style="75"/>
    <col min="7" max="7" width="9.140625" style="75" customWidth="1"/>
    <col min="8" max="16384" width="9.140625" style="75"/>
  </cols>
  <sheetData>
    <row r="1" spans="1:4" ht="31.5" customHeight="1" thickBot="1" x14ac:dyDescent="0.35">
      <c r="A1" s="168" t="str">
        <f>'Eff Conc.'!A2</f>
        <v>Refinery Name</v>
      </c>
      <c r="B1" s="169"/>
    </row>
    <row r="2" spans="1:4" ht="25.5" customHeight="1" thickBot="1" x14ac:dyDescent="0.3">
      <c r="A2" s="221" t="s">
        <v>63</v>
      </c>
      <c r="B2" s="222"/>
    </row>
    <row r="3" spans="1:4" ht="15.75" customHeight="1" x14ac:dyDescent="0.25">
      <c r="A3" s="26" t="s">
        <v>64</v>
      </c>
      <c r="B3" s="28" t="s">
        <v>65</v>
      </c>
    </row>
    <row r="4" spans="1:4" x14ac:dyDescent="0.25">
      <c r="A4" s="27" t="s">
        <v>66</v>
      </c>
      <c r="B4" s="29">
        <v>41212</v>
      </c>
    </row>
    <row r="5" spans="1:4" x14ac:dyDescent="0.25">
      <c r="A5" s="27" t="s">
        <v>67</v>
      </c>
      <c r="B5" s="29">
        <v>41304</v>
      </c>
    </row>
    <row r="6" spans="1:4" x14ac:dyDescent="0.25">
      <c r="A6" s="27" t="s">
        <v>68</v>
      </c>
      <c r="B6" s="29">
        <v>41394</v>
      </c>
    </row>
    <row r="7" spans="1:4" x14ac:dyDescent="0.25">
      <c r="A7" s="27" t="s">
        <v>69</v>
      </c>
      <c r="B7" s="29" t="s">
        <v>77</v>
      </c>
    </row>
    <row r="8" spans="1:4" x14ac:dyDescent="0.25">
      <c r="A8" s="147" t="s">
        <v>74</v>
      </c>
      <c r="B8" s="30">
        <v>41486</v>
      </c>
    </row>
    <row r="9" spans="1:4" x14ac:dyDescent="0.25">
      <c r="A9" s="27" t="s">
        <v>70</v>
      </c>
      <c r="B9" s="29">
        <v>41577</v>
      </c>
    </row>
    <row r="10" spans="1:4" x14ac:dyDescent="0.25">
      <c r="A10" s="27" t="s">
        <v>71</v>
      </c>
      <c r="B10" s="29">
        <v>41669</v>
      </c>
    </row>
    <row r="11" spans="1:4" x14ac:dyDescent="0.25">
      <c r="A11" s="27" t="s">
        <v>72</v>
      </c>
      <c r="B11" s="29">
        <v>41759</v>
      </c>
    </row>
    <row r="12" spans="1:4" x14ac:dyDescent="0.25">
      <c r="A12" s="27" t="s">
        <v>73</v>
      </c>
      <c r="B12" s="29" t="s">
        <v>76</v>
      </c>
    </row>
    <row r="13" spans="1:4" ht="15.75" thickBot="1" x14ac:dyDescent="0.3">
      <c r="A13" s="152" t="s">
        <v>75</v>
      </c>
      <c r="B13" s="31">
        <v>41851</v>
      </c>
    </row>
    <row r="14" spans="1:4" ht="15.75" thickBot="1" x14ac:dyDescent="0.3">
      <c r="C14" s="87"/>
    </row>
    <row r="15" spans="1:4" ht="23.25" customHeight="1" thickBot="1" x14ac:dyDescent="0.35">
      <c r="A15" s="364" t="s">
        <v>98</v>
      </c>
      <c r="B15" s="365"/>
      <c r="C15" s="131"/>
      <c r="D15" s="87"/>
    </row>
    <row r="16" spans="1:4" ht="15.75" customHeight="1" x14ac:dyDescent="0.25">
      <c r="A16" s="141" t="s">
        <v>78</v>
      </c>
      <c r="B16" s="69" t="s">
        <v>59</v>
      </c>
      <c r="C16" s="131"/>
      <c r="D16" s="87"/>
    </row>
    <row r="17" spans="1:4" x14ac:dyDescent="0.25">
      <c r="A17" s="141" t="s">
        <v>79</v>
      </c>
      <c r="B17" s="69" t="s">
        <v>57</v>
      </c>
      <c r="C17" s="131"/>
      <c r="D17" s="87"/>
    </row>
    <row r="18" spans="1:4" ht="15.75" thickBot="1" x14ac:dyDescent="0.3">
      <c r="A18" s="142" t="s">
        <v>80</v>
      </c>
      <c r="B18" s="70" t="s">
        <v>58</v>
      </c>
      <c r="C18" s="131"/>
      <c r="D18" s="87"/>
    </row>
    <row r="19" spans="1:4" x14ac:dyDescent="0.25">
      <c r="A19" s="75"/>
      <c r="C19" s="131"/>
      <c r="D19" s="87"/>
    </row>
    <row r="20" spans="1:4" x14ac:dyDescent="0.25">
      <c r="A20" s="75"/>
      <c r="C20" s="131"/>
      <c r="D20" s="87"/>
    </row>
    <row r="21" spans="1:4" x14ac:dyDescent="0.25">
      <c r="A21" s="75"/>
      <c r="C21" s="131"/>
      <c r="D21" s="87"/>
    </row>
    <row r="22" spans="1:4" x14ac:dyDescent="0.25">
      <c r="A22" s="75"/>
      <c r="C22" s="131"/>
      <c r="D22" s="87"/>
    </row>
    <row r="23" spans="1:4" x14ac:dyDescent="0.25">
      <c r="A23" s="75"/>
      <c r="C23" s="131"/>
      <c r="D23" s="87"/>
    </row>
    <row r="24" spans="1:4" x14ac:dyDescent="0.25">
      <c r="A24" s="75"/>
      <c r="C24" s="131"/>
      <c r="D24" s="87"/>
    </row>
    <row r="25" spans="1:4" x14ac:dyDescent="0.25">
      <c r="A25" s="75"/>
      <c r="C25" s="131"/>
      <c r="D25" s="87"/>
    </row>
    <row r="26" spans="1:4" x14ac:dyDescent="0.25">
      <c r="A26" s="75"/>
      <c r="C26" s="131"/>
      <c r="D26" s="87"/>
    </row>
    <row r="27" spans="1:4" x14ac:dyDescent="0.25">
      <c r="A27" s="75"/>
      <c r="C27" s="131"/>
      <c r="D27" s="87"/>
    </row>
    <row r="28" spans="1:4" ht="15" customHeight="1" x14ac:dyDescent="0.25">
      <c r="A28" s="75"/>
      <c r="C28" s="131"/>
      <c r="D28" s="87"/>
    </row>
    <row r="29" spans="1:4" ht="15" customHeight="1" x14ac:dyDescent="0.25">
      <c r="A29" s="75"/>
      <c r="C29" s="131"/>
      <c r="D29" s="87"/>
    </row>
    <row r="30" spans="1:4" ht="17.25" customHeight="1" x14ac:dyDescent="0.25">
      <c r="A30" s="75"/>
      <c r="C30" s="32"/>
      <c r="D30" s="144"/>
    </row>
    <row r="31" spans="1:4" ht="17.25" customHeight="1" x14ac:dyDescent="0.25">
      <c r="A31" s="131"/>
      <c r="B31" s="87"/>
      <c r="C31" s="32"/>
      <c r="D31" s="144"/>
    </row>
    <row r="32" spans="1:4" x14ac:dyDescent="0.25">
      <c r="A32" s="143"/>
      <c r="B32" s="145"/>
    </row>
    <row r="33" spans="1:2" x14ac:dyDescent="0.25">
      <c r="A33" s="143"/>
      <c r="B33" s="77"/>
    </row>
    <row r="34" spans="1:2" x14ac:dyDescent="0.25">
      <c r="A34" s="143"/>
      <c r="B34" s="77"/>
    </row>
    <row r="35" spans="1:2" x14ac:dyDescent="0.25">
      <c r="A35" s="143"/>
      <c r="B35" s="77"/>
    </row>
    <row r="36" spans="1:2" x14ac:dyDescent="0.25">
      <c r="A36" s="146"/>
      <c r="B36" s="77"/>
    </row>
    <row r="37" spans="1:2" x14ac:dyDescent="0.25">
      <c r="A37" s="146"/>
      <c r="B37" s="77"/>
    </row>
    <row r="38" spans="1:2" x14ac:dyDescent="0.25">
      <c r="A38" s="146"/>
      <c r="B38" s="77"/>
    </row>
    <row r="39" spans="1:2" ht="18.75" x14ac:dyDescent="0.25">
      <c r="A39" s="366"/>
      <c r="B39" s="366"/>
    </row>
    <row r="40" spans="1:2" x14ac:dyDescent="0.25">
      <c r="A40" s="131"/>
      <c r="B40" s="131"/>
    </row>
    <row r="41" spans="1:2" x14ac:dyDescent="0.25">
      <c r="A41" s="32"/>
      <c r="B41" s="144"/>
    </row>
    <row r="42" spans="1:2" x14ac:dyDescent="0.25">
      <c r="A42" s="32"/>
      <c r="B42" s="144"/>
    </row>
    <row r="43" spans="1:2" x14ac:dyDescent="0.25">
      <c r="A43" s="32"/>
      <c r="B43" s="144"/>
    </row>
    <row r="44" spans="1:2" x14ac:dyDescent="0.25">
      <c r="A44" s="32"/>
      <c r="B44" s="144"/>
    </row>
    <row r="45" spans="1:2" x14ac:dyDescent="0.25">
      <c r="A45" s="131"/>
      <c r="B45" s="87"/>
    </row>
    <row r="46" spans="1:2" x14ac:dyDescent="0.25">
      <c r="A46" s="32"/>
      <c r="B46" s="144"/>
    </row>
    <row r="47" spans="1:2" ht="15.75" customHeight="1" x14ac:dyDescent="0.25">
      <c r="A47" s="32"/>
      <c r="B47" s="144"/>
    </row>
    <row r="48" spans="1:2" x14ac:dyDescent="0.25">
      <c r="A48" s="32"/>
      <c r="B48" s="144"/>
    </row>
    <row r="49" spans="1:2" x14ac:dyDescent="0.25">
      <c r="A49" s="32"/>
      <c r="B49" s="144"/>
    </row>
    <row r="50" spans="1:2" x14ac:dyDescent="0.25">
      <c r="A50" s="32"/>
      <c r="B50" s="87"/>
    </row>
    <row r="65" spans="1:1" x14ac:dyDescent="0.25">
      <c r="A65" s="75"/>
    </row>
    <row r="66" spans="1:1" x14ac:dyDescent="0.25">
      <c r="A66" s="75"/>
    </row>
    <row r="67" spans="1:1" x14ac:dyDescent="0.25">
      <c r="A67" s="75"/>
    </row>
    <row r="68" spans="1:1" x14ac:dyDescent="0.25">
      <c r="A68" s="75"/>
    </row>
    <row r="69" spans="1:1" ht="15.75" customHeight="1" x14ac:dyDescent="0.25">
      <c r="A69" s="75"/>
    </row>
    <row r="70" spans="1:1" x14ac:dyDescent="0.25">
      <c r="A70" s="75"/>
    </row>
    <row r="71" spans="1:1" x14ac:dyDescent="0.25">
      <c r="A71" s="75"/>
    </row>
    <row r="72" spans="1:1" x14ac:dyDescent="0.25">
      <c r="A72" s="75"/>
    </row>
  </sheetData>
  <mergeCells count="2">
    <mergeCell ref="A15:B15"/>
    <mergeCell ref="A39:B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B115"/>
  <sheetViews>
    <sheetView zoomScale="85" zoomScaleNormal="85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P48" sqref="P48"/>
    </sheetView>
  </sheetViews>
  <sheetFormatPr defaultRowHeight="15" x14ac:dyDescent="0.25"/>
  <cols>
    <col min="1" max="1" width="12.42578125" customWidth="1"/>
    <col min="2" max="2" width="18" customWidth="1"/>
    <col min="3" max="3" width="9.42578125" style="19" customWidth="1"/>
    <col min="4" max="4" width="7.85546875" customWidth="1"/>
    <col min="5" max="5" width="8.5703125" customWidth="1"/>
    <col min="6" max="6" width="7.28515625" customWidth="1"/>
    <col min="7" max="8" width="7.140625" customWidth="1"/>
    <col min="9" max="9" width="7.140625" style="59" customWidth="1"/>
    <col min="10" max="10" width="6.85546875" style="60" customWidth="1"/>
    <col min="11" max="11" width="7.140625" style="60" customWidth="1"/>
    <col min="12" max="12" width="7.140625" customWidth="1"/>
    <col min="13" max="13" width="9" hidden="1" customWidth="1"/>
    <col min="14" max="16" width="7.140625" customWidth="1"/>
    <col min="17" max="18" width="5.7109375" customWidth="1"/>
    <col min="19" max="20" width="7.42578125" customWidth="1"/>
    <col min="21" max="21" width="7" style="75" customWidth="1"/>
    <col min="22" max="22" width="7.5703125" customWidth="1"/>
    <col min="24" max="24" width="16" customWidth="1"/>
    <col min="25" max="26" width="7.7109375" customWidth="1"/>
  </cols>
  <sheetData>
    <row r="1" spans="1:25" ht="24" thickBot="1" x14ac:dyDescent="0.4">
      <c r="A1" s="63" t="s">
        <v>84</v>
      </c>
      <c r="E1" s="63"/>
      <c r="F1" s="63"/>
      <c r="G1" s="63"/>
      <c r="H1" s="63"/>
      <c r="I1" s="63"/>
      <c r="J1" s="90"/>
      <c r="K1" s="90"/>
      <c r="L1" s="63"/>
      <c r="M1" s="63"/>
      <c r="N1" s="76"/>
      <c r="O1" s="36"/>
      <c r="P1" s="36"/>
      <c r="Q1" s="36"/>
      <c r="R1" s="36"/>
      <c r="S1" s="36"/>
      <c r="T1" s="36"/>
      <c r="U1" s="76"/>
    </row>
    <row r="2" spans="1:25" s="35" customFormat="1" ht="18.75" x14ac:dyDescent="0.3">
      <c r="A2" s="113" t="s">
        <v>149</v>
      </c>
      <c r="B2" s="44"/>
      <c r="C2" s="44"/>
      <c r="D2" s="114"/>
      <c r="E2" s="114"/>
      <c r="F2" s="114"/>
      <c r="G2" s="114"/>
      <c r="H2" s="114"/>
      <c r="I2" s="114"/>
      <c r="J2" s="122"/>
      <c r="K2" s="93"/>
      <c r="L2" s="12"/>
      <c r="M2" s="12"/>
      <c r="N2" s="12"/>
      <c r="O2" s="12"/>
      <c r="P2" s="12"/>
      <c r="Q2" s="12"/>
      <c r="R2" s="12"/>
      <c r="S2" s="8"/>
      <c r="U2" s="78"/>
      <c r="X2" s="86"/>
    </row>
    <row r="3" spans="1:25" s="35" customFormat="1" ht="19.5" thickBot="1" x14ac:dyDescent="0.35">
      <c r="A3" s="116" t="s">
        <v>142</v>
      </c>
      <c r="B3" s="49"/>
      <c r="C3" s="49"/>
      <c r="D3" s="117"/>
      <c r="E3" s="117"/>
      <c r="F3" s="117"/>
      <c r="G3" s="117"/>
      <c r="H3" s="117"/>
      <c r="I3" s="117"/>
      <c r="J3" s="125"/>
      <c r="K3" s="93"/>
      <c r="L3" s="12"/>
      <c r="M3" s="12"/>
      <c r="N3" s="12"/>
      <c r="O3" s="12"/>
      <c r="P3" s="12"/>
      <c r="Q3" s="12"/>
      <c r="R3" s="12"/>
      <c r="S3" s="8"/>
      <c r="U3" s="78"/>
      <c r="X3" s="86"/>
    </row>
    <row r="4" spans="1:25" ht="19.5" thickBot="1" x14ac:dyDescent="0.35">
      <c r="C4" s="20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X4" s="75"/>
    </row>
    <row r="5" spans="1:25" ht="39" x14ac:dyDescent="0.25">
      <c r="A5" s="330" t="s">
        <v>132</v>
      </c>
      <c r="B5" s="331" t="s">
        <v>0</v>
      </c>
      <c r="C5" s="332" t="s">
        <v>56</v>
      </c>
      <c r="D5" s="368" t="s">
        <v>13</v>
      </c>
      <c r="E5" s="369"/>
      <c r="F5" s="314" t="s">
        <v>48</v>
      </c>
      <c r="G5" s="315" t="s">
        <v>174</v>
      </c>
      <c r="H5" s="316" t="s">
        <v>49</v>
      </c>
      <c r="I5" s="317" t="s">
        <v>175</v>
      </c>
      <c r="J5" s="318" t="s">
        <v>176</v>
      </c>
      <c r="K5" s="318" t="s">
        <v>177</v>
      </c>
      <c r="L5" s="316" t="s">
        <v>50</v>
      </c>
      <c r="M5" s="316" t="s">
        <v>178</v>
      </c>
      <c r="N5" s="316" t="s">
        <v>51</v>
      </c>
      <c r="O5" s="316" t="s">
        <v>179</v>
      </c>
      <c r="P5" s="316" t="s">
        <v>180</v>
      </c>
      <c r="Q5" s="370" t="s">
        <v>181</v>
      </c>
      <c r="R5" s="370"/>
      <c r="S5" s="367" t="s">
        <v>182</v>
      </c>
      <c r="T5" s="367"/>
      <c r="U5" s="316" t="s">
        <v>52</v>
      </c>
      <c r="V5" s="319" t="s">
        <v>183</v>
      </c>
      <c r="X5" s="75"/>
    </row>
    <row r="6" spans="1:25" ht="52.5" thickBot="1" x14ac:dyDescent="0.3">
      <c r="A6" s="333"/>
      <c r="B6" s="334" t="s">
        <v>32</v>
      </c>
      <c r="C6" s="335"/>
      <c r="D6" s="336" t="s">
        <v>163</v>
      </c>
      <c r="E6" s="337" t="s">
        <v>162</v>
      </c>
      <c r="F6" s="320" t="s">
        <v>35</v>
      </c>
      <c r="G6" s="321" t="s">
        <v>16</v>
      </c>
      <c r="H6" s="322"/>
      <c r="I6" s="323"/>
      <c r="J6" s="324"/>
      <c r="K6" s="324"/>
      <c r="L6" s="322"/>
      <c r="M6" s="322"/>
      <c r="N6" s="322"/>
      <c r="O6" s="322"/>
      <c r="P6" s="325" t="s">
        <v>83</v>
      </c>
      <c r="Q6" s="326" t="s">
        <v>11</v>
      </c>
      <c r="R6" s="327" t="s">
        <v>12</v>
      </c>
      <c r="S6" s="328" t="s">
        <v>11</v>
      </c>
      <c r="T6" s="328" t="s">
        <v>12</v>
      </c>
      <c r="U6" s="322"/>
      <c r="V6" s="329" t="s">
        <v>83</v>
      </c>
      <c r="X6" s="262"/>
    </row>
    <row r="7" spans="1:25" s="78" customFormat="1" ht="16.5" customHeight="1" x14ac:dyDescent="0.25">
      <c r="A7" s="291" t="s">
        <v>152</v>
      </c>
      <c r="B7" s="285">
        <v>41093.409722222219</v>
      </c>
      <c r="C7" s="282"/>
      <c r="D7" s="299">
        <v>3.6999999999999997</v>
      </c>
      <c r="E7" s="300"/>
      <c r="F7" s="300"/>
      <c r="G7" s="300"/>
      <c r="H7" s="300"/>
      <c r="I7" s="300"/>
      <c r="J7" s="300"/>
      <c r="K7" s="300"/>
      <c r="L7" s="300">
        <v>5.8599999999999999E-2</v>
      </c>
      <c r="M7" s="312"/>
      <c r="N7" s="300"/>
      <c r="O7" s="300"/>
      <c r="P7" s="300"/>
      <c r="Q7" s="300">
        <v>6.7601947784423828</v>
      </c>
      <c r="R7" s="300">
        <v>8.5899953842163086</v>
      </c>
      <c r="S7" s="301">
        <v>19.663124084472656</v>
      </c>
      <c r="T7" s="302">
        <v>21.046180725097656</v>
      </c>
      <c r="U7" s="300">
        <v>9.83</v>
      </c>
      <c r="V7" s="303"/>
    </row>
    <row r="8" spans="1:25" s="78" customFormat="1" ht="16.5" customHeight="1" x14ac:dyDescent="0.25">
      <c r="A8" s="292" t="s">
        <v>152</v>
      </c>
      <c r="B8" s="286">
        <v>41101.375</v>
      </c>
      <c r="C8" s="283"/>
      <c r="D8" s="304">
        <v>3.48</v>
      </c>
      <c r="E8" s="305"/>
      <c r="F8" s="305">
        <f t="shared" ref="F8:F40" si="0">SUM(H8,J8,K8)</f>
        <v>18.29</v>
      </c>
      <c r="G8" s="305">
        <f>SUM(I8:K8)</f>
        <v>18.09</v>
      </c>
      <c r="H8" s="305">
        <v>3</v>
      </c>
      <c r="I8" s="305">
        <v>2.8</v>
      </c>
      <c r="J8" s="305">
        <v>15</v>
      </c>
      <c r="K8" s="305">
        <v>0.28999999999999998</v>
      </c>
      <c r="L8" s="305"/>
      <c r="M8" s="313"/>
      <c r="N8" s="305">
        <v>3.2</v>
      </c>
      <c r="O8" s="305">
        <v>3.6</v>
      </c>
      <c r="P8" s="305"/>
      <c r="Q8" s="305">
        <v>6.9615774154663086</v>
      </c>
      <c r="R8" s="305">
        <v>7.0101866722106934</v>
      </c>
      <c r="S8" s="305">
        <v>18.741086324055988</v>
      </c>
      <c r="T8" s="305">
        <v>20.369118584526909</v>
      </c>
      <c r="U8" s="305"/>
      <c r="V8" s="306"/>
    </row>
    <row r="9" spans="1:25" s="78" customFormat="1" ht="16.5" customHeight="1" x14ac:dyDescent="0.25">
      <c r="A9" s="292" t="s">
        <v>152</v>
      </c>
      <c r="B9" s="286">
        <v>41101.368055555555</v>
      </c>
      <c r="C9" s="283"/>
      <c r="D9" s="304">
        <v>2.4899999999999998</v>
      </c>
      <c r="E9" s="305">
        <v>4.29</v>
      </c>
      <c r="F9" s="305"/>
      <c r="G9" s="305"/>
      <c r="H9" s="305"/>
      <c r="I9" s="305"/>
      <c r="J9" s="305"/>
      <c r="K9" s="305"/>
      <c r="L9" s="305"/>
      <c r="M9" s="313"/>
      <c r="N9" s="305"/>
      <c r="O9" s="305"/>
      <c r="P9" s="305">
        <v>2.5</v>
      </c>
      <c r="Q9" s="305">
        <v>6.9615774154663086</v>
      </c>
      <c r="R9" s="305">
        <v>7.0101866722106934</v>
      </c>
      <c r="S9" s="305">
        <v>18.741086324055988</v>
      </c>
      <c r="T9" s="305">
        <v>20.369118584526909</v>
      </c>
      <c r="U9" s="305"/>
      <c r="V9" s="306">
        <v>2.6</v>
      </c>
      <c r="W9" s="86"/>
      <c r="X9" s="86"/>
      <c r="Y9" s="86"/>
    </row>
    <row r="10" spans="1:25" s="78" customFormat="1" ht="16.5" customHeight="1" x14ac:dyDescent="0.25">
      <c r="A10" s="292" t="s">
        <v>152</v>
      </c>
      <c r="B10" s="286">
        <v>41123.385416666664</v>
      </c>
      <c r="C10" s="283"/>
      <c r="D10" s="304">
        <v>3.78</v>
      </c>
      <c r="E10" s="305"/>
      <c r="F10" s="305">
        <f t="shared" si="0"/>
        <v>16.720000000000002</v>
      </c>
      <c r="G10" s="305">
        <f>SUM(I10:K10)</f>
        <v>16.420000000000002</v>
      </c>
      <c r="H10" s="305">
        <v>6.3</v>
      </c>
      <c r="I10" s="305">
        <v>6</v>
      </c>
      <c r="J10" s="305">
        <v>10</v>
      </c>
      <c r="K10" s="305">
        <v>0.42</v>
      </c>
      <c r="L10" s="305">
        <v>4.1100000000000003</v>
      </c>
      <c r="M10" s="313"/>
      <c r="N10" s="305">
        <v>2.9</v>
      </c>
      <c r="O10" s="305">
        <v>2.9</v>
      </c>
      <c r="P10" s="305"/>
      <c r="Q10" s="305">
        <v>6.8400535583496094</v>
      </c>
      <c r="R10" s="305">
        <v>6.9199118614196777</v>
      </c>
      <c r="S10" s="305">
        <v>18.368797302246094</v>
      </c>
      <c r="T10" s="305">
        <v>21.252577039930554</v>
      </c>
      <c r="U10" s="305">
        <v>2.6</v>
      </c>
      <c r="V10" s="306"/>
      <c r="W10" s="86"/>
      <c r="X10" s="86"/>
      <c r="Y10" s="86"/>
    </row>
    <row r="11" spans="1:25" s="85" customFormat="1" ht="16.5" customHeight="1" x14ac:dyDescent="0.25">
      <c r="A11" s="292" t="s">
        <v>152</v>
      </c>
      <c r="B11" s="286">
        <v>41123.364583333336</v>
      </c>
      <c r="C11" s="283"/>
      <c r="D11" s="304">
        <v>2.4699999999999998</v>
      </c>
      <c r="E11" s="305">
        <v>4.34</v>
      </c>
      <c r="F11" s="305"/>
      <c r="G11" s="305"/>
      <c r="H11" s="305"/>
      <c r="I11" s="305"/>
      <c r="J11" s="305"/>
      <c r="K11" s="305"/>
      <c r="L11" s="305"/>
      <c r="M11" s="313"/>
      <c r="N11" s="305"/>
      <c r="O11" s="305"/>
      <c r="P11" s="305">
        <v>2.5</v>
      </c>
      <c r="Q11" s="305">
        <v>6.8400535583496094</v>
      </c>
      <c r="R11" s="305">
        <v>6.9199118614196777</v>
      </c>
      <c r="S11" s="305">
        <v>18.368797302246094</v>
      </c>
      <c r="T11" s="305">
        <v>21.252577039930554</v>
      </c>
      <c r="U11" s="305"/>
      <c r="V11" s="306">
        <v>2.5</v>
      </c>
      <c r="W11" s="86"/>
      <c r="X11" s="86"/>
      <c r="Y11" s="86"/>
    </row>
    <row r="12" spans="1:25" s="86" customFormat="1" ht="16.5" customHeight="1" x14ac:dyDescent="0.25">
      <c r="A12" s="292" t="s">
        <v>152</v>
      </c>
      <c r="B12" s="287">
        <v>41157.40625</v>
      </c>
      <c r="C12" s="283"/>
      <c r="D12" s="304">
        <v>3.2199999999999998</v>
      </c>
      <c r="E12" s="305"/>
      <c r="F12" s="305">
        <f t="shared" si="0"/>
        <v>15.437000000000001</v>
      </c>
      <c r="G12" s="305">
        <f>SUM(I12:K12)</f>
        <v>14.937000000000001</v>
      </c>
      <c r="H12" s="305">
        <v>2.4</v>
      </c>
      <c r="I12" s="305">
        <v>1.9</v>
      </c>
      <c r="J12" s="305">
        <v>13</v>
      </c>
      <c r="K12" s="305">
        <v>3.6999999999999998E-2</v>
      </c>
      <c r="L12" s="305">
        <v>3.3500000000000002E-2</v>
      </c>
      <c r="M12" s="313"/>
      <c r="N12" s="305">
        <v>3</v>
      </c>
      <c r="O12" s="305">
        <v>2.7</v>
      </c>
      <c r="P12" s="305"/>
      <c r="Q12" s="305">
        <v>7.0518522262573242</v>
      </c>
      <c r="R12" s="305">
        <v>7.149071216583252</v>
      </c>
      <c r="S12" s="305">
        <v>17.896207173665363</v>
      </c>
      <c r="T12" s="305">
        <v>19.385354783799912</v>
      </c>
      <c r="U12" s="305">
        <v>11.4</v>
      </c>
      <c r="V12" s="306"/>
    </row>
    <row r="13" spans="1:25" s="86" customFormat="1" ht="16.5" customHeight="1" x14ac:dyDescent="0.25">
      <c r="A13" s="292" t="s">
        <v>152</v>
      </c>
      <c r="B13" s="287">
        <v>41157.395833333336</v>
      </c>
      <c r="C13" s="283"/>
      <c r="D13" s="304">
        <v>2.94</v>
      </c>
      <c r="E13" s="305">
        <v>3.98</v>
      </c>
      <c r="F13" s="305"/>
      <c r="G13" s="305"/>
      <c r="H13" s="305"/>
      <c r="I13" s="305"/>
      <c r="J13" s="305"/>
      <c r="K13" s="305"/>
      <c r="L13" s="305"/>
      <c r="M13" s="313"/>
      <c r="N13" s="305"/>
      <c r="O13" s="305"/>
      <c r="P13" s="305">
        <v>2.5</v>
      </c>
      <c r="Q13" s="305">
        <v>7.0518522262573242</v>
      </c>
      <c r="R13" s="305">
        <v>7.149071216583252</v>
      </c>
      <c r="S13" s="305">
        <v>17.896207173665363</v>
      </c>
      <c r="T13" s="305">
        <v>19.385354783799912</v>
      </c>
      <c r="U13" s="305"/>
      <c r="V13" s="306">
        <v>2.6</v>
      </c>
    </row>
    <row r="14" spans="1:25" s="86" customFormat="1" ht="16.5" customHeight="1" x14ac:dyDescent="0.25">
      <c r="A14" s="292" t="s">
        <v>153</v>
      </c>
      <c r="B14" s="287">
        <v>41184.420138888891</v>
      </c>
      <c r="C14" s="283"/>
      <c r="D14" s="304">
        <v>3.65</v>
      </c>
      <c r="E14" s="305"/>
      <c r="F14" s="305">
        <f t="shared" si="0"/>
        <v>24.240000000000002</v>
      </c>
      <c r="G14" s="305">
        <f>SUM(I14:K14)</f>
        <v>24.240000000000002</v>
      </c>
      <c r="H14" s="305">
        <v>2.1</v>
      </c>
      <c r="I14" s="305">
        <v>2.1</v>
      </c>
      <c r="J14" s="305">
        <v>22</v>
      </c>
      <c r="K14" s="305">
        <v>0.14000000000000001</v>
      </c>
      <c r="L14" s="305">
        <v>5.7599999999999998E-2</v>
      </c>
      <c r="M14" s="313"/>
      <c r="N14" s="305">
        <v>3.3</v>
      </c>
      <c r="O14" s="305">
        <v>3.1</v>
      </c>
      <c r="P14" s="307"/>
      <c r="Q14" s="305">
        <v>7.1699037551879883</v>
      </c>
      <c r="R14" s="305">
        <v>7.2914276123046875</v>
      </c>
      <c r="S14" s="305">
        <v>19.057434929741753</v>
      </c>
      <c r="T14" s="305">
        <v>20.685467190212673</v>
      </c>
      <c r="U14" s="305">
        <v>11.2</v>
      </c>
      <c r="V14" s="308"/>
    </row>
    <row r="15" spans="1:25" s="86" customFormat="1" ht="16.5" customHeight="1" x14ac:dyDescent="0.25">
      <c r="A15" s="292" t="s">
        <v>153</v>
      </c>
      <c r="B15" s="287">
        <v>41184.409722222219</v>
      </c>
      <c r="C15" s="283"/>
      <c r="D15" s="304">
        <v>3.88</v>
      </c>
      <c r="E15" s="305">
        <v>4.46</v>
      </c>
      <c r="F15" s="305"/>
      <c r="G15" s="305"/>
      <c r="H15" s="305"/>
      <c r="I15" s="305"/>
      <c r="J15" s="305"/>
      <c r="K15" s="305"/>
      <c r="L15" s="305"/>
      <c r="M15" s="313"/>
      <c r="N15" s="305"/>
      <c r="O15" s="305"/>
      <c r="P15" s="305">
        <v>2.2000000000000002</v>
      </c>
      <c r="Q15" s="305">
        <v>7.1699037551879883</v>
      </c>
      <c r="R15" s="305">
        <v>7.2914276123046875</v>
      </c>
      <c r="S15" s="305">
        <v>19.057434929741753</v>
      </c>
      <c r="T15" s="305">
        <v>20.685467190212673</v>
      </c>
      <c r="U15" s="305"/>
      <c r="V15" s="306">
        <v>2.4</v>
      </c>
    </row>
    <row r="16" spans="1:25" s="86" customFormat="1" ht="16.5" customHeight="1" x14ac:dyDescent="0.25">
      <c r="A16" s="292" t="s">
        <v>153</v>
      </c>
      <c r="B16" s="287">
        <v>41215.40625</v>
      </c>
      <c r="C16" s="283"/>
      <c r="D16" s="304">
        <v>5.66</v>
      </c>
      <c r="E16" s="305"/>
      <c r="F16" s="305">
        <f t="shared" si="0"/>
        <v>17.63</v>
      </c>
      <c r="G16" s="305">
        <f>SUM(I16:K16)</f>
        <v>17.43</v>
      </c>
      <c r="H16" s="305">
        <v>2.2999999999999998</v>
      </c>
      <c r="I16" s="305">
        <v>2.1</v>
      </c>
      <c r="J16" s="305">
        <v>15</v>
      </c>
      <c r="K16" s="305">
        <v>0.33</v>
      </c>
      <c r="L16" s="305">
        <v>7.3800000000000004E-2</v>
      </c>
      <c r="M16" s="313"/>
      <c r="N16" s="305">
        <v>2.9</v>
      </c>
      <c r="O16" s="305">
        <v>2.7</v>
      </c>
      <c r="P16" s="305"/>
      <c r="Q16" s="305">
        <v>7.1421270370483398</v>
      </c>
      <c r="R16" s="305">
        <v>7.2289295196533203</v>
      </c>
      <c r="S16" s="305">
        <v>19.030426873101128</v>
      </c>
      <c r="T16" s="305">
        <v>20.035408867730034</v>
      </c>
      <c r="U16" s="305">
        <v>7.4</v>
      </c>
      <c r="V16" s="306"/>
    </row>
    <row r="17" spans="1:28" s="86" customFormat="1" ht="16.5" customHeight="1" x14ac:dyDescent="0.25">
      <c r="A17" s="292" t="s">
        <v>153</v>
      </c>
      <c r="B17" s="287">
        <v>41215.400694444441</v>
      </c>
      <c r="C17" s="283"/>
      <c r="D17" s="304">
        <v>3.6599999999999997</v>
      </c>
      <c r="E17" s="305">
        <v>8.66</v>
      </c>
      <c r="F17" s="305"/>
      <c r="G17" s="305"/>
      <c r="H17" s="305"/>
      <c r="I17" s="305"/>
      <c r="J17" s="305"/>
      <c r="K17" s="305"/>
      <c r="L17" s="305"/>
      <c r="M17" s="313"/>
      <c r="N17" s="305"/>
      <c r="O17" s="305"/>
      <c r="P17" s="305">
        <v>2.4</v>
      </c>
      <c r="Q17" s="305">
        <v>7.1421270370483398</v>
      </c>
      <c r="R17" s="305">
        <v>7.2289295196533203</v>
      </c>
      <c r="S17" s="305">
        <v>19.030426873101128</v>
      </c>
      <c r="T17" s="305">
        <v>20.035408867730034</v>
      </c>
      <c r="U17" s="305"/>
      <c r="V17" s="306">
        <v>2.7</v>
      </c>
    </row>
    <row r="18" spans="1:28" s="78" customFormat="1" ht="16.5" customHeight="1" x14ac:dyDescent="0.25">
      <c r="A18" s="292" t="s">
        <v>153</v>
      </c>
      <c r="B18" s="286">
        <v>41240.474305555559</v>
      </c>
      <c r="C18" s="283"/>
      <c r="D18" s="304">
        <v>8.41</v>
      </c>
      <c r="E18" s="305"/>
      <c r="F18" s="305"/>
      <c r="G18" s="305"/>
      <c r="H18" s="305"/>
      <c r="I18" s="305"/>
      <c r="J18" s="305"/>
      <c r="K18" s="305">
        <v>1.6E-2</v>
      </c>
      <c r="L18" s="305"/>
      <c r="M18" s="313"/>
      <c r="N18" s="305"/>
      <c r="O18" s="305"/>
      <c r="P18" s="307"/>
      <c r="Q18" s="305">
        <v>6.9199118614196777</v>
      </c>
      <c r="R18" s="305">
        <v>7.0310192108154297</v>
      </c>
      <c r="S18" s="305">
        <v>17.375390794542099</v>
      </c>
      <c r="T18" s="305">
        <v>18.04666307237413</v>
      </c>
      <c r="U18" s="305"/>
      <c r="V18" s="306"/>
      <c r="W18" s="259" t="s">
        <v>165</v>
      </c>
      <c r="X18" s="257"/>
      <c r="Y18" s="86"/>
      <c r="Z18" s="86"/>
      <c r="AA18" s="86"/>
      <c r="AB18" s="86"/>
    </row>
    <row r="19" spans="1:28" s="86" customFormat="1" ht="16.5" customHeight="1" x14ac:dyDescent="0.25">
      <c r="A19" s="292" t="s">
        <v>164</v>
      </c>
      <c r="B19" s="286">
        <v>41240.46875</v>
      </c>
      <c r="C19" s="283"/>
      <c r="D19" s="304">
        <v>9</v>
      </c>
      <c r="E19" s="305">
        <v>11.82</v>
      </c>
      <c r="F19" s="305"/>
      <c r="G19" s="305"/>
      <c r="H19" s="305"/>
      <c r="I19" s="305"/>
      <c r="J19" s="305"/>
      <c r="K19" s="305"/>
      <c r="L19" s="305"/>
      <c r="M19" s="313"/>
      <c r="N19" s="305"/>
      <c r="O19" s="305"/>
      <c r="P19" s="305">
        <v>1.9</v>
      </c>
      <c r="Q19" s="305">
        <v>6.9199118614196777</v>
      </c>
      <c r="R19" s="305">
        <v>7.0310192108154297</v>
      </c>
      <c r="S19" s="305">
        <v>17.375390794542099</v>
      </c>
      <c r="T19" s="305">
        <v>18.04666307237413</v>
      </c>
      <c r="U19" s="305"/>
      <c r="V19" s="306">
        <v>1.8</v>
      </c>
      <c r="W19" s="259" t="s">
        <v>166</v>
      </c>
      <c r="X19" s="257"/>
    </row>
    <row r="20" spans="1:28" s="86" customFormat="1" ht="16.5" customHeight="1" x14ac:dyDescent="0.25">
      <c r="A20" s="292" t="s">
        <v>153</v>
      </c>
      <c r="B20" s="287">
        <v>41247.449999999997</v>
      </c>
      <c r="C20" s="294" t="s">
        <v>151</v>
      </c>
      <c r="D20" s="304">
        <v>20.310000000000002</v>
      </c>
      <c r="E20" s="295"/>
      <c r="F20" s="305">
        <f t="shared" si="0"/>
        <v>15.295</v>
      </c>
      <c r="G20" s="305">
        <f>SUM(I20:K20)</f>
        <v>14.495000000000001</v>
      </c>
      <c r="H20" s="305">
        <v>2.2000000000000002</v>
      </c>
      <c r="I20" s="305">
        <v>1.4</v>
      </c>
      <c r="J20" s="305">
        <v>13</v>
      </c>
      <c r="K20" s="305">
        <v>9.5000000000000001E-2</v>
      </c>
      <c r="L20" s="305">
        <v>0.16200000000000001</v>
      </c>
      <c r="M20" s="313"/>
      <c r="N20" s="305">
        <v>1.7</v>
      </c>
      <c r="O20" s="305">
        <v>1.7</v>
      </c>
      <c r="P20" s="307"/>
      <c r="Q20" s="305">
        <v>7.0310192108154297</v>
      </c>
      <c r="R20" s="305">
        <v>7.2219853401184082</v>
      </c>
      <c r="S20" s="305">
        <v>17.230718400743271</v>
      </c>
      <c r="T20" s="305">
        <v>17.647372351752388</v>
      </c>
      <c r="U20" s="305">
        <v>11.4</v>
      </c>
      <c r="V20" s="306"/>
    </row>
    <row r="21" spans="1:28" s="86" customFormat="1" ht="16.5" customHeight="1" x14ac:dyDescent="0.25">
      <c r="A21" s="292" t="s">
        <v>164</v>
      </c>
      <c r="B21" s="287">
        <v>41247.441666666666</v>
      </c>
      <c r="C21" s="294" t="s">
        <v>151</v>
      </c>
      <c r="D21" s="304">
        <v>18.420000000000002</v>
      </c>
      <c r="E21" s="305">
        <v>20.16</v>
      </c>
      <c r="F21" s="305"/>
      <c r="G21" s="305"/>
      <c r="H21" s="305"/>
      <c r="I21" s="305"/>
      <c r="J21" s="305"/>
      <c r="K21" s="305"/>
      <c r="L21" s="305"/>
      <c r="M21" s="313"/>
      <c r="N21" s="305"/>
      <c r="O21" s="305"/>
      <c r="P21" s="305">
        <v>1.4</v>
      </c>
      <c r="Q21" s="305">
        <v>7.0310192108154297</v>
      </c>
      <c r="R21" s="305">
        <v>7.2219853401184082</v>
      </c>
      <c r="S21" s="305">
        <v>17.230718400743271</v>
      </c>
      <c r="T21" s="305">
        <v>17.647372351752388</v>
      </c>
      <c r="U21" s="305"/>
      <c r="V21" s="306">
        <v>1.4</v>
      </c>
    </row>
    <row r="22" spans="1:28" s="86" customFormat="1" ht="16.5" customHeight="1" x14ac:dyDescent="0.25">
      <c r="A22" s="293" t="s">
        <v>154</v>
      </c>
      <c r="B22" s="288">
        <v>41276.428472222222</v>
      </c>
      <c r="C22" s="294" t="s">
        <v>151</v>
      </c>
      <c r="D22" s="304">
        <v>11.62</v>
      </c>
      <c r="E22" s="305">
        <v>12.689257621765137</v>
      </c>
      <c r="F22" s="305"/>
      <c r="G22" s="305"/>
      <c r="H22" s="305"/>
      <c r="I22" s="305"/>
      <c r="J22" s="305"/>
      <c r="K22" s="305"/>
      <c r="L22" s="305"/>
      <c r="M22" s="313"/>
      <c r="N22" s="305"/>
      <c r="O22" s="305"/>
      <c r="P22" s="305">
        <v>1.6</v>
      </c>
      <c r="Q22" s="305">
        <v>7.1317105293273926</v>
      </c>
      <c r="R22" s="305">
        <v>7.1803197860717773</v>
      </c>
      <c r="S22" s="305">
        <v>15.012427435980902</v>
      </c>
      <c r="T22" s="305">
        <v>15.452228122287327</v>
      </c>
      <c r="U22" s="305"/>
      <c r="V22" s="306">
        <v>1.7</v>
      </c>
    </row>
    <row r="23" spans="1:28" s="86" customFormat="1" ht="16.5" customHeight="1" x14ac:dyDescent="0.25">
      <c r="A23" s="293" t="s">
        <v>154</v>
      </c>
      <c r="B23" s="288">
        <v>41276.4375</v>
      </c>
      <c r="C23" s="294" t="s">
        <v>151</v>
      </c>
      <c r="D23" s="304">
        <v>9.31</v>
      </c>
      <c r="E23" s="305"/>
      <c r="F23" s="305">
        <f t="shared" si="0"/>
        <v>13.02</v>
      </c>
      <c r="G23" s="305">
        <f>SUM(I23:K23)</f>
        <v>12.82</v>
      </c>
      <c r="H23" s="305">
        <v>3.6</v>
      </c>
      <c r="I23" s="305">
        <v>3.4</v>
      </c>
      <c r="J23" s="305">
        <v>9.3000000000000007</v>
      </c>
      <c r="K23" s="305">
        <v>0.12</v>
      </c>
      <c r="L23" s="305">
        <v>2.1</v>
      </c>
      <c r="M23" s="313"/>
      <c r="N23" s="305">
        <v>2.2000000000000002</v>
      </c>
      <c r="O23" s="305">
        <v>2.2000000000000002</v>
      </c>
      <c r="P23" s="305"/>
      <c r="Q23" s="305">
        <v>7.1317105293273926</v>
      </c>
      <c r="R23" s="305">
        <v>7.1803197860717773</v>
      </c>
      <c r="S23" s="305">
        <v>15.012427435980902</v>
      </c>
      <c r="T23" s="305">
        <v>15.452228122287327</v>
      </c>
      <c r="U23" s="305">
        <v>9.1999999999999993</v>
      </c>
      <c r="V23" s="306"/>
    </row>
    <row r="24" spans="1:28" s="86" customFormat="1" ht="16.5" customHeight="1" x14ac:dyDescent="0.25">
      <c r="A24" s="293" t="s">
        <v>154</v>
      </c>
      <c r="B24" s="289">
        <v>41310.395833333336</v>
      </c>
      <c r="C24" s="283"/>
      <c r="D24" s="309">
        <v>3.34</v>
      </c>
      <c r="E24" s="296">
        <v>6.11</v>
      </c>
      <c r="F24" s="305"/>
      <c r="G24" s="305"/>
      <c r="H24" s="305"/>
      <c r="I24" s="305"/>
      <c r="J24" s="305"/>
      <c r="K24" s="305"/>
      <c r="L24" s="305"/>
      <c r="M24" s="313"/>
      <c r="N24" s="305"/>
      <c r="O24" s="305"/>
      <c r="P24" s="305">
        <v>9.1999999999999993</v>
      </c>
      <c r="Q24" s="305">
        <v>7.159487247467041</v>
      </c>
      <c r="R24" s="305">
        <v>7.2393460273742676</v>
      </c>
      <c r="S24" s="305">
        <v>15.085726843939886</v>
      </c>
      <c r="T24" s="305">
        <v>16.030911339653862</v>
      </c>
      <c r="U24" s="305"/>
      <c r="V24" s="306">
        <v>9.3000000000000007</v>
      </c>
    </row>
    <row r="25" spans="1:28" s="86" customFormat="1" ht="16.5" customHeight="1" x14ac:dyDescent="0.25">
      <c r="A25" s="293" t="s">
        <v>154</v>
      </c>
      <c r="B25" s="289">
        <v>41310.40625</v>
      </c>
      <c r="C25" s="283"/>
      <c r="D25" s="309">
        <v>4.0299999999999994</v>
      </c>
      <c r="E25" s="296"/>
      <c r="F25" s="305">
        <f t="shared" si="0"/>
        <v>13.334000000000001</v>
      </c>
      <c r="G25" s="305">
        <f>SUM(I25:K25)</f>
        <v>13.534000000000001</v>
      </c>
      <c r="H25" s="305">
        <v>1.3</v>
      </c>
      <c r="I25" s="305">
        <v>1.5</v>
      </c>
      <c r="J25" s="305">
        <v>12</v>
      </c>
      <c r="K25" s="305">
        <v>3.4000000000000002E-2</v>
      </c>
      <c r="L25" s="305">
        <v>7.2300000000000003E-2</v>
      </c>
      <c r="M25" s="313"/>
      <c r="N25" s="305">
        <v>10</v>
      </c>
      <c r="O25" s="305">
        <v>9.6999999999999993</v>
      </c>
      <c r="P25" s="305"/>
      <c r="Q25" s="305">
        <v>7.159487247467041</v>
      </c>
      <c r="R25" s="305">
        <v>7.2393460273742676</v>
      </c>
      <c r="S25" s="305">
        <v>15.085726843939886</v>
      </c>
      <c r="T25" s="305">
        <v>16.030911339653862</v>
      </c>
      <c r="U25" s="305">
        <v>4</v>
      </c>
      <c r="V25" s="306"/>
    </row>
    <row r="26" spans="1:28" s="86" customFormat="1" ht="16.5" customHeight="1" x14ac:dyDescent="0.25">
      <c r="A26" s="293" t="s">
        <v>154</v>
      </c>
      <c r="B26" s="289">
        <v>41338.447916666664</v>
      </c>
      <c r="C26" s="283"/>
      <c r="D26" s="309">
        <v>3.32</v>
      </c>
      <c r="E26" s="296">
        <v>6.3708863258361816</v>
      </c>
      <c r="F26" s="305"/>
      <c r="G26" s="305"/>
      <c r="H26" s="305"/>
      <c r="I26" s="305"/>
      <c r="J26" s="305"/>
      <c r="K26" s="305"/>
      <c r="L26" s="305"/>
      <c r="M26" s="313"/>
      <c r="N26" s="305"/>
      <c r="O26" s="305"/>
      <c r="P26" s="305">
        <v>7.4</v>
      </c>
      <c r="Q26" s="305">
        <v>7.1108779907226563</v>
      </c>
      <c r="R26" s="305">
        <v>7.2115688323974609</v>
      </c>
      <c r="S26" s="305">
        <v>16.814066569010418</v>
      </c>
      <c r="T26" s="305">
        <v>17.807473076714409</v>
      </c>
      <c r="U26" s="305"/>
      <c r="V26" s="306">
        <v>7.6</v>
      </c>
    </row>
    <row r="27" spans="1:28" s="86" customFormat="1" ht="16.5" customHeight="1" x14ac:dyDescent="0.25">
      <c r="A27" s="293" t="s">
        <v>154</v>
      </c>
      <c r="B27" s="289">
        <v>41338.458333333336</v>
      </c>
      <c r="C27" s="283"/>
      <c r="D27" s="309">
        <v>3.46</v>
      </c>
      <c r="E27" s="296"/>
      <c r="F27" s="305">
        <f t="shared" si="0"/>
        <v>23.324999999999999</v>
      </c>
      <c r="G27" s="305">
        <f>SUM(I27:K27)</f>
        <v>21.574999999999999</v>
      </c>
      <c r="H27" s="305">
        <v>2.2999999999999998</v>
      </c>
      <c r="I27" s="305">
        <v>0.55000000000000004</v>
      </c>
      <c r="J27" s="305">
        <v>21</v>
      </c>
      <c r="K27" s="305">
        <v>2.5000000000000001E-2</v>
      </c>
      <c r="L27" s="305">
        <v>2.7E-2</v>
      </c>
      <c r="M27" s="313"/>
      <c r="N27" s="305">
        <v>9.6999999999999993</v>
      </c>
      <c r="O27" s="305">
        <v>7.6</v>
      </c>
      <c r="P27" s="305"/>
      <c r="Q27" s="305">
        <v>7.1108779907226563</v>
      </c>
      <c r="R27" s="305">
        <v>7.2115688323974609</v>
      </c>
      <c r="S27" s="305">
        <v>16.814066569010418</v>
      </c>
      <c r="T27" s="305">
        <v>17.807473076714409</v>
      </c>
      <c r="U27" s="305">
        <v>14</v>
      </c>
      <c r="V27" s="306"/>
      <c r="W27" s="252"/>
    </row>
    <row r="28" spans="1:28" s="86" customFormat="1" ht="16.5" customHeight="1" x14ac:dyDescent="0.25">
      <c r="A28" s="293" t="s">
        <v>155</v>
      </c>
      <c r="B28" s="289">
        <v>41366.388888888891</v>
      </c>
      <c r="C28" s="294" t="s">
        <v>151</v>
      </c>
      <c r="D28" s="309">
        <v>13.35</v>
      </c>
      <c r="E28" s="296">
        <v>14.6</v>
      </c>
      <c r="F28" s="305"/>
      <c r="G28" s="305"/>
      <c r="H28" s="305"/>
      <c r="I28" s="305"/>
      <c r="J28" s="305"/>
      <c r="K28" s="305"/>
      <c r="L28" s="305"/>
      <c r="M28" s="313"/>
      <c r="N28" s="305"/>
      <c r="O28" s="305"/>
      <c r="P28" s="305">
        <v>4.4000000000000004</v>
      </c>
      <c r="Q28" s="305">
        <v>7.159487247467041</v>
      </c>
      <c r="R28" s="305">
        <v>7.5310029983520508</v>
      </c>
      <c r="S28" s="305">
        <v>18.69672139485677</v>
      </c>
      <c r="T28" s="305">
        <v>20.141504075792099</v>
      </c>
      <c r="U28" s="305"/>
      <c r="V28" s="306">
        <v>4.4000000000000004</v>
      </c>
      <c r="W28" s="252"/>
    </row>
    <row r="29" spans="1:28" s="86" customFormat="1" ht="16.5" customHeight="1" x14ac:dyDescent="0.25">
      <c r="A29" s="293" t="s">
        <v>155</v>
      </c>
      <c r="B29" s="289">
        <v>41366.399305555555</v>
      </c>
      <c r="C29" s="294" t="s">
        <v>151</v>
      </c>
      <c r="D29" s="309">
        <v>12.53</v>
      </c>
      <c r="E29" s="296"/>
      <c r="F29" s="305">
        <f t="shared" si="0"/>
        <v>26.465999999999998</v>
      </c>
      <c r="G29" s="305">
        <f>SUM(I29:K29)</f>
        <v>25.866</v>
      </c>
      <c r="H29" s="305">
        <v>2.4</v>
      </c>
      <c r="I29" s="305">
        <v>1.8</v>
      </c>
      <c r="J29" s="305">
        <v>24</v>
      </c>
      <c r="K29" s="305">
        <v>6.6000000000000003E-2</v>
      </c>
      <c r="L29" s="305">
        <v>0.10199999999999999</v>
      </c>
      <c r="M29" s="313"/>
      <c r="N29" s="305">
        <v>5.4</v>
      </c>
      <c r="O29" s="305">
        <v>4.7</v>
      </c>
      <c r="P29" s="305"/>
      <c r="Q29" s="305">
        <v>7.159487247467041</v>
      </c>
      <c r="R29" s="305">
        <v>7.5310029983520508</v>
      </c>
      <c r="S29" s="305">
        <v>18.69672139485677</v>
      </c>
      <c r="T29" s="305">
        <v>20.141504075792099</v>
      </c>
      <c r="U29" s="305">
        <v>15</v>
      </c>
      <c r="V29" s="306"/>
    </row>
    <row r="30" spans="1:28" s="86" customFormat="1" ht="16.5" customHeight="1" x14ac:dyDescent="0.25">
      <c r="A30" s="293" t="s">
        <v>155</v>
      </c>
      <c r="B30" s="289">
        <v>41396.399305555555</v>
      </c>
      <c r="C30" s="283"/>
      <c r="D30" s="304">
        <v>4.08</v>
      </c>
      <c r="E30" s="305">
        <v>5.27</v>
      </c>
      <c r="F30" s="305"/>
      <c r="G30" s="305"/>
      <c r="H30" s="305"/>
      <c r="I30" s="305"/>
      <c r="J30" s="305"/>
      <c r="K30" s="305"/>
      <c r="L30" s="305"/>
      <c r="M30" s="313"/>
      <c r="N30" s="305"/>
      <c r="O30" s="305"/>
      <c r="P30" s="305">
        <v>3.4</v>
      </c>
      <c r="Q30" s="305">
        <v>7.3608694076538086</v>
      </c>
      <c r="R30" s="305">
        <v>7.541419506072998</v>
      </c>
      <c r="S30" s="305">
        <v>19.668909708658855</v>
      </c>
      <c r="T30" s="305">
        <v>21.158057318793404</v>
      </c>
      <c r="U30" s="305"/>
      <c r="V30" s="306">
        <v>3.4</v>
      </c>
    </row>
    <row r="31" spans="1:28" s="86" customFormat="1" ht="16.5" customHeight="1" x14ac:dyDescent="0.25">
      <c r="A31" s="293" t="s">
        <v>155</v>
      </c>
      <c r="B31" s="289">
        <v>41396.409722222219</v>
      </c>
      <c r="C31" s="283"/>
      <c r="D31" s="304">
        <v>4.84</v>
      </c>
      <c r="E31" s="305"/>
      <c r="F31" s="305">
        <f t="shared" si="0"/>
        <v>20.900000000000002</v>
      </c>
      <c r="G31" s="305">
        <f>SUM(I31:K31)</f>
        <v>21.5</v>
      </c>
      <c r="H31" s="305">
        <v>1.8</v>
      </c>
      <c r="I31" s="305">
        <v>2.4</v>
      </c>
      <c r="J31" s="305">
        <v>19</v>
      </c>
      <c r="K31" s="305">
        <v>0.1</v>
      </c>
      <c r="L31" s="305">
        <v>2.7E-2</v>
      </c>
      <c r="M31" s="313"/>
      <c r="N31" s="305">
        <v>3.9</v>
      </c>
      <c r="O31" s="305">
        <v>3.6</v>
      </c>
      <c r="P31" s="305"/>
      <c r="Q31" s="305">
        <v>7.3608694076538086</v>
      </c>
      <c r="R31" s="305">
        <v>7.541419506072998</v>
      </c>
      <c r="S31" s="305">
        <v>19.668909708658855</v>
      </c>
      <c r="T31" s="305">
        <v>21.158057318793404</v>
      </c>
      <c r="U31" s="305">
        <v>20.2</v>
      </c>
      <c r="V31" s="306"/>
    </row>
    <row r="32" spans="1:28" s="86" customFormat="1" ht="16.5" customHeight="1" x14ac:dyDescent="0.25">
      <c r="A32" s="293" t="s">
        <v>155</v>
      </c>
      <c r="B32" s="289">
        <v>41429.385416666664</v>
      </c>
      <c r="C32" s="283"/>
      <c r="D32" s="304">
        <v>6.09</v>
      </c>
      <c r="E32" s="305">
        <v>7.74</v>
      </c>
      <c r="F32" s="305"/>
      <c r="G32" s="305"/>
      <c r="H32" s="305"/>
      <c r="I32" s="305"/>
      <c r="J32" s="305"/>
      <c r="K32" s="305"/>
      <c r="L32" s="305"/>
      <c r="M32" s="313"/>
      <c r="N32" s="305"/>
      <c r="O32" s="305"/>
      <c r="P32" s="305">
        <v>2.4</v>
      </c>
      <c r="Q32" s="305">
        <v>7.149071216583252</v>
      </c>
      <c r="R32" s="305">
        <v>7.3400368690490723</v>
      </c>
      <c r="S32" s="305">
        <v>19.751853942871094</v>
      </c>
      <c r="T32" s="305">
        <v>20.89764912923177</v>
      </c>
      <c r="U32" s="305"/>
      <c r="V32" s="306">
        <v>2.5</v>
      </c>
    </row>
    <row r="33" spans="1:25" s="86" customFormat="1" ht="16.5" customHeight="1" x14ac:dyDescent="0.25">
      <c r="A33" s="293" t="s">
        <v>155</v>
      </c>
      <c r="B33" s="289">
        <v>41429.395833333336</v>
      </c>
      <c r="C33" s="283"/>
      <c r="D33" s="304">
        <v>6.7799999999999994</v>
      </c>
      <c r="E33" s="305"/>
      <c r="F33" s="305">
        <f t="shared" si="0"/>
        <v>29.22</v>
      </c>
      <c r="G33" s="305">
        <f>SUM(I33:K33)</f>
        <v>25.82</v>
      </c>
      <c r="H33" s="305">
        <v>5.9</v>
      </c>
      <c r="I33" s="305">
        <v>2.5</v>
      </c>
      <c r="J33" s="305">
        <v>23</v>
      </c>
      <c r="K33" s="305">
        <v>0.32</v>
      </c>
      <c r="L33" s="305">
        <v>0.107</v>
      </c>
      <c r="M33" s="313"/>
      <c r="N33" s="305">
        <v>2.7</v>
      </c>
      <c r="O33" s="305">
        <v>2.7</v>
      </c>
      <c r="P33" s="305"/>
      <c r="Q33" s="305">
        <v>7.149071216583252</v>
      </c>
      <c r="R33" s="305">
        <v>7.3400368690490723</v>
      </c>
      <c r="S33" s="305">
        <v>19.751853942871094</v>
      </c>
      <c r="T33" s="305">
        <v>20.89764912923177</v>
      </c>
      <c r="U33" s="305">
        <v>5.5</v>
      </c>
      <c r="V33" s="306"/>
    </row>
    <row r="34" spans="1:25" s="86" customFormat="1" ht="16.5" customHeight="1" x14ac:dyDescent="0.25">
      <c r="A34" s="293" t="s">
        <v>156</v>
      </c>
      <c r="B34" s="289">
        <v>41457.409722222219</v>
      </c>
      <c r="C34" s="283"/>
      <c r="D34" s="304">
        <v>6.75</v>
      </c>
      <c r="E34" s="296">
        <v>8.9981651306152344</v>
      </c>
      <c r="F34" s="305"/>
      <c r="G34" s="305"/>
      <c r="H34" s="305"/>
      <c r="I34" s="305"/>
      <c r="J34" s="305"/>
      <c r="K34" s="305"/>
      <c r="L34" s="297"/>
      <c r="M34" s="313"/>
      <c r="N34" s="305"/>
      <c r="O34" s="305"/>
      <c r="P34" s="305">
        <v>2.5</v>
      </c>
      <c r="Q34" s="305">
        <v>6.6907529830932617</v>
      </c>
      <c r="R34" s="305">
        <v>6.7706112861633301</v>
      </c>
      <c r="S34" s="305">
        <v>21.408822801378037</v>
      </c>
      <c r="T34" s="305">
        <v>22.936549716525608</v>
      </c>
      <c r="U34" s="305"/>
      <c r="V34" s="306">
        <v>1.3</v>
      </c>
    </row>
    <row r="35" spans="1:25" s="86" customFormat="1" ht="16.5" customHeight="1" x14ac:dyDescent="0.25">
      <c r="A35" s="293" t="s">
        <v>156</v>
      </c>
      <c r="B35" s="289">
        <v>41457.416666666664</v>
      </c>
      <c r="C35" s="283"/>
      <c r="D35" s="309">
        <v>8.07</v>
      </c>
      <c r="E35" s="305"/>
      <c r="F35" s="305">
        <f>SUM(H35,J35,K35)</f>
        <v>20.89</v>
      </c>
      <c r="G35" s="305">
        <f>SUM(I35:K35)</f>
        <v>19.39</v>
      </c>
      <c r="H35" s="305">
        <v>4.3</v>
      </c>
      <c r="I35" s="305">
        <v>2.8</v>
      </c>
      <c r="J35" s="305">
        <v>16</v>
      </c>
      <c r="K35" s="305">
        <v>0.59</v>
      </c>
      <c r="L35" s="297">
        <v>1.88</v>
      </c>
      <c r="M35" s="313"/>
      <c r="N35" s="305">
        <v>3.7</v>
      </c>
      <c r="O35" s="305">
        <v>3.7</v>
      </c>
      <c r="P35" s="305"/>
      <c r="Q35" s="305">
        <v>6.6907529830932617</v>
      </c>
      <c r="R35" s="305">
        <v>6.7706112861633301</v>
      </c>
      <c r="S35" s="305">
        <v>21.408822801378037</v>
      </c>
      <c r="T35" s="305">
        <v>22.936549716525608</v>
      </c>
      <c r="U35" s="305">
        <v>14.4</v>
      </c>
      <c r="V35" s="306"/>
    </row>
    <row r="36" spans="1:25" s="86" customFormat="1" ht="16.5" customHeight="1" x14ac:dyDescent="0.25">
      <c r="A36" s="293" t="s">
        <v>156</v>
      </c>
      <c r="B36" s="289">
        <v>41486.378472222219</v>
      </c>
      <c r="C36" s="283"/>
      <c r="D36" s="304">
        <v>5.05</v>
      </c>
      <c r="E36" s="296">
        <v>6.0978055000305176</v>
      </c>
      <c r="F36" s="305"/>
      <c r="G36" s="305"/>
      <c r="H36" s="305"/>
      <c r="I36" s="305"/>
      <c r="J36" s="305"/>
      <c r="K36" s="305"/>
      <c r="L36" s="297"/>
      <c r="M36" s="313"/>
      <c r="N36" s="305"/>
      <c r="O36" s="305"/>
      <c r="P36" s="305">
        <v>3.1</v>
      </c>
      <c r="Q36" s="305">
        <v>6.63</v>
      </c>
      <c r="R36" s="305">
        <v>6.67</v>
      </c>
      <c r="S36" s="305">
        <v>19.252065022786457</v>
      </c>
      <c r="T36" s="305">
        <v>19.252065022786457</v>
      </c>
      <c r="U36" s="305"/>
      <c r="V36" s="306">
        <v>3.1</v>
      </c>
      <c r="W36" s="257" t="s">
        <v>159</v>
      </c>
      <c r="X36" s="257"/>
    </row>
    <row r="37" spans="1:25" s="86" customFormat="1" ht="16.5" customHeight="1" x14ac:dyDescent="0.25">
      <c r="A37" s="293" t="s">
        <v>161</v>
      </c>
      <c r="B37" s="290">
        <v>41492.607638888891</v>
      </c>
      <c r="C37" s="283"/>
      <c r="D37" s="304">
        <v>4.83</v>
      </c>
      <c r="E37" s="296">
        <v>7.3851866722106934</v>
      </c>
      <c r="F37" s="305"/>
      <c r="G37" s="305"/>
      <c r="H37" s="305"/>
      <c r="I37" s="305"/>
      <c r="J37" s="305"/>
      <c r="K37" s="305"/>
      <c r="L37" s="297"/>
      <c r="M37" s="313"/>
      <c r="N37" s="305"/>
      <c r="O37" s="305"/>
      <c r="P37" s="305">
        <v>3</v>
      </c>
      <c r="Q37" s="305">
        <v>6.5900616645812988</v>
      </c>
      <c r="R37" s="305">
        <v>6.6490874290466309</v>
      </c>
      <c r="S37" s="305">
        <v>19.497231377495659</v>
      </c>
      <c r="T37" s="305">
        <v>20.880288018120659</v>
      </c>
      <c r="U37" s="305"/>
      <c r="V37" s="306">
        <v>3</v>
      </c>
    </row>
    <row r="38" spans="1:25" s="86" customFormat="1" ht="16.5" customHeight="1" x14ac:dyDescent="0.25">
      <c r="A38" s="293" t="s">
        <v>156</v>
      </c>
      <c r="B38" s="289">
        <v>41492.618055555555</v>
      </c>
      <c r="C38" s="283"/>
      <c r="D38" s="309">
        <v>6.72</v>
      </c>
      <c r="E38" s="305"/>
      <c r="F38" s="305">
        <f t="shared" si="0"/>
        <v>15.744</v>
      </c>
      <c r="G38" s="305">
        <f>SUM(I38:K38)</f>
        <v>15.444000000000001</v>
      </c>
      <c r="H38" s="305">
        <v>3.7</v>
      </c>
      <c r="I38" s="305">
        <v>3.4</v>
      </c>
      <c r="J38" s="305">
        <v>12</v>
      </c>
      <c r="K38" s="305">
        <v>4.3999999999999997E-2</v>
      </c>
      <c r="L38" s="297">
        <v>0.158</v>
      </c>
      <c r="M38" s="313"/>
      <c r="N38" s="305">
        <v>3.1</v>
      </c>
      <c r="O38" s="305">
        <v>3</v>
      </c>
      <c r="P38" s="305"/>
      <c r="Q38" s="305">
        <v>6.5900616645812988</v>
      </c>
      <c r="R38" s="305">
        <v>6.6490874290466309</v>
      </c>
      <c r="S38" s="305">
        <v>19.497231377495659</v>
      </c>
      <c r="T38" s="305">
        <v>20.880288018120659</v>
      </c>
      <c r="U38" s="305">
        <v>19.600000000000001</v>
      </c>
      <c r="V38" s="306"/>
    </row>
    <row r="39" spans="1:25" s="86" customFormat="1" ht="16.5" customHeight="1" x14ac:dyDescent="0.25">
      <c r="A39" s="293" t="s">
        <v>156</v>
      </c>
      <c r="B39" s="290">
        <v>41521.375</v>
      </c>
      <c r="C39" s="283"/>
      <c r="D39" s="304">
        <v>8.08</v>
      </c>
      <c r="E39" s="305">
        <v>10.210000000000001</v>
      </c>
      <c r="F39" s="305"/>
      <c r="G39" s="305"/>
      <c r="H39" s="305"/>
      <c r="I39" s="305"/>
      <c r="J39" s="305"/>
      <c r="K39" s="305"/>
      <c r="L39" s="297"/>
      <c r="M39" s="313"/>
      <c r="N39" s="305"/>
      <c r="O39" s="305"/>
      <c r="P39" s="305">
        <v>3.2</v>
      </c>
      <c r="Q39" s="305">
        <v>6.8088045120239258</v>
      </c>
      <c r="R39" s="305">
        <v>6.9511609077453613</v>
      </c>
      <c r="S39" s="305">
        <v>20.679677327473957</v>
      </c>
      <c r="T39" s="305">
        <v>22.074309455023872</v>
      </c>
      <c r="U39" s="305"/>
      <c r="V39" s="306">
        <v>3.6</v>
      </c>
    </row>
    <row r="40" spans="1:25" s="86" customFormat="1" ht="16.5" customHeight="1" x14ac:dyDescent="0.25">
      <c r="A40" s="293" t="s">
        <v>156</v>
      </c>
      <c r="B40" s="289">
        <v>41521.392361111109</v>
      </c>
      <c r="C40" s="283"/>
      <c r="D40" s="310">
        <v>7.54</v>
      </c>
      <c r="E40" s="305"/>
      <c r="F40" s="305">
        <f t="shared" si="0"/>
        <v>18.059999999999999</v>
      </c>
      <c r="G40" s="305">
        <f>SUM(I40:K40)</f>
        <v>18.059999999999999</v>
      </c>
      <c r="H40" s="305">
        <v>11</v>
      </c>
      <c r="I40" s="305">
        <v>11</v>
      </c>
      <c r="J40" s="305">
        <v>6.5</v>
      </c>
      <c r="K40" s="305">
        <v>0.56000000000000005</v>
      </c>
      <c r="L40" s="297">
        <v>7.11</v>
      </c>
      <c r="M40" s="313"/>
      <c r="N40" s="305">
        <v>4</v>
      </c>
      <c r="O40" s="305">
        <v>3.8</v>
      </c>
      <c r="P40" s="305"/>
      <c r="Q40" s="305">
        <v>6.8088045120239258</v>
      </c>
      <c r="R40" s="305">
        <v>6.9511609077453613</v>
      </c>
      <c r="S40" s="305">
        <v>20.679677327473957</v>
      </c>
      <c r="T40" s="305">
        <v>22.074309455023872</v>
      </c>
      <c r="U40" s="305">
        <v>7.5</v>
      </c>
      <c r="V40" s="306"/>
    </row>
    <row r="41" spans="1:25" s="86" customFormat="1" ht="16.5" customHeight="1" x14ac:dyDescent="0.25">
      <c r="A41" s="293" t="s">
        <v>156</v>
      </c>
      <c r="B41" s="289">
        <v>41543.399305555555</v>
      </c>
      <c r="C41" s="283"/>
      <c r="D41" s="310">
        <v>7.49</v>
      </c>
      <c r="E41" s="305"/>
      <c r="F41" s="305"/>
      <c r="G41" s="305">
        <f>SUM(I41:K41)</f>
        <v>14.569000000000001</v>
      </c>
      <c r="H41" s="305"/>
      <c r="I41" s="305">
        <v>2.5</v>
      </c>
      <c r="J41" s="305">
        <v>12</v>
      </c>
      <c r="K41" s="305">
        <v>6.9000000000000006E-2</v>
      </c>
      <c r="L41" s="297"/>
      <c r="M41" s="313"/>
      <c r="N41" s="305"/>
      <c r="O41" s="305"/>
      <c r="P41" s="305"/>
      <c r="Q41" s="305">
        <v>6.6108942031860352</v>
      </c>
      <c r="R41" s="305">
        <v>6.7497787475585938</v>
      </c>
      <c r="S41" s="305">
        <v>19.047787984212238</v>
      </c>
      <c r="T41" s="305">
        <v>20.04119873046875</v>
      </c>
      <c r="U41" s="305"/>
      <c r="V41" s="306"/>
      <c r="W41" s="257" t="s">
        <v>158</v>
      </c>
      <c r="X41" s="257"/>
    </row>
    <row r="42" spans="1:25" s="86" customFormat="1" ht="16.5" customHeight="1" x14ac:dyDescent="0.25">
      <c r="A42" s="293" t="s">
        <v>160</v>
      </c>
      <c r="B42" s="289">
        <v>41549.40625</v>
      </c>
      <c r="C42" s="283"/>
      <c r="D42" s="310">
        <v>3.5799999999999996</v>
      </c>
      <c r="E42" s="305">
        <v>7.019078254699707</v>
      </c>
      <c r="F42" s="305"/>
      <c r="G42" s="305"/>
      <c r="H42" s="305"/>
      <c r="I42" s="305"/>
      <c r="J42" s="305"/>
      <c r="K42" s="305"/>
      <c r="L42" s="305"/>
      <c r="M42" s="313"/>
      <c r="N42" s="305"/>
      <c r="O42" s="305"/>
      <c r="P42" s="305">
        <v>2.4</v>
      </c>
      <c r="Q42" s="298">
        <v>6.6317267417907715</v>
      </c>
      <c r="R42" s="298">
        <v>6.7289457321166992</v>
      </c>
      <c r="S42" s="305">
        <v>19.246470133463543</v>
      </c>
      <c r="T42" s="305">
        <v>20.318963792588974</v>
      </c>
      <c r="U42" s="305"/>
      <c r="V42" s="306">
        <v>2.2999999999999998</v>
      </c>
      <c r="X42" s="251"/>
      <c r="Y42" s="251"/>
    </row>
    <row r="43" spans="1:25" s="86" customFormat="1" ht="16.5" customHeight="1" x14ac:dyDescent="0.25">
      <c r="A43" s="293" t="s">
        <v>157</v>
      </c>
      <c r="B43" s="289">
        <v>41549.416666666664</v>
      </c>
      <c r="C43" s="283"/>
      <c r="D43" s="304">
        <v>6.1</v>
      </c>
      <c r="E43" s="305"/>
      <c r="F43" s="305">
        <f t="shared" ref="F43:F47" si="1">SUM(H43,J43,K43)</f>
        <v>16.920000000000002</v>
      </c>
      <c r="G43" s="305">
        <f>SUM(I43:K43)</f>
        <v>15.819999999999999</v>
      </c>
      <c r="H43" s="305">
        <v>3.8</v>
      </c>
      <c r="I43" s="305">
        <v>2.7</v>
      </c>
      <c r="J43" s="305">
        <v>13</v>
      </c>
      <c r="K43" s="305">
        <v>0.12</v>
      </c>
      <c r="L43" s="305">
        <v>3.5999999999999997E-2</v>
      </c>
      <c r="M43" s="313"/>
      <c r="N43" s="305">
        <v>2.8</v>
      </c>
      <c r="O43" s="305">
        <v>2.6</v>
      </c>
      <c r="P43" s="305"/>
      <c r="Q43" s="298">
        <v>6.6317267417907715</v>
      </c>
      <c r="R43" s="298">
        <v>6.7289457321166992</v>
      </c>
      <c r="S43" s="305">
        <v>19.246470133463543</v>
      </c>
      <c r="T43" s="305">
        <v>20.318963792588974</v>
      </c>
      <c r="U43" s="305">
        <v>12.8</v>
      </c>
      <c r="V43" s="306"/>
      <c r="X43" s="251"/>
      <c r="Y43" s="251"/>
    </row>
    <row r="44" spans="1:25" s="86" customFormat="1" ht="16.5" customHeight="1" x14ac:dyDescent="0.25">
      <c r="A44" s="293" t="s">
        <v>157</v>
      </c>
      <c r="B44" s="289">
        <v>41583.395833333336</v>
      </c>
      <c r="C44" s="283"/>
      <c r="D44" s="304">
        <v>5.63</v>
      </c>
      <c r="E44" s="305">
        <v>7.9823641777038574</v>
      </c>
      <c r="F44" s="305"/>
      <c r="G44" s="305"/>
      <c r="H44" s="305"/>
      <c r="I44" s="305"/>
      <c r="J44" s="305"/>
      <c r="K44" s="305"/>
      <c r="L44" s="305"/>
      <c r="M44" s="313"/>
      <c r="N44" s="305"/>
      <c r="O44" s="305"/>
      <c r="P44" s="305">
        <v>1.8</v>
      </c>
      <c r="Q44" s="298">
        <v>6.8921351432800293</v>
      </c>
      <c r="R44" s="298">
        <v>7.0101866722106934</v>
      </c>
      <c r="S44" s="305">
        <v>17.041681077745224</v>
      </c>
      <c r="T44" s="305">
        <v>18.540475633409287</v>
      </c>
      <c r="U44" s="305"/>
      <c r="V44" s="306">
        <v>1.8</v>
      </c>
    </row>
    <row r="45" spans="1:25" s="86" customFormat="1" ht="16.5" customHeight="1" x14ac:dyDescent="0.25">
      <c r="A45" s="293" t="s">
        <v>157</v>
      </c>
      <c r="B45" s="289">
        <v>41583.402777777781</v>
      </c>
      <c r="C45" s="283"/>
      <c r="D45" s="304">
        <v>6.26</v>
      </c>
      <c r="E45" s="305"/>
      <c r="F45" s="305">
        <f t="shared" si="1"/>
        <v>19.579999999999998</v>
      </c>
      <c r="G45" s="305">
        <f>SUM(I45:K45)</f>
        <v>17.73</v>
      </c>
      <c r="H45" s="305">
        <v>2.2000000000000002</v>
      </c>
      <c r="I45" s="305">
        <v>0.35</v>
      </c>
      <c r="J45" s="305">
        <v>17</v>
      </c>
      <c r="K45" s="305">
        <v>0.38</v>
      </c>
      <c r="L45" s="305">
        <v>4.0800000000000003E-2</v>
      </c>
      <c r="M45" s="313"/>
      <c r="N45" s="305">
        <v>2.2999999999999998</v>
      </c>
      <c r="O45" s="305">
        <v>2.1</v>
      </c>
      <c r="P45" s="305"/>
      <c r="Q45" s="298">
        <v>6.8921351432800293</v>
      </c>
      <c r="R45" s="298">
        <v>7.0101866722106934</v>
      </c>
      <c r="S45" s="305">
        <v>17.041681077745224</v>
      </c>
      <c r="T45" s="305">
        <v>18.540475633409287</v>
      </c>
      <c r="U45" s="305">
        <v>14</v>
      </c>
      <c r="V45" s="306"/>
    </row>
    <row r="46" spans="1:25" s="86" customFormat="1" ht="16.5" customHeight="1" x14ac:dyDescent="0.25">
      <c r="A46" s="293" t="s">
        <v>157</v>
      </c>
      <c r="B46" s="289">
        <v>41611.379861111112</v>
      </c>
      <c r="C46" s="283"/>
      <c r="D46" s="304">
        <v>8.16</v>
      </c>
      <c r="E46" s="338">
        <v>8.557032585144043</v>
      </c>
      <c r="F46" s="338"/>
      <c r="G46" s="338"/>
      <c r="H46" s="338"/>
      <c r="I46" s="338"/>
      <c r="J46" s="338"/>
      <c r="K46" s="338"/>
      <c r="L46" s="338"/>
      <c r="M46" s="339"/>
      <c r="N46" s="338"/>
      <c r="O46" s="338"/>
      <c r="P46" s="338">
        <v>1.8</v>
      </c>
      <c r="Q46" s="298">
        <v>6.8921351432800293</v>
      </c>
      <c r="R46" s="298">
        <v>7.0101866722106934</v>
      </c>
      <c r="S46" s="338">
        <v>16.72533459133572</v>
      </c>
      <c r="T46" s="338">
        <v>17.240363226996529</v>
      </c>
      <c r="U46" s="338"/>
      <c r="V46" s="306">
        <v>1.8</v>
      </c>
    </row>
    <row r="47" spans="1:25" s="86" customFormat="1" ht="16.5" customHeight="1" x14ac:dyDescent="0.25">
      <c r="A47" s="343" t="s">
        <v>157</v>
      </c>
      <c r="B47" s="342">
        <v>41611.388888888891</v>
      </c>
      <c r="C47" s="341"/>
      <c r="D47" s="347">
        <v>6.89</v>
      </c>
      <c r="E47" s="305"/>
      <c r="F47" s="305">
        <f t="shared" si="1"/>
        <v>15.927</v>
      </c>
      <c r="G47" s="305">
        <f>SUM(I47:K47)</f>
        <v>14.726999999999999</v>
      </c>
      <c r="H47" s="305">
        <v>2.9</v>
      </c>
      <c r="I47" s="305">
        <v>1.7</v>
      </c>
      <c r="J47" s="305">
        <v>13</v>
      </c>
      <c r="K47" s="305">
        <v>2.7E-2</v>
      </c>
      <c r="L47" s="305">
        <v>3.3799999999999997E-2</v>
      </c>
      <c r="M47" s="313"/>
      <c r="N47" s="305">
        <v>2.2999999999999998</v>
      </c>
      <c r="O47" s="305">
        <v>2.1</v>
      </c>
      <c r="P47" s="305"/>
      <c r="Q47" s="298">
        <v>6.8921351432800293</v>
      </c>
      <c r="R47" s="298">
        <v>7.0101866722106934</v>
      </c>
      <c r="S47" s="305">
        <v>16.72533459133572</v>
      </c>
      <c r="T47" s="305">
        <v>17.240363226996529</v>
      </c>
      <c r="U47" s="305">
        <v>7.54</v>
      </c>
      <c r="V47" s="340"/>
    </row>
    <row r="48" spans="1:25" s="86" customFormat="1" ht="16.5" customHeight="1" x14ac:dyDescent="0.25">
      <c r="A48" s="149" t="s">
        <v>184</v>
      </c>
      <c r="B48" s="345">
        <v>41654.402777777781</v>
      </c>
      <c r="C48" s="344"/>
      <c r="D48" s="347">
        <v>4.0660538673400879</v>
      </c>
      <c r="E48" s="305">
        <v>5.2425518035888672</v>
      </c>
      <c r="F48" s="305"/>
      <c r="G48" s="305"/>
      <c r="H48" s="348"/>
      <c r="I48" s="348"/>
      <c r="J48" s="348"/>
      <c r="K48" s="348"/>
      <c r="L48" s="348"/>
      <c r="M48" s="313"/>
      <c r="N48" s="348"/>
      <c r="O48" s="348"/>
      <c r="P48" s="166">
        <v>2.2000000000000002</v>
      </c>
      <c r="Q48" s="298">
        <v>6.4615936279296875</v>
      </c>
      <c r="R48" s="298">
        <v>6.7011690139770508</v>
      </c>
      <c r="S48" s="305">
        <v>15.313343471950954</v>
      </c>
      <c r="T48" s="305">
        <v>16.507362789577908</v>
      </c>
      <c r="U48" s="305"/>
      <c r="V48" s="232">
        <v>2.2999999999999998</v>
      </c>
    </row>
    <row r="49" spans="1:22" s="86" customFormat="1" ht="16.5" customHeight="1" x14ac:dyDescent="0.25">
      <c r="A49" s="346" t="s">
        <v>184</v>
      </c>
      <c r="B49" s="345">
        <v>41654.413194444445</v>
      </c>
      <c r="C49" s="344"/>
      <c r="D49" s="347">
        <v>4.4618810914913078</v>
      </c>
      <c r="E49" s="305"/>
      <c r="F49" s="305">
        <f t="shared" ref="F49" si="2">SUM(H49,J49,K49)</f>
        <v>16.915999999999997</v>
      </c>
      <c r="G49" s="305">
        <f t="shared" ref="G49" si="3">SUM(I49:K49)</f>
        <v>15.616</v>
      </c>
      <c r="H49" s="166">
        <v>2.9</v>
      </c>
      <c r="I49" s="305">
        <v>1.6</v>
      </c>
      <c r="J49" s="305">
        <v>14</v>
      </c>
      <c r="K49" s="305">
        <v>1.6E-2</v>
      </c>
      <c r="L49" s="305">
        <v>0.18</v>
      </c>
      <c r="M49" s="305"/>
      <c r="N49" s="305">
        <v>2.8</v>
      </c>
      <c r="O49" s="305">
        <v>2.8</v>
      </c>
      <c r="P49" s="305"/>
      <c r="Q49" s="298">
        <v>6.4615936279296875</v>
      </c>
      <c r="R49" s="298">
        <v>6.7011690139770508</v>
      </c>
      <c r="S49" s="305">
        <v>15.313343471950954</v>
      </c>
      <c r="T49" s="305">
        <v>16.507362789577908</v>
      </c>
      <c r="U49" s="305">
        <v>6.1</v>
      </c>
      <c r="V49" s="306"/>
    </row>
    <row r="50" spans="1:22" s="86" customFormat="1" ht="16.5" customHeight="1" x14ac:dyDescent="0.25">
      <c r="A50" s="346" t="s">
        <v>184</v>
      </c>
      <c r="B50" s="345">
        <v>41675.402777777781</v>
      </c>
      <c r="C50" s="344"/>
      <c r="D50" s="347">
        <v>10.159809112548828</v>
      </c>
      <c r="E50" s="305">
        <v>11.007259368896484</v>
      </c>
      <c r="F50" s="305"/>
      <c r="G50" s="305"/>
      <c r="H50" s="166"/>
      <c r="I50" s="305"/>
      <c r="J50" s="305"/>
      <c r="K50" s="305"/>
      <c r="L50" s="305"/>
      <c r="M50" s="305"/>
      <c r="N50" s="305"/>
      <c r="O50" s="305"/>
      <c r="P50" s="305">
        <v>2.6</v>
      </c>
      <c r="Q50" s="298">
        <v>6.6595034599304199</v>
      </c>
      <c r="R50" s="298">
        <v>6.8990793228149414</v>
      </c>
      <c r="S50" s="305">
        <v>15.324916839599609</v>
      </c>
      <c r="T50" s="305">
        <v>17.529705895317925</v>
      </c>
      <c r="U50" s="305"/>
      <c r="V50" s="306">
        <v>2.6</v>
      </c>
    </row>
    <row r="51" spans="1:22" s="86" customFormat="1" ht="16.5" customHeight="1" x14ac:dyDescent="0.25">
      <c r="A51" s="346" t="s">
        <v>184</v>
      </c>
      <c r="B51" s="345">
        <v>41675.413194444445</v>
      </c>
      <c r="C51" s="344"/>
      <c r="D51" s="347">
        <v>6.8920037309102433</v>
      </c>
      <c r="E51" s="305"/>
      <c r="F51" s="305">
        <f t="shared" ref="F51" si="4">SUM(H51,J51,K51)</f>
        <v>15.36</v>
      </c>
      <c r="G51" s="305">
        <f t="shared" ref="G51" si="5">SUM(I51:K51)</f>
        <v>14.959999999999999</v>
      </c>
      <c r="H51" s="166">
        <v>2</v>
      </c>
      <c r="I51" s="305">
        <v>1.6</v>
      </c>
      <c r="J51" s="305">
        <v>13</v>
      </c>
      <c r="K51" s="305">
        <v>0.36</v>
      </c>
      <c r="L51" s="305">
        <v>0.215</v>
      </c>
      <c r="M51" s="305"/>
      <c r="N51" s="305">
        <v>3</v>
      </c>
      <c r="O51" s="305">
        <v>2.9</v>
      </c>
      <c r="P51" s="305"/>
      <c r="Q51" s="298">
        <v>6.6595034599304199</v>
      </c>
      <c r="R51" s="298">
        <v>6.8990793228149414</v>
      </c>
      <c r="S51" s="305">
        <v>15.324916839599609</v>
      </c>
      <c r="T51" s="305">
        <v>17.529705895317925</v>
      </c>
      <c r="U51" s="305">
        <v>6.8</v>
      </c>
      <c r="V51" s="306"/>
    </row>
    <row r="52" spans="1:22" s="86" customFormat="1" ht="16.5" customHeight="1" x14ac:dyDescent="0.25">
      <c r="A52" s="346" t="s">
        <v>184</v>
      </c>
      <c r="B52" s="345">
        <v>41681.430555555555</v>
      </c>
      <c r="C52" s="344" t="s">
        <v>151</v>
      </c>
      <c r="D52" s="347">
        <v>12.986099243164063</v>
      </c>
      <c r="E52" s="305">
        <v>14.525801658630371</v>
      </c>
      <c r="F52" s="305"/>
      <c r="G52" s="305"/>
      <c r="H52" s="166"/>
      <c r="I52" s="305"/>
      <c r="J52" s="305"/>
      <c r="K52" s="305"/>
      <c r="L52" s="305"/>
      <c r="M52" s="305"/>
      <c r="N52" s="305"/>
      <c r="O52" s="305"/>
      <c r="P52" s="305">
        <v>2.2000000000000002</v>
      </c>
      <c r="Q52" s="298">
        <v>6.8990793228149414</v>
      </c>
      <c r="R52" s="298">
        <v>6.930328369140625</v>
      </c>
      <c r="S52" s="305">
        <v>17.024322085910374</v>
      </c>
      <c r="T52" s="305">
        <v>17.496914333767361</v>
      </c>
      <c r="U52" s="305"/>
      <c r="V52" s="306">
        <v>2.1</v>
      </c>
    </row>
    <row r="53" spans="1:22" s="86" customFormat="1" ht="16.5" customHeight="1" x14ac:dyDescent="0.25">
      <c r="A53" s="346" t="s">
        <v>184</v>
      </c>
      <c r="B53" s="345">
        <v>41681.4375</v>
      </c>
      <c r="C53" s="344" t="s">
        <v>151</v>
      </c>
      <c r="D53" s="347">
        <v>12.955650229996198</v>
      </c>
      <c r="E53" s="305"/>
      <c r="F53" s="305">
        <f t="shared" ref="F53" si="6">SUM(H53,J53,K53)</f>
        <v>14.431000000000001</v>
      </c>
      <c r="G53" s="305">
        <f>SUM(H53:K53)</f>
        <v>16.230999999999998</v>
      </c>
      <c r="H53" s="166">
        <v>2.4</v>
      </c>
      <c r="I53" s="305">
        <v>1.8</v>
      </c>
      <c r="J53" s="305">
        <v>12</v>
      </c>
      <c r="K53" s="305">
        <v>3.1E-2</v>
      </c>
      <c r="L53" s="305"/>
      <c r="M53" s="305"/>
      <c r="N53" s="305">
        <v>4.3</v>
      </c>
      <c r="O53" s="305">
        <v>2.4</v>
      </c>
      <c r="P53" s="305"/>
      <c r="Q53" s="298">
        <v>6.8990793228149414</v>
      </c>
      <c r="R53" s="298">
        <v>6.930328369140625</v>
      </c>
      <c r="S53" s="305">
        <v>17.024322085910374</v>
      </c>
      <c r="T53" s="305">
        <v>17.496914333767361</v>
      </c>
      <c r="U53" s="305"/>
      <c r="V53" s="306"/>
    </row>
    <row r="54" spans="1:22" s="86" customFormat="1" ht="16.5" customHeight="1" x14ac:dyDescent="0.25">
      <c r="A54" s="346" t="s">
        <v>184</v>
      </c>
      <c r="B54" s="345">
        <v>41702.388888888891</v>
      </c>
      <c r="C54" s="344" t="s">
        <v>151</v>
      </c>
      <c r="D54" s="347">
        <v>9.7428684234619141</v>
      </c>
      <c r="E54" s="305">
        <v>10.234529495239258</v>
      </c>
      <c r="F54" s="305"/>
      <c r="G54" s="305"/>
      <c r="H54" s="166"/>
      <c r="I54" s="305"/>
      <c r="J54" s="305"/>
      <c r="K54" s="305"/>
      <c r="L54" s="305"/>
      <c r="M54" s="305"/>
      <c r="N54" s="305"/>
      <c r="O54" s="305"/>
      <c r="P54" s="305">
        <v>2.2999999999999998</v>
      </c>
      <c r="Q54" s="305">
        <v>7.2115688323974609</v>
      </c>
      <c r="R54" s="305">
        <v>7.2393460273742676</v>
      </c>
      <c r="S54" s="305">
        <v>17.718743218315971</v>
      </c>
      <c r="T54" s="305">
        <v>18.008083767361111</v>
      </c>
      <c r="U54" s="305"/>
      <c r="V54" s="306">
        <v>2.2999999999999998</v>
      </c>
    </row>
    <row r="55" spans="1:22" s="86" customFormat="1" ht="16.5" customHeight="1" thickBot="1" x14ac:dyDescent="0.3">
      <c r="A55" s="346" t="s">
        <v>184</v>
      </c>
      <c r="B55" s="350">
        <v>41702.395833333336</v>
      </c>
      <c r="C55" s="351" t="s">
        <v>151</v>
      </c>
      <c r="D55" s="352">
        <v>9.768353185220219</v>
      </c>
      <c r="E55" s="338"/>
      <c r="F55" s="311">
        <f t="shared" ref="F55" si="7">SUM(H55,J55,K55)</f>
        <v>14.069000000000001</v>
      </c>
      <c r="G55" s="311">
        <f t="shared" ref="G55" si="8">SUM(I55:K55)</f>
        <v>13.469000000000001</v>
      </c>
      <c r="H55" s="219">
        <v>3</v>
      </c>
      <c r="I55" s="311">
        <v>2.4</v>
      </c>
      <c r="J55" s="311">
        <v>11</v>
      </c>
      <c r="K55" s="311">
        <v>6.9000000000000006E-2</v>
      </c>
      <c r="L55" s="311">
        <v>0.215</v>
      </c>
      <c r="M55" s="311"/>
      <c r="N55" s="311">
        <v>2.7</v>
      </c>
      <c r="O55" s="311">
        <v>2.5</v>
      </c>
      <c r="P55" s="311"/>
      <c r="Q55" s="311">
        <v>7.2115688323974609</v>
      </c>
      <c r="R55" s="338">
        <v>7.2393460273742676</v>
      </c>
      <c r="S55" s="305">
        <v>17.718743218315971</v>
      </c>
      <c r="T55" s="311">
        <v>18.008083767361111</v>
      </c>
      <c r="U55" s="311">
        <v>10.7</v>
      </c>
      <c r="V55" s="362"/>
    </row>
    <row r="56" spans="1:22" s="86" customFormat="1" ht="16.5" customHeight="1" x14ac:dyDescent="0.25">
      <c r="A56" s="349"/>
      <c r="B56" s="284"/>
      <c r="C56" s="363"/>
      <c r="D56" s="300"/>
      <c r="E56" s="353"/>
      <c r="F56" s="278">
        <f t="shared" ref="F56:F81" si="9">SUM(H56,J56,K56)</f>
        <v>0</v>
      </c>
      <c r="G56" s="279">
        <f t="shared" ref="G56:G81" si="10">SUM(I56:K56)</f>
        <v>0</v>
      </c>
      <c r="H56" s="280"/>
      <c r="I56" s="277"/>
      <c r="J56" s="280"/>
      <c r="K56" s="277"/>
      <c r="L56" s="280"/>
      <c r="M56" s="281">
        <f t="shared" ref="M56:M71" si="11">ROUNDUP(D56,2)</f>
        <v>0</v>
      </c>
      <c r="N56" s="280"/>
      <c r="O56" s="277"/>
      <c r="P56" s="280"/>
      <c r="Q56" s="277"/>
      <c r="R56" s="353"/>
      <c r="S56" s="354"/>
      <c r="T56" s="280"/>
      <c r="U56" s="277"/>
      <c r="V56" s="244"/>
    </row>
    <row r="57" spans="1:22" s="86" customFormat="1" ht="16.5" customHeight="1" x14ac:dyDescent="0.25">
      <c r="A57" s="213"/>
      <c r="B57" s="160"/>
      <c r="C57" s="21"/>
      <c r="D57" s="165"/>
      <c r="E57" s="165"/>
      <c r="F57" s="106">
        <f t="shared" si="9"/>
        <v>0</v>
      </c>
      <c r="G57" s="88">
        <f t="shared" si="10"/>
        <v>0</v>
      </c>
      <c r="H57" s="166"/>
      <c r="I57" s="165"/>
      <c r="J57" s="166"/>
      <c r="K57" s="165"/>
      <c r="L57" s="166"/>
      <c r="M57" s="260">
        <f t="shared" si="11"/>
        <v>0</v>
      </c>
      <c r="N57" s="166"/>
      <c r="O57" s="165"/>
      <c r="P57" s="166"/>
      <c r="Q57" s="165"/>
      <c r="R57" s="165"/>
      <c r="S57" s="166"/>
      <c r="T57" s="166"/>
      <c r="U57" s="165"/>
      <c r="V57" s="223"/>
    </row>
    <row r="58" spans="1:22" s="86" customFormat="1" ht="16.5" customHeight="1" x14ac:dyDescent="0.25">
      <c r="A58" s="213"/>
      <c r="B58" s="160"/>
      <c r="C58" s="21"/>
      <c r="D58" s="165"/>
      <c r="E58" s="165"/>
      <c r="F58" s="106">
        <f t="shared" si="9"/>
        <v>0</v>
      </c>
      <c r="G58" s="88">
        <f t="shared" si="10"/>
        <v>0</v>
      </c>
      <c r="H58" s="166"/>
      <c r="I58" s="165"/>
      <c r="J58" s="166"/>
      <c r="K58" s="165"/>
      <c r="L58" s="166"/>
      <c r="M58" s="260">
        <f t="shared" si="11"/>
        <v>0</v>
      </c>
      <c r="N58" s="166"/>
      <c r="O58" s="165"/>
      <c r="P58" s="166"/>
      <c r="Q58" s="165"/>
      <c r="R58" s="165"/>
      <c r="S58" s="166"/>
      <c r="T58" s="166"/>
      <c r="U58" s="165"/>
      <c r="V58" s="223"/>
    </row>
    <row r="59" spans="1:22" s="86" customFormat="1" ht="16.5" customHeight="1" x14ac:dyDescent="0.25">
      <c r="A59" s="213"/>
      <c r="B59" s="160"/>
      <c r="C59" s="21"/>
      <c r="D59" s="165"/>
      <c r="E59" s="165"/>
      <c r="F59" s="106">
        <f t="shared" si="9"/>
        <v>0</v>
      </c>
      <c r="G59" s="88">
        <f t="shared" si="10"/>
        <v>0</v>
      </c>
      <c r="H59" s="166"/>
      <c r="I59" s="165"/>
      <c r="J59" s="166"/>
      <c r="K59" s="165"/>
      <c r="L59" s="166"/>
      <c r="M59" s="260">
        <f t="shared" si="11"/>
        <v>0</v>
      </c>
      <c r="N59" s="166"/>
      <c r="O59" s="165"/>
      <c r="P59" s="166"/>
      <c r="Q59" s="165"/>
      <c r="R59" s="165"/>
      <c r="S59" s="166"/>
      <c r="T59" s="166"/>
      <c r="U59" s="165"/>
      <c r="V59" s="223"/>
    </row>
    <row r="60" spans="1:22" s="86" customFormat="1" ht="16.5" customHeight="1" x14ac:dyDescent="0.25">
      <c r="A60" s="213"/>
      <c r="B60" s="160"/>
      <c r="C60" s="21"/>
      <c r="D60" s="165"/>
      <c r="E60" s="165"/>
      <c r="F60" s="106">
        <f t="shared" si="9"/>
        <v>0</v>
      </c>
      <c r="G60" s="88">
        <f t="shared" si="10"/>
        <v>0</v>
      </c>
      <c r="H60" s="166"/>
      <c r="I60" s="165"/>
      <c r="J60" s="166"/>
      <c r="K60" s="165"/>
      <c r="L60" s="166"/>
      <c r="M60" s="260">
        <f t="shared" si="11"/>
        <v>0</v>
      </c>
      <c r="N60" s="166"/>
      <c r="O60" s="165"/>
      <c r="P60" s="166"/>
      <c r="Q60" s="165"/>
      <c r="R60" s="165"/>
      <c r="S60" s="166"/>
      <c r="T60" s="166"/>
      <c r="U60" s="165"/>
      <c r="V60" s="223"/>
    </row>
    <row r="61" spans="1:22" s="86" customFormat="1" ht="16.5" customHeight="1" x14ac:dyDescent="0.25">
      <c r="A61" s="213"/>
      <c r="B61" s="160"/>
      <c r="C61" s="21"/>
      <c r="D61" s="165"/>
      <c r="E61" s="165"/>
      <c r="F61" s="106">
        <f t="shared" si="9"/>
        <v>0</v>
      </c>
      <c r="G61" s="88">
        <f t="shared" si="10"/>
        <v>0</v>
      </c>
      <c r="H61" s="166"/>
      <c r="I61" s="165"/>
      <c r="J61" s="166"/>
      <c r="K61" s="165"/>
      <c r="L61" s="166"/>
      <c r="M61" s="260">
        <f t="shared" si="11"/>
        <v>0</v>
      </c>
      <c r="N61" s="166"/>
      <c r="O61" s="165"/>
      <c r="P61" s="166"/>
      <c r="Q61" s="165"/>
      <c r="R61" s="165"/>
      <c r="S61" s="166"/>
      <c r="T61" s="166"/>
      <c r="U61" s="165"/>
      <c r="V61" s="223"/>
    </row>
    <row r="62" spans="1:22" s="86" customFormat="1" ht="16.5" customHeight="1" x14ac:dyDescent="0.25">
      <c r="A62" s="213"/>
      <c r="B62" s="160"/>
      <c r="C62" s="21"/>
      <c r="D62" s="165"/>
      <c r="E62" s="165"/>
      <c r="F62" s="106">
        <f t="shared" si="9"/>
        <v>0</v>
      </c>
      <c r="G62" s="88">
        <f t="shared" si="10"/>
        <v>0</v>
      </c>
      <c r="H62" s="166"/>
      <c r="I62" s="165"/>
      <c r="J62" s="166"/>
      <c r="K62" s="165"/>
      <c r="L62" s="166"/>
      <c r="M62" s="260">
        <f t="shared" si="11"/>
        <v>0</v>
      </c>
      <c r="N62" s="166"/>
      <c r="O62" s="165"/>
      <c r="P62" s="166"/>
      <c r="Q62" s="165"/>
      <c r="R62" s="165"/>
      <c r="S62" s="166"/>
      <c r="T62" s="166"/>
      <c r="U62" s="165"/>
      <c r="V62" s="223"/>
    </row>
    <row r="63" spans="1:22" s="86" customFormat="1" ht="16.5" customHeight="1" x14ac:dyDescent="0.25">
      <c r="A63" s="213"/>
      <c r="B63" s="160"/>
      <c r="C63" s="21"/>
      <c r="D63" s="165"/>
      <c r="E63" s="165"/>
      <c r="F63" s="106">
        <f t="shared" si="9"/>
        <v>0</v>
      </c>
      <c r="G63" s="88">
        <f t="shared" si="10"/>
        <v>0</v>
      </c>
      <c r="H63" s="166"/>
      <c r="I63" s="165"/>
      <c r="J63" s="166"/>
      <c r="K63" s="165"/>
      <c r="L63" s="166"/>
      <c r="M63" s="260">
        <f t="shared" si="11"/>
        <v>0</v>
      </c>
      <c r="N63" s="166"/>
      <c r="O63" s="165"/>
      <c r="P63" s="166"/>
      <c r="Q63" s="165"/>
      <c r="R63" s="165"/>
      <c r="S63" s="166"/>
      <c r="T63" s="166"/>
      <c r="U63" s="165"/>
      <c r="V63" s="223"/>
    </row>
    <row r="64" spans="1:22" s="86" customFormat="1" ht="16.5" customHeight="1" x14ac:dyDescent="0.25">
      <c r="A64" s="213"/>
      <c r="B64" s="160"/>
      <c r="C64" s="21"/>
      <c r="D64" s="165"/>
      <c r="E64" s="165"/>
      <c r="F64" s="106">
        <f t="shared" si="9"/>
        <v>0</v>
      </c>
      <c r="G64" s="88">
        <f t="shared" si="10"/>
        <v>0</v>
      </c>
      <c r="H64" s="166"/>
      <c r="I64" s="165"/>
      <c r="J64" s="166"/>
      <c r="K64" s="165"/>
      <c r="L64" s="166"/>
      <c r="M64" s="260">
        <f t="shared" si="11"/>
        <v>0</v>
      </c>
      <c r="N64" s="166"/>
      <c r="O64" s="165"/>
      <c r="P64" s="166"/>
      <c r="Q64" s="165"/>
      <c r="R64" s="165"/>
      <c r="S64" s="166"/>
      <c r="T64" s="166"/>
      <c r="U64" s="165"/>
      <c r="V64" s="223"/>
    </row>
    <row r="65" spans="1:22" s="86" customFormat="1" ht="16.5" customHeight="1" x14ac:dyDescent="0.25">
      <c r="A65" s="213"/>
      <c r="B65" s="160"/>
      <c r="C65" s="21"/>
      <c r="D65" s="165"/>
      <c r="E65" s="165"/>
      <c r="F65" s="106">
        <f t="shared" si="9"/>
        <v>0</v>
      </c>
      <c r="G65" s="88">
        <f t="shared" si="10"/>
        <v>0</v>
      </c>
      <c r="H65" s="166"/>
      <c r="I65" s="165"/>
      <c r="J65" s="166"/>
      <c r="K65" s="165"/>
      <c r="L65" s="166"/>
      <c r="M65" s="260">
        <f t="shared" si="11"/>
        <v>0</v>
      </c>
      <c r="N65" s="166"/>
      <c r="O65" s="165"/>
      <c r="P65" s="166"/>
      <c r="Q65" s="165"/>
      <c r="R65" s="165"/>
      <c r="S65" s="166"/>
      <c r="T65" s="166"/>
      <c r="U65" s="165"/>
      <c r="V65" s="223"/>
    </row>
    <row r="66" spans="1:22" s="86" customFormat="1" ht="16.5" customHeight="1" x14ac:dyDescent="0.25">
      <c r="A66" s="213"/>
      <c r="B66" s="160"/>
      <c r="C66" s="21"/>
      <c r="D66" s="165"/>
      <c r="E66" s="165"/>
      <c r="F66" s="106">
        <f t="shared" si="9"/>
        <v>0</v>
      </c>
      <c r="G66" s="88">
        <f t="shared" si="10"/>
        <v>0</v>
      </c>
      <c r="H66" s="166"/>
      <c r="I66" s="165"/>
      <c r="J66" s="166"/>
      <c r="K66" s="165"/>
      <c r="L66" s="166"/>
      <c r="M66" s="260">
        <f t="shared" si="11"/>
        <v>0</v>
      </c>
      <c r="N66" s="166"/>
      <c r="O66" s="165"/>
      <c r="P66" s="166"/>
      <c r="Q66" s="165"/>
      <c r="R66" s="165"/>
      <c r="S66" s="166"/>
      <c r="T66" s="166"/>
      <c r="U66" s="165"/>
      <c r="V66" s="223"/>
    </row>
    <row r="67" spans="1:22" s="86" customFormat="1" ht="16.5" customHeight="1" x14ac:dyDescent="0.25">
      <c r="A67" s="213"/>
      <c r="B67" s="160"/>
      <c r="C67" s="21"/>
      <c r="D67" s="165"/>
      <c r="E67" s="165"/>
      <c r="F67" s="106">
        <f t="shared" si="9"/>
        <v>0</v>
      </c>
      <c r="G67" s="88">
        <f t="shared" si="10"/>
        <v>0</v>
      </c>
      <c r="H67" s="166"/>
      <c r="I67" s="165"/>
      <c r="J67" s="166"/>
      <c r="K67" s="165"/>
      <c r="L67" s="166"/>
      <c r="M67" s="260">
        <f t="shared" si="11"/>
        <v>0</v>
      </c>
      <c r="N67" s="166"/>
      <c r="O67" s="165"/>
      <c r="P67" s="166"/>
      <c r="Q67" s="165"/>
      <c r="R67" s="165"/>
      <c r="S67" s="166"/>
      <c r="T67" s="166"/>
      <c r="U67" s="165"/>
      <c r="V67" s="223"/>
    </row>
    <row r="68" spans="1:22" s="86" customFormat="1" ht="16.5" customHeight="1" x14ac:dyDescent="0.25">
      <c r="A68" s="213"/>
      <c r="B68" s="160"/>
      <c r="C68" s="21"/>
      <c r="D68" s="165"/>
      <c r="E68" s="165"/>
      <c r="F68" s="106">
        <f t="shared" si="9"/>
        <v>0</v>
      </c>
      <c r="G68" s="88">
        <f t="shared" si="10"/>
        <v>0</v>
      </c>
      <c r="H68" s="166"/>
      <c r="I68" s="165"/>
      <c r="J68" s="166"/>
      <c r="K68" s="165"/>
      <c r="L68" s="166"/>
      <c r="M68" s="260">
        <f t="shared" si="11"/>
        <v>0</v>
      </c>
      <c r="N68" s="166"/>
      <c r="O68" s="165"/>
      <c r="P68" s="166"/>
      <c r="Q68" s="165"/>
      <c r="R68" s="165"/>
      <c r="S68" s="166"/>
      <c r="T68" s="166"/>
      <c r="U68" s="165"/>
      <c r="V68" s="223"/>
    </row>
    <row r="69" spans="1:22" s="86" customFormat="1" ht="16.5" customHeight="1" x14ac:dyDescent="0.25">
      <c r="A69" s="213"/>
      <c r="B69" s="160"/>
      <c r="C69" s="21"/>
      <c r="D69" s="165"/>
      <c r="E69" s="165"/>
      <c r="F69" s="106">
        <f t="shared" si="9"/>
        <v>0</v>
      </c>
      <c r="G69" s="88">
        <f t="shared" si="10"/>
        <v>0</v>
      </c>
      <c r="H69" s="166"/>
      <c r="I69" s="165"/>
      <c r="J69" s="166"/>
      <c r="K69" s="165"/>
      <c r="L69" s="166"/>
      <c r="M69" s="260">
        <f t="shared" si="11"/>
        <v>0</v>
      </c>
      <c r="N69" s="166"/>
      <c r="O69" s="165"/>
      <c r="P69" s="166"/>
      <c r="Q69" s="165"/>
      <c r="R69" s="165"/>
      <c r="S69" s="166"/>
      <c r="T69" s="166"/>
      <c r="U69" s="165"/>
      <c r="V69" s="223"/>
    </row>
    <row r="70" spans="1:22" s="86" customFormat="1" ht="16.5" customHeight="1" x14ac:dyDescent="0.25">
      <c r="A70" s="213"/>
      <c r="B70" s="160"/>
      <c r="C70" s="21"/>
      <c r="D70" s="165"/>
      <c r="E70" s="165"/>
      <c r="F70" s="106">
        <f t="shared" si="9"/>
        <v>0</v>
      </c>
      <c r="G70" s="88">
        <f t="shared" si="10"/>
        <v>0</v>
      </c>
      <c r="H70" s="166"/>
      <c r="I70" s="165"/>
      <c r="J70" s="166"/>
      <c r="K70" s="165"/>
      <c r="L70" s="166"/>
      <c r="M70" s="260">
        <f t="shared" si="11"/>
        <v>0</v>
      </c>
      <c r="N70" s="166"/>
      <c r="O70" s="165"/>
      <c r="P70" s="166"/>
      <c r="Q70" s="165"/>
      <c r="R70" s="165"/>
      <c r="S70" s="166"/>
      <c r="T70" s="166"/>
      <c r="U70" s="165"/>
      <c r="V70" s="223"/>
    </row>
    <row r="71" spans="1:22" s="86" customFormat="1" ht="16.5" customHeight="1" x14ac:dyDescent="0.25">
      <c r="A71" s="213"/>
      <c r="B71" s="160"/>
      <c r="C71" s="21"/>
      <c r="D71" s="165"/>
      <c r="E71" s="165"/>
      <c r="F71" s="106">
        <f t="shared" si="9"/>
        <v>0</v>
      </c>
      <c r="G71" s="88">
        <f t="shared" si="10"/>
        <v>0</v>
      </c>
      <c r="H71" s="166"/>
      <c r="I71" s="165"/>
      <c r="J71" s="166"/>
      <c r="K71" s="165"/>
      <c r="L71" s="166"/>
      <c r="M71" s="260">
        <f t="shared" si="11"/>
        <v>0</v>
      </c>
      <c r="N71" s="166"/>
      <c r="O71" s="165"/>
      <c r="P71" s="166"/>
      <c r="Q71" s="165"/>
      <c r="R71" s="165"/>
      <c r="S71" s="166"/>
      <c r="T71" s="166"/>
      <c r="U71" s="165"/>
      <c r="V71" s="223"/>
    </row>
    <row r="72" spans="1:22" s="86" customFormat="1" ht="16.5" customHeight="1" x14ac:dyDescent="0.25">
      <c r="A72" s="213"/>
      <c r="B72" s="160"/>
      <c r="C72" s="21"/>
      <c r="D72" s="165"/>
      <c r="E72" s="165"/>
      <c r="F72" s="106">
        <f t="shared" si="9"/>
        <v>0</v>
      </c>
      <c r="G72" s="88">
        <f t="shared" si="10"/>
        <v>0</v>
      </c>
      <c r="H72" s="166"/>
      <c r="I72" s="165"/>
      <c r="J72" s="166"/>
      <c r="K72" s="165"/>
      <c r="L72" s="166"/>
      <c r="M72" s="260">
        <f t="shared" ref="M72:M81" si="12">ROUNDUP(D72,2)</f>
        <v>0</v>
      </c>
      <c r="N72" s="166"/>
      <c r="O72" s="165"/>
      <c r="P72" s="166"/>
      <c r="Q72" s="165"/>
      <c r="R72" s="165"/>
      <c r="S72" s="166"/>
      <c r="T72" s="166"/>
      <c r="U72" s="165"/>
      <c r="V72" s="223"/>
    </row>
    <row r="73" spans="1:22" s="86" customFormat="1" ht="16.5" customHeight="1" x14ac:dyDescent="0.25">
      <c r="A73" s="213"/>
      <c r="B73" s="160"/>
      <c r="C73" s="21"/>
      <c r="D73" s="165"/>
      <c r="E73" s="165"/>
      <c r="F73" s="106">
        <f t="shared" si="9"/>
        <v>0</v>
      </c>
      <c r="G73" s="88">
        <f t="shared" si="10"/>
        <v>0</v>
      </c>
      <c r="H73" s="166"/>
      <c r="I73" s="165"/>
      <c r="J73" s="166"/>
      <c r="K73" s="165"/>
      <c r="L73" s="166"/>
      <c r="M73" s="260">
        <f t="shared" si="12"/>
        <v>0</v>
      </c>
      <c r="N73" s="166"/>
      <c r="O73" s="165"/>
      <c r="P73" s="166"/>
      <c r="Q73" s="165"/>
      <c r="R73" s="165"/>
      <c r="S73" s="166"/>
      <c r="T73" s="166"/>
      <c r="U73" s="165"/>
      <c r="V73" s="223"/>
    </row>
    <row r="74" spans="1:22" s="86" customFormat="1" ht="16.5" customHeight="1" x14ac:dyDescent="0.25">
      <c r="A74" s="213"/>
      <c r="B74" s="160"/>
      <c r="C74" s="21"/>
      <c r="D74" s="165"/>
      <c r="E74" s="165"/>
      <c r="F74" s="106">
        <f t="shared" si="9"/>
        <v>0</v>
      </c>
      <c r="G74" s="88">
        <f t="shared" si="10"/>
        <v>0</v>
      </c>
      <c r="H74" s="166"/>
      <c r="I74" s="165"/>
      <c r="J74" s="166"/>
      <c r="K74" s="165"/>
      <c r="L74" s="166"/>
      <c r="M74" s="260">
        <f t="shared" si="12"/>
        <v>0</v>
      </c>
      <c r="N74" s="166"/>
      <c r="O74" s="165"/>
      <c r="P74" s="166"/>
      <c r="Q74" s="165"/>
      <c r="R74" s="165"/>
      <c r="S74" s="166"/>
      <c r="T74" s="166"/>
      <c r="U74" s="165"/>
      <c r="V74" s="223"/>
    </row>
    <row r="75" spans="1:22" s="86" customFormat="1" ht="16.5" customHeight="1" x14ac:dyDescent="0.25">
      <c r="A75" s="213"/>
      <c r="B75" s="160"/>
      <c r="C75" s="21"/>
      <c r="D75" s="165"/>
      <c r="E75" s="165"/>
      <c r="F75" s="106">
        <f t="shared" si="9"/>
        <v>0</v>
      </c>
      <c r="G75" s="88">
        <f t="shared" si="10"/>
        <v>0</v>
      </c>
      <c r="H75" s="166"/>
      <c r="I75" s="165"/>
      <c r="J75" s="166"/>
      <c r="K75" s="165"/>
      <c r="L75" s="166"/>
      <c r="M75" s="260">
        <f t="shared" si="12"/>
        <v>0</v>
      </c>
      <c r="N75" s="166"/>
      <c r="O75" s="165"/>
      <c r="P75" s="166"/>
      <c r="Q75" s="165"/>
      <c r="R75" s="165"/>
      <c r="S75" s="166"/>
      <c r="T75" s="166"/>
      <c r="U75" s="165"/>
      <c r="V75" s="223"/>
    </row>
    <row r="76" spans="1:22" s="86" customFormat="1" ht="16.5" customHeight="1" x14ac:dyDescent="0.25">
      <c r="A76" s="213"/>
      <c r="B76" s="160"/>
      <c r="C76" s="21"/>
      <c r="D76" s="165"/>
      <c r="E76" s="165"/>
      <c r="F76" s="106">
        <f t="shared" si="9"/>
        <v>0</v>
      </c>
      <c r="G76" s="88">
        <f t="shared" si="10"/>
        <v>0</v>
      </c>
      <c r="H76" s="166"/>
      <c r="I76" s="165"/>
      <c r="J76" s="166"/>
      <c r="K76" s="165"/>
      <c r="L76" s="166"/>
      <c r="M76" s="260">
        <f t="shared" si="12"/>
        <v>0</v>
      </c>
      <c r="N76" s="166"/>
      <c r="O76" s="165"/>
      <c r="P76" s="166"/>
      <c r="Q76" s="165"/>
      <c r="R76" s="165"/>
      <c r="S76" s="166"/>
      <c r="T76" s="166"/>
      <c r="U76" s="165"/>
      <c r="V76" s="223"/>
    </row>
    <row r="77" spans="1:22" s="86" customFormat="1" ht="16.5" customHeight="1" x14ac:dyDescent="0.25">
      <c r="A77" s="213"/>
      <c r="B77" s="160"/>
      <c r="C77" s="21"/>
      <c r="D77" s="165"/>
      <c r="E77" s="165"/>
      <c r="F77" s="106">
        <f t="shared" si="9"/>
        <v>0</v>
      </c>
      <c r="G77" s="88">
        <f t="shared" si="10"/>
        <v>0</v>
      </c>
      <c r="H77" s="166"/>
      <c r="I77" s="165"/>
      <c r="J77" s="166"/>
      <c r="K77" s="165"/>
      <c r="L77" s="166"/>
      <c r="M77" s="260">
        <f t="shared" si="12"/>
        <v>0</v>
      </c>
      <c r="N77" s="166"/>
      <c r="O77" s="165"/>
      <c r="P77" s="166"/>
      <c r="Q77" s="165"/>
      <c r="R77" s="165"/>
      <c r="S77" s="166"/>
      <c r="T77" s="166"/>
      <c r="U77" s="165"/>
      <c r="V77" s="223"/>
    </row>
    <row r="78" spans="1:22" s="86" customFormat="1" ht="16.5" customHeight="1" x14ac:dyDescent="0.25">
      <c r="A78" s="213"/>
      <c r="B78" s="160"/>
      <c r="C78" s="21"/>
      <c r="D78" s="165"/>
      <c r="E78" s="165"/>
      <c r="F78" s="106">
        <f t="shared" si="9"/>
        <v>0</v>
      </c>
      <c r="G78" s="88">
        <f t="shared" si="10"/>
        <v>0</v>
      </c>
      <c r="H78" s="166"/>
      <c r="I78" s="165"/>
      <c r="J78" s="166"/>
      <c r="K78" s="165"/>
      <c r="L78" s="166"/>
      <c r="M78" s="260">
        <f t="shared" si="12"/>
        <v>0</v>
      </c>
      <c r="N78" s="166"/>
      <c r="O78" s="165"/>
      <c r="P78" s="166"/>
      <c r="Q78" s="165"/>
      <c r="R78" s="165"/>
      <c r="S78" s="166"/>
      <c r="T78" s="166"/>
      <c r="U78" s="165"/>
      <c r="V78" s="223"/>
    </row>
    <row r="79" spans="1:22" s="86" customFormat="1" ht="16.5" customHeight="1" x14ac:dyDescent="0.25">
      <c r="A79" s="213"/>
      <c r="B79" s="160"/>
      <c r="C79" s="21"/>
      <c r="D79" s="165"/>
      <c r="E79" s="165"/>
      <c r="F79" s="106">
        <f t="shared" si="9"/>
        <v>0</v>
      </c>
      <c r="G79" s="88">
        <f t="shared" si="10"/>
        <v>0</v>
      </c>
      <c r="H79" s="166"/>
      <c r="I79" s="165"/>
      <c r="J79" s="166"/>
      <c r="K79" s="165"/>
      <c r="L79" s="166"/>
      <c r="M79" s="260">
        <f t="shared" si="12"/>
        <v>0</v>
      </c>
      <c r="N79" s="166"/>
      <c r="O79" s="165"/>
      <c r="P79" s="166"/>
      <c r="Q79" s="165"/>
      <c r="R79" s="165"/>
      <c r="S79" s="166"/>
      <c r="T79" s="166"/>
      <c r="U79" s="165"/>
      <c r="V79" s="223"/>
    </row>
    <row r="80" spans="1:22" s="86" customFormat="1" ht="16.5" customHeight="1" x14ac:dyDescent="0.25">
      <c r="A80" s="213"/>
      <c r="B80" s="160"/>
      <c r="C80" s="21"/>
      <c r="D80" s="165"/>
      <c r="E80" s="165"/>
      <c r="F80" s="106">
        <f t="shared" si="9"/>
        <v>0</v>
      </c>
      <c r="G80" s="88">
        <f t="shared" si="10"/>
        <v>0</v>
      </c>
      <c r="H80" s="166"/>
      <c r="I80" s="165"/>
      <c r="J80" s="166"/>
      <c r="K80" s="165"/>
      <c r="L80" s="166"/>
      <c r="M80" s="260">
        <f t="shared" si="12"/>
        <v>0</v>
      </c>
      <c r="N80" s="166"/>
      <c r="O80" s="165"/>
      <c r="P80" s="166"/>
      <c r="Q80" s="165"/>
      <c r="R80" s="165"/>
      <c r="S80" s="166"/>
      <c r="T80" s="166"/>
      <c r="U80" s="165"/>
      <c r="V80" s="223"/>
    </row>
    <row r="81" spans="1:22" s="78" customFormat="1" ht="16.5" customHeight="1" thickBot="1" x14ac:dyDescent="0.3">
      <c r="A81" s="214"/>
      <c r="B81" s="215"/>
      <c r="C81" s="216"/>
      <c r="D81" s="217"/>
      <c r="E81" s="217"/>
      <c r="F81" s="111">
        <f t="shared" si="9"/>
        <v>0</v>
      </c>
      <c r="G81" s="218">
        <f t="shared" si="10"/>
        <v>0</v>
      </c>
      <c r="H81" s="219"/>
      <c r="I81" s="217"/>
      <c r="J81" s="219"/>
      <c r="K81" s="217"/>
      <c r="L81" s="219"/>
      <c r="M81" s="260">
        <f t="shared" si="12"/>
        <v>0</v>
      </c>
      <c r="N81" s="219"/>
      <c r="O81" s="217"/>
      <c r="P81" s="219"/>
      <c r="Q81" s="217"/>
      <c r="R81" s="217"/>
      <c r="S81" s="219"/>
      <c r="T81" s="219"/>
      <c r="U81" s="217"/>
      <c r="V81" s="224"/>
    </row>
    <row r="82" spans="1:22" s="84" customFormat="1" ht="16.5" customHeight="1" thickBot="1" x14ac:dyDescent="0.3">
      <c r="A82" s="79"/>
      <c r="B82" s="79"/>
      <c r="C82" s="80"/>
      <c r="D82" s="81"/>
      <c r="E82" s="81"/>
      <c r="F82" s="82"/>
      <c r="G82" s="81"/>
      <c r="H82" s="81"/>
      <c r="I82" s="83"/>
      <c r="J82" s="199"/>
      <c r="K82" s="199"/>
      <c r="L82" s="81"/>
      <c r="M82" s="81"/>
      <c r="N82" s="81"/>
      <c r="O82" s="81"/>
      <c r="P82" s="81"/>
      <c r="Q82" s="81"/>
      <c r="R82" s="81"/>
      <c r="S82" s="81"/>
      <c r="T82" s="81"/>
      <c r="U82" s="81"/>
    </row>
    <row r="83" spans="1:22" s="86" customFormat="1" ht="15.75" customHeight="1" x14ac:dyDescent="0.25">
      <c r="A83" s="192" t="s">
        <v>118</v>
      </c>
      <c r="B83" s="179"/>
      <c r="C83" s="180"/>
      <c r="D83" s="180"/>
      <c r="E83" s="181"/>
      <c r="F83" s="181"/>
      <c r="G83" s="180"/>
      <c r="H83" s="180"/>
      <c r="I83" s="180"/>
      <c r="J83" s="200"/>
      <c r="K83" s="200"/>
      <c r="L83" s="180"/>
      <c r="M83" s="71"/>
      <c r="N83" s="71"/>
      <c r="O83" s="71"/>
      <c r="P83" s="71"/>
      <c r="Q83" s="71"/>
      <c r="R83" s="129"/>
      <c r="S83" s="58"/>
      <c r="T83" s="58"/>
      <c r="U83" s="77"/>
    </row>
    <row r="84" spans="1:22" s="86" customFormat="1" ht="15.75" customHeight="1" x14ac:dyDescent="0.25">
      <c r="A84" s="188" t="s">
        <v>96</v>
      </c>
      <c r="B84" s="182"/>
      <c r="C84" s="183"/>
      <c r="D84" s="183"/>
      <c r="E84" s="184"/>
      <c r="F84" s="184"/>
      <c r="G84" s="183"/>
      <c r="H84" s="183"/>
      <c r="I84" s="183"/>
      <c r="J84" s="201"/>
      <c r="K84" s="201"/>
      <c r="L84" s="183"/>
      <c r="M84" s="73"/>
      <c r="N84" s="73"/>
      <c r="O84" s="73"/>
      <c r="P84" s="73"/>
      <c r="Q84" s="73"/>
      <c r="R84" s="130"/>
      <c r="S84" s="58"/>
      <c r="T84" s="58"/>
      <c r="U84" s="77"/>
    </row>
    <row r="85" spans="1:22" s="86" customFormat="1" ht="15.75" customHeight="1" x14ac:dyDescent="0.25">
      <c r="A85" s="188" t="s">
        <v>90</v>
      </c>
      <c r="B85" s="182"/>
      <c r="C85" s="183"/>
      <c r="D85" s="183"/>
      <c r="E85" s="184"/>
      <c r="F85" s="184"/>
      <c r="G85" s="183"/>
      <c r="H85" s="183"/>
      <c r="I85" s="183"/>
      <c r="J85" s="201"/>
      <c r="K85" s="201"/>
      <c r="L85" s="183"/>
      <c r="M85" s="73"/>
      <c r="N85" s="73"/>
      <c r="O85" s="73"/>
      <c r="P85" s="73"/>
      <c r="Q85" s="73"/>
      <c r="R85" s="130"/>
      <c r="S85" s="58"/>
      <c r="T85" s="58"/>
      <c r="U85" s="77"/>
    </row>
    <row r="86" spans="1:22" s="86" customFormat="1" ht="15.75" customHeight="1" x14ac:dyDescent="0.25">
      <c r="A86" s="188"/>
      <c r="B86" s="182"/>
      <c r="C86" s="183"/>
      <c r="D86" s="183"/>
      <c r="E86" s="184"/>
      <c r="F86" s="184"/>
      <c r="G86" s="183"/>
      <c r="H86" s="183"/>
      <c r="I86" s="183"/>
      <c r="J86" s="201"/>
      <c r="K86" s="201"/>
      <c r="L86" s="183"/>
      <c r="M86" s="73"/>
      <c r="N86" s="73"/>
      <c r="O86" s="73"/>
      <c r="P86" s="73"/>
      <c r="Q86" s="73"/>
      <c r="R86" s="130"/>
      <c r="S86" s="58"/>
      <c r="T86" s="58"/>
      <c r="U86" s="77"/>
    </row>
    <row r="87" spans="1:22" s="86" customFormat="1" ht="15.75" customHeight="1" x14ac:dyDescent="0.25">
      <c r="A87" s="191" t="s">
        <v>119</v>
      </c>
      <c r="B87" s="133"/>
      <c r="C87" s="134"/>
      <c r="D87" s="134"/>
      <c r="E87" s="128"/>
      <c r="F87" s="128"/>
      <c r="G87" s="134"/>
      <c r="H87" s="134"/>
      <c r="I87" s="134"/>
      <c r="J87" s="201"/>
      <c r="K87" s="201"/>
      <c r="L87" s="183"/>
      <c r="M87" s="73"/>
      <c r="N87" s="73"/>
      <c r="O87" s="73"/>
      <c r="P87" s="73"/>
      <c r="Q87" s="73"/>
      <c r="R87" s="130"/>
      <c r="S87" s="58"/>
      <c r="T87" s="58"/>
      <c r="U87" s="77"/>
    </row>
    <row r="88" spans="1:22" s="86" customFormat="1" ht="15.75" customHeight="1" x14ac:dyDescent="0.25">
      <c r="A88" s="153" t="s">
        <v>88</v>
      </c>
      <c r="B88" s="133"/>
      <c r="C88" s="134"/>
      <c r="D88" s="134"/>
      <c r="E88" s="128"/>
      <c r="F88" s="128"/>
      <c r="G88" s="134"/>
      <c r="H88" s="134"/>
      <c r="I88" s="134"/>
      <c r="J88" s="201"/>
      <c r="K88" s="201"/>
      <c r="L88" s="183"/>
      <c r="M88" s="73"/>
      <c r="N88" s="73"/>
      <c r="O88" s="73"/>
      <c r="P88" s="73"/>
      <c r="Q88" s="73"/>
      <c r="R88" s="130"/>
      <c r="S88" s="58"/>
      <c r="T88" s="58"/>
      <c r="U88" s="77"/>
    </row>
    <row r="89" spans="1:22" s="86" customFormat="1" ht="15.75" customHeight="1" x14ac:dyDescent="0.25">
      <c r="A89" s="153" t="s">
        <v>89</v>
      </c>
      <c r="B89" s="133"/>
      <c r="C89" s="134"/>
      <c r="D89" s="134"/>
      <c r="E89" s="128"/>
      <c r="F89" s="128"/>
      <c r="G89" s="134"/>
      <c r="H89" s="134"/>
      <c r="I89" s="134"/>
      <c r="J89" s="201"/>
      <c r="K89" s="201"/>
      <c r="L89" s="183"/>
      <c r="M89" s="73"/>
      <c r="N89" s="73"/>
      <c r="O89" s="73"/>
      <c r="P89" s="73"/>
      <c r="Q89" s="73"/>
      <c r="R89" s="130"/>
      <c r="S89" s="58"/>
      <c r="T89" s="58"/>
      <c r="U89" s="77"/>
    </row>
    <row r="90" spans="1:22" s="86" customFormat="1" ht="15.75" customHeight="1" x14ac:dyDescent="0.25">
      <c r="A90" s="172" t="s">
        <v>120</v>
      </c>
      <c r="B90" s="136"/>
      <c r="C90" s="136"/>
      <c r="D90" s="136"/>
      <c r="E90" s="136"/>
      <c r="F90" s="136"/>
      <c r="G90" s="136"/>
      <c r="H90" s="136"/>
      <c r="I90" s="134"/>
      <c r="J90" s="201"/>
      <c r="K90" s="201"/>
      <c r="L90" s="183"/>
      <c r="M90" s="73"/>
      <c r="N90" s="73"/>
      <c r="O90" s="73"/>
      <c r="P90" s="73"/>
      <c r="Q90" s="73"/>
      <c r="R90" s="130"/>
      <c r="S90" s="58"/>
      <c r="T90" s="58"/>
      <c r="U90" s="77"/>
    </row>
    <row r="91" spans="1:22" s="86" customFormat="1" ht="15.75" customHeight="1" x14ac:dyDescent="0.25">
      <c r="A91" s="188"/>
      <c r="B91" s="182"/>
      <c r="C91" s="183"/>
      <c r="D91" s="183"/>
      <c r="E91" s="184"/>
      <c r="F91" s="184"/>
      <c r="G91" s="183"/>
      <c r="H91" s="183"/>
      <c r="I91" s="183"/>
      <c r="J91" s="201"/>
      <c r="K91" s="201"/>
      <c r="L91" s="183"/>
      <c r="M91" s="73"/>
      <c r="N91" s="73"/>
      <c r="O91" s="73"/>
      <c r="P91" s="73"/>
      <c r="Q91" s="73"/>
      <c r="R91" s="130"/>
      <c r="S91" s="58"/>
      <c r="T91" s="58"/>
      <c r="U91" s="77"/>
    </row>
    <row r="92" spans="1:22" s="86" customFormat="1" ht="15.75" customHeight="1" x14ac:dyDescent="0.25">
      <c r="A92" s="185" t="s">
        <v>138</v>
      </c>
      <c r="B92" s="173"/>
      <c r="C92" s="174"/>
      <c r="D92" s="183"/>
      <c r="E92" s="184"/>
      <c r="F92" s="184"/>
      <c r="G92" s="183"/>
      <c r="H92" s="183"/>
      <c r="I92" s="183"/>
      <c r="J92" s="201"/>
      <c r="K92" s="201"/>
      <c r="L92" s="183"/>
      <c r="M92" s="73"/>
      <c r="N92" s="73"/>
      <c r="O92" s="73"/>
      <c r="P92" s="73"/>
      <c r="Q92" s="73"/>
      <c r="R92" s="130"/>
      <c r="S92" s="58"/>
      <c r="T92" s="58"/>
      <c r="U92" s="77"/>
    </row>
    <row r="93" spans="1:22" s="86" customFormat="1" ht="15.75" customHeight="1" x14ac:dyDescent="0.25">
      <c r="A93" s="154" t="s">
        <v>133</v>
      </c>
      <c r="B93" s="72"/>
      <c r="C93" s="73"/>
      <c r="D93" s="73"/>
      <c r="E93" s="184"/>
      <c r="F93" s="184"/>
      <c r="G93" s="183"/>
      <c r="H93" s="183"/>
      <c r="I93" s="183"/>
      <c r="J93" s="201"/>
      <c r="K93" s="201"/>
      <c r="L93" s="183"/>
      <c r="M93" s="73"/>
      <c r="N93" s="73"/>
      <c r="O93" s="73"/>
      <c r="P93" s="73"/>
      <c r="Q93" s="73"/>
      <c r="R93" s="130"/>
      <c r="S93" s="58"/>
      <c r="T93" s="58"/>
      <c r="U93" s="77"/>
    </row>
    <row r="94" spans="1:22" s="86" customFormat="1" ht="15.75" customHeight="1" x14ac:dyDescent="0.25">
      <c r="A94" s="154" t="s">
        <v>137</v>
      </c>
      <c r="B94" s="72"/>
      <c r="C94" s="73"/>
      <c r="D94" s="73"/>
      <c r="E94" s="184"/>
      <c r="F94" s="184"/>
      <c r="G94" s="183"/>
      <c r="H94" s="183"/>
      <c r="I94" s="183"/>
      <c r="J94" s="201"/>
      <c r="K94" s="201"/>
      <c r="L94" s="183"/>
      <c r="M94" s="73"/>
      <c r="N94" s="73"/>
      <c r="O94" s="73"/>
      <c r="P94" s="73"/>
      <c r="Q94" s="73"/>
      <c r="R94" s="130"/>
      <c r="S94" s="58"/>
      <c r="T94" s="58"/>
      <c r="U94" s="77"/>
    </row>
    <row r="95" spans="1:22" s="86" customFormat="1" ht="15.75" customHeight="1" x14ac:dyDescent="0.25">
      <c r="A95" s="154" t="s">
        <v>134</v>
      </c>
      <c r="B95" s="72"/>
      <c r="C95" s="73"/>
      <c r="D95" s="73"/>
      <c r="E95" s="184"/>
      <c r="F95" s="184"/>
      <c r="G95" s="183"/>
      <c r="H95" s="183"/>
      <c r="I95" s="183"/>
      <c r="J95" s="201"/>
      <c r="K95" s="201"/>
      <c r="L95" s="183"/>
      <c r="M95" s="73"/>
      <c r="N95" s="73"/>
      <c r="O95" s="73"/>
      <c r="P95" s="73"/>
      <c r="Q95" s="73"/>
      <c r="R95" s="130"/>
      <c r="S95" s="58"/>
      <c r="T95" s="58"/>
      <c r="U95" s="77"/>
    </row>
    <row r="96" spans="1:22" s="86" customFormat="1" ht="15.75" customHeight="1" x14ac:dyDescent="0.25">
      <c r="A96" s="154" t="s">
        <v>135</v>
      </c>
      <c r="B96" s="72"/>
      <c r="C96" s="73"/>
      <c r="D96" s="73"/>
      <c r="E96" s="184"/>
      <c r="F96" s="184"/>
      <c r="G96" s="183"/>
      <c r="H96" s="183"/>
      <c r="I96" s="183"/>
      <c r="J96" s="201"/>
      <c r="K96" s="201"/>
      <c r="L96" s="183"/>
      <c r="M96" s="73"/>
      <c r="N96" s="73"/>
      <c r="O96" s="73"/>
      <c r="P96" s="73"/>
      <c r="Q96" s="73"/>
      <c r="R96" s="130"/>
      <c r="S96" s="58"/>
      <c r="T96" s="58"/>
      <c r="U96" s="77"/>
    </row>
    <row r="97" spans="1:21" s="86" customFormat="1" ht="15.75" customHeight="1" x14ac:dyDescent="0.25">
      <c r="A97" s="154" t="s">
        <v>136</v>
      </c>
      <c r="B97" s="72"/>
      <c r="C97" s="73"/>
      <c r="D97" s="73"/>
      <c r="E97" s="184"/>
      <c r="F97" s="184"/>
      <c r="G97" s="183"/>
      <c r="H97" s="183"/>
      <c r="I97" s="183"/>
      <c r="J97" s="201"/>
      <c r="K97" s="201"/>
      <c r="L97" s="183"/>
      <c r="M97" s="73"/>
      <c r="N97" s="73"/>
      <c r="O97" s="73"/>
      <c r="P97" s="73"/>
      <c r="Q97" s="73"/>
      <c r="R97" s="130"/>
      <c r="S97" s="58"/>
      <c r="T97" s="58"/>
      <c r="U97" s="77"/>
    </row>
    <row r="98" spans="1:21" s="86" customFormat="1" ht="15.75" customHeight="1" x14ac:dyDescent="0.25">
      <c r="A98" s="154" t="s">
        <v>141</v>
      </c>
      <c r="B98" s="72"/>
      <c r="C98" s="73"/>
      <c r="D98" s="73"/>
      <c r="E98" s="184"/>
      <c r="F98" s="184"/>
      <c r="G98" s="183"/>
      <c r="H98" s="183"/>
      <c r="I98" s="183"/>
      <c r="J98" s="201"/>
      <c r="K98" s="201"/>
      <c r="L98" s="183"/>
      <c r="M98" s="73"/>
      <c r="N98" s="73"/>
      <c r="O98" s="73"/>
      <c r="P98" s="73"/>
      <c r="Q98" s="73"/>
      <c r="R98" s="130"/>
      <c r="S98" s="58"/>
      <c r="T98" s="58"/>
      <c r="U98" s="77"/>
    </row>
    <row r="99" spans="1:21" s="86" customFormat="1" ht="15.75" customHeight="1" x14ac:dyDescent="0.25">
      <c r="A99" s="154" t="s">
        <v>139</v>
      </c>
      <c r="B99" s="72"/>
      <c r="C99" s="73"/>
      <c r="D99" s="73"/>
      <c r="E99" s="184"/>
      <c r="F99" s="184"/>
      <c r="G99" s="183"/>
      <c r="H99" s="183"/>
      <c r="I99" s="183"/>
      <c r="J99" s="201"/>
      <c r="K99" s="201"/>
      <c r="L99" s="183"/>
      <c r="M99" s="73"/>
      <c r="N99" s="73"/>
      <c r="O99" s="73"/>
      <c r="P99" s="73"/>
      <c r="Q99" s="73"/>
      <c r="R99" s="130"/>
      <c r="S99" s="58"/>
      <c r="T99" s="58"/>
      <c r="U99" s="77"/>
    </row>
    <row r="100" spans="1:21" s="86" customFormat="1" ht="15.75" customHeight="1" x14ac:dyDescent="0.25">
      <c r="A100" s="154" t="s">
        <v>140</v>
      </c>
      <c r="B100" s="72"/>
      <c r="C100" s="73"/>
      <c r="D100" s="73"/>
      <c r="E100" s="184"/>
      <c r="F100" s="184"/>
      <c r="G100" s="183"/>
      <c r="H100" s="183"/>
      <c r="I100" s="183"/>
      <c r="J100" s="201"/>
      <c r="K100" s="201"/>
      <c r="L100" s="183"/>
      <c r="M100" s="73"/>
      <c r="N100" s="73"/>
      <c r="O100" s="73"/>
      <c r="P100" s="73"/>
      <c r="Q100" s="73"/>
      <c r="R100" s="130"/>
      <c r="S100" s="58"/>
      <c r="T100" s="58"/>
      <c r="U100" s="77"/>
    </row>
    <row r="101" spans="1:21" s="86" customFormat="1" ht="15.75" customHeight="1" x14ac:dyDescent="0.25">
      <c r="A101" s="46"/>
      <c r="B101" s="182"/>
      <c r="C101" s="183"/>
      <c r="D101" s="183"/>
      <c r="E101" s="184"/>
      <c r="F101" s="184"/>
      <c r="G101" s="183"/>
      <c r="H101" s="183"/>
      <c r="I101" s="183"/>
      <c r="J101" s="201"/>
      <c r="K101" s="201"/>
      <c r="L101" s="183"/>
      <c r="M101" s="73"/>
      <c r="N101" s="73"/>
      <c r="O101" s="73"/>
      <c r="P101" s="73"/>
      <c r="Q101" s="73"/>
      <c r="R101" s="130"/>
      <c r="S101" s="58"/>
      <c r="T101" s="58"/>
      <c r="U101" s="77"/>
    </row>
    <row r="102" spans="1:21" s="86" customFormat="1" ht="15.75" customHeight="1" x14ac:dyDescent="0.25">
      <c r="A102" s="185" t="s">
        <v>86</v>
      </c>
      <c r="B102" s="173"/>
      <c r="C102" s="174"/>
      <c r="D102" s="174"/>
      <c r="E102" s="175"/>
      <c r="F102" s="175"/>
      <c r="G102" s="174"/>
      <c r="H102" s="174"/>
      <c r="I102" s="174"/>
      <c r="J102" s="202"/>
      <c r="K102" s="202"/>
      <c r="L102" s="174"/>
      <c r="M102" s="174"/>
      <c r="N102" s="174"/>
      <c r="O102" s="174"/>
      <c r="P102" s="174"/>
      <c r="Q102" s="174"/>
      <c r="R102" s="178"/>
      <c r="S102" s="176"/>
      <c r="T102" s="176"/>
      <c r="U102" s="177"/>
    </row>
    <row r="103" spans="1:21" s="86" customFormat="1" ht="15.75" customHeight="1" x14ac:dyDescent="0.25">
      <c r="A103" s="188" t="s">
        <v>114</v>
      </c>
      <c r="B103" s="182"/>
      <c r="C103" s="183"/>
      <c r="D103" s="183"/>
      <c r="E103" s="184"/>
      <c r="F103" s="184"/>
      <c r="G103" s="183"/>
      <c r="H103" s="183"/>
      <c r="I103" s="183"/>
      <c r="J103" s="201"/>
      <c r="K103" s="201"/>
      <c r="L103" s="183"/>
      <c r="M103" s="174"/>
      <c r="N103" s="174"/>
      <c r="O103" s="174"/>
      <c r="P103" s="174"/>
      <c r="Q103" s="174"/>
      <c r="R103" s="178"/>
      <c r="S103" s="176"/>
      <c r="T103" s="176"/>
      <c r="U103" s="177"/>
    </row>
    <row r="104" spans="1:21" s="86" customFormat="1" ht="15.75" customHeight="1" x14ac:dyDescent="0.25">
      <c r="A104" s="188" t="s">
        <v>123</v>
      </c>
      <c r="B104" s="182"/>
      <c r="C104" s="183"/>
      <c r="D104" s="183"/>
      <c r="E104" s="184"/>
      <c r="F104" s="184"/>
      <c r="G104" s="183"/>
      <c r="H104" s="183"/>
      <c r="I104" s="183"/>
      <c r="J104" s="230"/>
      <c r="K104" s="201"/>
      <c r="L104" s="183"/>
      <c r="M104" s="174"/>
      <c r="N104" s="174"/>
      <c r="O104" s="174"/>
      <c r="P104" s="174"/>
      <c r="Q104" s="174"/>
      <c r="R104" s="178"/>
      <c r="S104" s="176"/>
      <c r="T104" s="176"/>
      <c r="U104" s="177"/>
    </row>
    <row r="105" spans="1:21" s="86" customFormat="1" ht="15.75" customHeight="1" x14ac:dyDescent="0.25">
      <c r="A105" s="188" t="s">
        <v>115</v>
      </c>
      <c r="B105" s="182"/>
      <c r="C105" s="183"/>
      <c r="D105" s="183"/>
      <c r="E105" s="184"/>
      <c r="F105" s="184"/>
      <c r="G105" s="183"/>
      <c r="H105" s="183"/>
      <c r="I105" s="183"/>
      <c r="J105" s="201"/>
      <c r="K105" s="201"/>
      <c r="L105" s="183"/>
      <c r="M105" s="174"/>
      <c r="N105" s="174"/>
      <c r="O105" s="174"/>
      <c r="P105" s="174"/>
      <c r="Q105" s="174"/>
      <c r="R105" s="178"/>
      <c r="S105" s="176"/>
      <c r="T105" s="176"/>
      <c r="U105" s="177"/>
    </row>
    <row r="106" spans="1:21" s="86" customFormat="1" ht="15.75" customHeight="1" x14ac:dyDescent="0.25">
      <c r="A106" s="188" t="s">
        <v>116</v>
      </c>
      <c r="B106" s="182"/>
      <c r="C106" s="183"/>
      <c r="D106" s="183"/>
      <c r="E106" s="184"/>
      <c r="F106" s="184"/>
      <c r="G106" s="183"/>
      <c r="H106" s="183"/>
      <c r="I106" s="183"/>
      <c r="J106" s="201"/>
      <c r="K106" s="201"/>
      <c r="L106" s="183"/>
      <c r="M106" s="174"/>
      <c r="N106" s="174"/>
      <c r="O106" s="174"/>
      <c r="P106" s="174"/>
      <c r="Q106" s="174"/>
      <c r="R106" s="178"/>
      <c r="S106" s="176"/>
      <c r="T106" s="176"/>
      <c r="U106" s="177"/>
    </row>
    <row r="107" spans="1:21" s="86" customFormat="1" ht="15.75" customHeight="1" x14ac:dyDescent="0.25">
      <c r="A107" s="154"/>
      <c r="B107" s="72"/>
      <c r="C107" s="73"/>
      <c r="D107" s="73"/>
      <c r="E107" s="57"/>
      <c r="F107" s="57"/>
      <c r="G107" s="73"/>
      <c r="H107" s="73"/>
      <c r="I107" s="73"/>
      <c r="J107" s="203"/>
      <c r="K107" s="203"/>
      <c r="L107" s="73"/>
      <c r="M107" s="73"/>
      <c r="N107" s="73"/>
      <c r="O107" s="73"/>
      <c r="P107" s="73"/>
      <c r="Q107" s="73"/>
      <c r="R107" s="130"/>
      <c r="S107" s="58"/>
      <c r="T107" s="58"/>
      <c r="U107" s="77"/>
    </row>
    <row r="108" spans="1:21" s="86" customFormat="1" ht="15.75" customHeight="1" x14ac:dyDescent="0.25">
      <c r="A108" s="185" t="s">
        <v>117</v>
      </c>
      <c r="B108" s="72"/>
      <c r="C108" s="73"/>
      <c r="D108" s="73"/>
      <c r="E108" s="57"/>
      <c r="F108" s="57"/>
      <c r="G108" s="73"/>
      <c r="H108" s="73"/>
      <c r="I108" s="73"/>
      <c r="J108" s="203"/>
      <c r="K108" s="203"/>
      <c r="L108" s="73"/>
      <c r="M108" s="73"/>
      <c r="N108" s="73"/>
      <c r="O108" s="73"/>
      <c r="P108" s="73"/>
      <c r="Q108" s="73"/>
      <c r="R108" s="130"/>
      <c r="S108" s="58"/>
      <c r="T108" s="58"/>
      <c r="U108" s="77"/>
    </row>
    <row r="109" spans="1:21" s="11" customFormat="1" x14ac:dyDescent="0.25">
      <c r="A109" s="197" t="s">
        <v>112</v>
      </c>
      <c r="B109" s="136"/>
      <c r="C109" s="136"/>
      <c r="D109" s="136"/>
      <c r="E109" s="136"/>
      <c r="F109" s="136"/>
      <c r="G109" s="136"/>
      <c r="H109" s="136"/>
      <c r="I109" s="136"/>
      <c r="J109" s="204"/>
      <c r="K109" s="204"/>
      <c r="L109" s="136"/>
      <c r="M109" s="136"/>
      <c r="N109" s="136"/>
      <c r="O109" s="136"/>
      <c r="P109" s="136"/>
      <c r="Q109" s="136"/>
      <c r="R109" s="189"/>
      <c r="S109" s="187"/>
      <c r="T109" s="187"/>
      <c r="U109" s="135"/>
    </row>
    <row r="110" spans="1:21" s="40" customFormat="1" x14ac:dyDescent="0.25">
      <c r="A110" s="190" t="s">
        <v>129</v>
      </c>
      <c r="B110" s="186"/>
      <c r="C110" s="186"/>
      <c r="D110" s="186"/>
      <c r="E110" s="186"/>
      <c r="F110" s="186"/>
      <c r="G110" s="186"/>
      <c r="H110" s="186"/>
      <c r="I110" s="186"/>
      <c r="J110" s="205"/>
      <c r="K110" s="205"/>
      <c r="L110" s="186"/>
      <c r="M110" s="186"/>
      <c r="N110" s="186"/>
      <c r="O110" s="186"/>
      <c r="P110" s="186"/>
      <c r="Q110" s="186"/>
      <c r="R110" s="137"/>
      <c r="S110" s="135"/>
      <c r="T110" s="135"/>
      <c r="U110" s="135"/>
    </row>
    <row r="111" spans="1:21" s="75" customFormat="1" x14ac:dyDescent="0.25">
      <c r="A111" s="155"/>
      <c r="B111" s="34"/>
      <c r="C111" s="34"/>
      <c r="D111" s="34"/>
      <c r="E111" s="34"/>
      <c r="F111" s="34"/>
      <c r="G111" s="34"/>
      <c r="H111" s="34"/>
      <c r="I111" s="34"/>
      <c r="J111" s="206"/>
      <c r="K111" s="206"/>
      <c r="L111" s="34"/>
      <c r="M111" s="34"/>
      <c r="N111" s="34"/>
      <c r="O111" s="34"/>
      <c r="P111" s="34"/>
      <c r="Q111" s="34"/>
      <c r="R111" s="47"/>
      <c r="S111" s="77"/>
      <c r="T111" s="77"/>
      <c r="U111" s="77"/>
    </row>
    <row r="112" spans="1:21" s="75" customFormat="1" ht="15.75" x14ac:dyDescent="0.25">
      <c r="A112" s="185" t="s">
        <v>111</v>
      </c>
      <c r="B112" s="171"/>
      <c r="C112" s="171"/>
      <c r="D112" s="171"/>
      <c r="E112" s="171"/>
      <c r="F112" s="171"/>
      <c r="G112" s="171"/>
      <c r="H112" s="171"/>
      <c r="I112" s="34"/>
      <c r="J112" s="206"/>
      <c r="K112" s="206"/>
      <c r="L112" s="34"/>
      <c r="M112" s="34"/>
      <c r="N112" s="34"/>
      <c r="O112" s="34"/>
      <c r="P112" s="34"/>
      <c r="Q112" s="34"/>
      <c r="R112" s="47"/>
      <c r="S112" s="77"/>
      <c r="T112" s="77"/>
      <c r="U112" s="77"/>
    </row>
    <row r="113" spans="1:21" s="75" customFormat="1" x14ac:dyDescent="0.25">
      <c r="A113" s="155" t="s">
        <v>109</v>
      </c>
      <c r="B113" s="34"/>
      <c r="C113" s="34"/>
      <c r="D113" s="34"/>
      <c r="E113" s="34"/>
      <c r="F113" s="34"/>
      <c r="G113" s="34"/>
      <c r="H113" s="34"/>
      <c r="I113" s="34"/>
      <c r="J113" s="206"/>
      <c r="K113" s="206"/>
      <c r="L113" s="34"/>
      <c r="M113" s="34"/>
      <c r="N113" s="34"/>
      <c r="O113" s="34"/>
      <c r="P113" s="34"/>
      <c r="Q113" s="34"/>
      <c r="R113" s="47"/>
      <c r="S113" s="77"/>
      <c r="T113" s="77"/>
      <c r="U113" s="77"/>
    </row>
    <row r="114" spans="1:21" s="75" customFormat="1" x14ac:dyDescent="0.25">
      <c r="A114" s="155" t="s">
        <v>121</v>
      </c>
      <c r="B114" s="34"/>
      <c r="C114" s="34"/>
      <c r="D114" s="34"/>
      <c r="E114" s="34"/>
      <c r="F114" s="34"/>
      <c r="G114" s="34"/>
      <c r="H114" s="34"/>
      <c r="I114" s="34"/>
      <c r="J114" s="206"/>
      <c r="K114" s="206"/>
      <c r="L114" s="34"/>
      <c r="M114" s="34"/>
      <c r="N114" s="34"/>
      <c r="O114" s="34"/>
      <c r="P114" s="34"/>
      <c r="Q114" s="34"/>
      <c r="R114" s="47"/>
      <c r="S114" s="77"/>
      <c r="T114" s="77"/>
      <c r="U114" s="77"/>
    </row>
    <row r="115" spans="1:21" s="75" customFormat="1" ht="15.75" thickBot="1" x14ac:dyDescent="0.3">
      <c r="A115" s="156" t="s">
        <v>122</v>
      </c>
      <c r="B115" s="49"/>
      <c r="C115" s="49"/>
      <c r="D115" s="49"/>
      <c r="E115" s="49"/>
      <c r="F115" s="49"/>
      <c r="G115" s="49"/>
      <c r="H115" s="49"/>
      <c r="I115" s="49"/>
      <c r="J115" s="207"/>
      <c r="K115" s="207"/>
      <c r="L115" s="49"/>
      <c r="M115" s="49"/>
      <c r="N115" s="49"/>
      <c r="O115" s="49"/>
      <c r="P115" s="49"/>
      <c r="Q115" s="49"/>
      <c r="R115" s="50"/>
      <c r="S115" s="77"/>
      <c r="T115" s="77"/>
      <c r="U115" s="77"/>
    </row>
  </sheetData>
  <mergeCells count="3">
    <mergeCell ref="S5:T5"/>
    <mergeCell ref="D5:E5"/>
    <mergeCell ref="Q5:R5"/>
  </mergeCells>
  <conditionalFormatting sqref="D57:D82">
    <cfRule type="expression" dxfId="78" priority="927">
      <formula>ISTEXT($D57)</formula>
    </cfRule>
    <cfRule type="expression" dxfId="77" priority="928">
      <formula>NOT(ISBLANK($D57))</formula>
    </cfRule>
  </conditionalFormatting>
  <conditionalFormatting sqref="E56:E82">
    <cfRule type="expression" dxfId="76" priority="925">
      <formula>ISTEXT($E56)</formula>
    </cfRule>
    <cfRule type="expression" dxfId="75" priority="926">
      <formula>NOT(ISBLANK($E56))</formula>
    </cfRule>
  </conditionalFormatting>
  <conditionalFormatting sqref="G82">
    <cfRule type="expression" dxfId="74" priority="923">
      <formula>ISTEXT($G82)</formula>
    </cfRule>
    <cfRule type="expression" dxfId="73" priority="924">
      <formula>NOT(ISBLANK($G82))</formula>
    </cfRule>
  </conditionalFormatting>
  <conditionalFormatting sqref="I56:I82">
    <cfRule type="expression" dxfId="72" priority="921">
      <formula>ISTEXT($I56)</formula>
    </cfRule>
    <cfRule type="expression" dxfId="71" priority="922">
      <formula>NOT(ISBLANK($I56))</formula>
    </cfRule>
  </conditionalFormatting>
  <conditionalFormatting sqref="H56:H82">
    <cfRule type="expression" dxfId="70" priority="919">
      <formula>ISTEXT($H56)</formula>
    </cfRule>
    <cfRule type="expression" dxfId="69" priority="920">
      <formula>NOT(ISBLANK($H56))</formula>
    </cfRule>
  </conditionalFormatting>
  <conditionalFormatting sqref="J56:J82">
    <cfRule type="expression" dxfId="68" priority="917">
      <formula>ISTEXT($J56)</formula>
    </cfRule>
    <cfRule type="expression" dxfId="67" priority="918">
      <formula>NOT(ISBLANK($J56))</formula>
    </cfRule>
  </conditionalFormatting>
  <conditionalFormatting sqref="K56:K82">
    <cfRule type="expression" dxfId="66" priority="915">
      <formula>ISTEXT($K56)</formula>
    </cfRule>
    <cfRule type="expression" dxfId="65" priority="916">
      <formula>NOT(ISBLANK($K56))</formula>
    </cfRule>
  </conditionalFormatting>
  <conditionalFormatting sqref="L56:L82">
    <cfRule type="expression" dxfId="64" priority="913">
      <formula>ISTEXT($L56)</formula>
    </cfRule>
    <cfRule type="expression" dxfId="63" priority="914">
      <formula>NOT(ISBLANK($L56))</formula>
    </cfRule>
  </conditionalFormatting>
  <conditionalFormatting sqref="M56:M82">
    <cfRule type="expression" dxfId="62" priority="911">
      <formula>ISTEXT($M56)</formula>
    </cfRule>
    <cfRule type="expression" dxfId="61" priority="912">
      <formula>NOT(ISBLANK($M56))</formula>
    </cfRule>
  </conditionalFormatting>
  <conditionalFormatting sqref="N56:N82">
    <cfRule type="expression" dxfId="60" priority="909">
      <formula>ISTEXT($N56)</formula>
    </cfRule>
    <cfRule type="expression" dxfId="59" priority="910">
      <formula>NOT(ISBLANK($N56))</formula>
    </cfRule>
  </conditionalFormatting>
  <conditionalFormatting sqref="O56:O82">
    <cfRule type="expression" dxfId="58" priority="907">
      <formula>ISTEXT($O56)</formula>
    </cfRule>
    <cfRule type="expression" dxfId="57" priority="908">
      <formula>NOT(ISBLANK($O56))</formula>
    </cfRule>
  </conditionalFormatting>
  <conditionalFormatting sqref="P56:P82 V56:V81">
    <cfRule type="expression" dxfId="56" priority="905">
      <formula>ISTEXT($P56)</formula>
    </cfRule>
    <cfRule type="expression" dxfId="55" priority="906">
      <formula>NOT(ISBLANK($P56))</formula>
    </cfRule>
  </conditionalFormatting>
  <conditionalFormatting sqref="Q56:Q82">
    <cfRule type="expression" dxfId="54" priority="903">
      <formula>ISTEXT($Q56)</formula>
    </cfRule>
    <cfRule type="expression" dxfId="53" priority="904">
      <formula>NOT(ISBLANK($Q56))</formula>
    </cfRule>
  </conditionalFormatting>
  <conditionalFormatting sqref="R56:R82">
    <cfRule type="expression" dxfId="52" priority="901">
      <formula>ISTEXT($R56)</formula>
    </cfRule>
    <cfRule type="expression" dxfId="51" priority="902">
      <formula>NOT(ISBLANK($R56))</formula>
    </cfRule>
  </conditionalFormatting>
  <conditionalFormatting sqref="S56:S82">
    <cfRule type="expression" dxfId="50" priority="897">
      <formula>ISTEXT($S56)</formula>
    </cfRule>
    <cfRule type="expression" dxfId="49" priority="898">
      <formula>NOT(ISBLANK($S56))</formula>
    </cfRule>
  </conditionalFormatting>
  <conditionalFormatting sqref="T56:T82">
    <cfRule type="expression" dxfId="48" priority="895">
      <formula>ISTEXT($T56)</formula>
    </cfRule>
    <cfRule type="expression" dxfId="47" priority="896">
      <formula>NOT(ISBLANK($T56))</formula>
    </cfRule>
  </conditionalFormatting>
  <conditionalFormatting sqref="F56:F82">
    <cfRule type="expression" dxfId="46" priority="890">
      <formula>OR(ISBLANK($H56),AND(ISBLANK($J56),ISBLANK($K56)))</formula>
    </cfRule>
  </conditionalFormatting>
  <conditionalFormatting sqref="D57:E81 H56:T81 V56:V81 E56">
    <cfRule type="expression" dxfId="45" priority="527">
      <formula>NOT(ISBLANK($B56))</formula>
    </cfRule>
  </conditionalFormatting>
  <conditionalFormatting sqref="C48:C81">
    <cfRule type="containsText" dxfId="44" priority="492" operator="containsText" text="Y">
      <formula>NOT(ISERROR(SEARCH("Y",C48)))</formula>
    </cfRule>
  </conditionalFormatting>
  <conditionalFormatting sqref="G56:G81">
    <cfRule type="expression" dxfId="43" priority="215">
      <formula>OR(ISBLANK($I56),AND(ISBLANK($J56),ISBLANK($K56)))</formula>
    </cfRule>
  </conditionalFormatting>
  <conditionalFormatting sqref="F56:F61">
    <cfRule type="expression" dxfId="42" priority="162">
      <formula>OR(ISBLANK($H56),AND(ISBLANK($J56),ISBLANK($K56)))</formula>
    </cfRule>
  </conditionalFormatting>
  <conditionalFormatting sqref="G56:G61">
    <cfRule type="expression" dxfId="41" priority="161">
      <formula>OR(ISBLANK($I56),AND(ISBLANK($J56),ISBLANK($K56)))</formula>
    </cfRule>
  </conditionalFormatting>
  <conditionalFormatting sqref="U56:U81">
    <cfRule type="expression" dxfId="40" priority="934">
      <formula>ISTEXT($U56)</formula>
    </cfRule>
    <cfRule type="expression" dxfId="39" priority="935">
      <formula>NOT(ISBLANK($U56))</formula>
    </cfRule>
    <cfRule type="expression" dxfId="38" priority="936">
      <formula>NOT(ISBLANK($B56))</formula>
    </cfRule>
  </conditionalFormatting>
  <pageMargins left="0.25" right="0.25" top="0.75" bottom="0.75" header="0.3" footer="0.3"/>
  <pageSetup scale="3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T97"/>
  <sheetViews>
    <sheetView topLeftCell="A25" zoomScaleNormal="100" workbookViewId="0">
      <selection activeCell="O55" sqref="O55"/>
    </sheetView>
  </sheetViews>
  <sheetFormatPr defaultRowHeight="15" x14ac:dyDescent="0.25"/>
  <cols>
    <col min="1" max="1" width="16.42578125" style="2" customWidth="1"/>
    <col min="2" max="2" width="15.42578125" style="2" bestFit="1" customWidth="1"/>
    <col min="3" max="3" width="8.85546875" style="68" customWidth="1"/>
    <col min="4" max="5" width="6.42578125" style="2" customWidth="1"/>
    <col min="6" max="11" width="6.28515625" style="2" customWidth="1"/>
    <col min="12" max="12" width="7.42578125" style="2" customWidth="1"/>
    <col min="13" max="13" width="7.42578125" style="2" hidden="1" customWidth="1"/>
    <col min="14" max="14" width="7.42578125" style="2" customWidth="1"/>
    <col min="15" max="18" width="6.28515625" style="2" customWidth="1"/>
    <col min="19" max="16384" width="9.140625" style="2"/>
  </cols>
  <sheetData>
    <row r="1" spans="1:18" ht="19.5" customHeight="1" thickBot="1" x14ac:dyDescent="0.3">
      <c r="A1" s="119" t="s">
        <v>15</v>
      </c>
      <c r="B1" s="119"/>
      <c r="C1" s="119"/>
      <c r="D1" s="119"/>
      <c r="E1" s="119"/>
      <c r="F1" s="119"/>
      <c r="G1" s="119"/>
      <c r="H1" s="119"/>
      <c r="I1" s="119"/>
      <c r="J1" s="119"/>
      <c r="M1" s="33"/>
      <c r="N1" s="33"/>
      <c r="O1" s="271" t="s">
        <v>168</v>
      </c>
      <c r="P1" s="33"/>
      <c r="Q1" s="33"/>
    </row>
    <row r="2" spans="1:18" s="35" customFormat="1" ht="15.75" customHeight="1" x14ac:dyDescent="0.3">
      <c r="A2" s="113" t="str">
        <f>'Eff Conc.'!A2</f>
        <v>Refinery Name</v>
      </c>
      <c r="B2" s="273" t="s">
        <v>169</v>
      </c>
      <c r="C2" s="273" t="s">
        <v>170</v>
      </c>
      <c r="D2" s="274"/>
      <c r="E2" s="274"/>
      <c r="F2" s="275" t="s">
        <v>171</v>
      </c>
      <c r="G2" s="114"/>
      <c r="H2" s="114"/>
      <c r="I2" s="114"/>
      <c r="J2" s="115"/>
      <c r="M2" s="12"/>
      <c r="N2" s="12"/>
      <c r="O2" s="272" t="s">
        <v>173</v>
      </c>
      <c r="P2" s="12"/>
      <c r="Q2" s="12"/>
    </row>
    <row r="3" spans="1:18" s="35" customFormat="1" ht="16.5" customHeight="1" thickBot="1" x14ac:dyDescent="0.35">
      <c r="A3" s="276" t="str">
        <f>'Eff Conc.'!A3</f>
        <v>Contact Person Name, Title, Phone Number, Email Address</v>
      </c>
      <c r="B3" s="117"/>
      <c r="C3" s="117"/>
      <c r="D3" s="117"/>
      <c r="E3" s="117"/>
      <c r="F3" s="117"/>
      <c r="G3" s="117"/>
      <c r="H3" s="117"/>
      <c r="I3" s="117"/>
      <c r="J3" s="118"/>
      <c r="M3" s="12"/>
      <c r="N3" s="12"/>
      <c r="O3" s="272" t="s">
        <v>172</v>
      </c>
      <c r="P3" s="12"/>
      <c r="Q3" s="12"/>
    </row>
    <row r="4" spans="1:18" ht="15" customHeight="1" thickBot="1" x14ac:dyDescent="0.3"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39" x14ac:dyDescent="0.25">
      <c r="A5" s="18" t="s">
        <v>82</v>
      </c>
      <c r="B5" s="9" t="s">
        <v>0</v>
      </c>
      <c r="C5" s="61" t="s">
        <v>56</v>
      </c>
      <c r="D5" s="371" t="s">
        <v>13</v>
      </c>
      <c r="E5" s="372"/>
      <c r="F5" s="7" t="s">
        <v>37</v>
      </c>
      <c r="G5" s="3" t="s">
        <v>38</v>
      </c>
      <c r="H5" s="4" t="s">
        <v>39</v>
      </c>
      <c r="I5" s="4" t="s">
        <v>40</v>
      </c>
      <c r="J5" s="4" t="s">
        <v>41</v>
      </c>
      <c r="K5" s="4" t="s">
        <v>53</v>
      </c>
      <c r="L5" s="4" t="s">
        <v>42</v>
      </c>
      <c r="M5" s="4" t="s">
        <v>43</v>
      </c>
      <c r="N5" s="4" t="s">
        <v>44</v>
      </c>
      <c r="O5" s="4" t="s">
        <v>45</v>
      </c>
      <c r="P5" s="4" t="s">
        <v>46</v>
      </c>
      <c r="Q5" s="4" t="s">
        <v>47</v>
      </c>
      <c r="R5" s="3" t="s">
        <v>148</v>
      </c>
    </row>
    <row r="6" spans="1:18" ht="26.25" x14ac:dyDescent="0.25">
      <c r="A6" s="67"/>
      <c r="B6" s="14" t="s">
        <v>32</v>
      </c>
      <c r="C6" s="62"/>
      <c r="D6" s="15" t="s">
        <v>14</v>
      </c>
      <c r="E6" s="16" t="s">
        <v>10</v>
      </c>
      <c r="F6" s="38"/>
      <c r="G6" s="39"/>
      <c r="H6" s="17"/>
      <c r="I6" s="17"/>
      <c r="J6" s="17"/>
      <c r="K6" s="17"/>
      <c r="L6" s="17"/>
      <c r="M6" s="17"/>
      <c r="N6" s="17"/>
      <c r="O6" s="17"/>
      <c r="P6" s="220" t="s">
        <v>167</v>
      </c>
      <c r="Q6" s="17"/>
      <c r="R6" s="225"/>
    </row>
    <row r="7" spans="1:18" ht="15" customHeight="1" x14ac:dyDescent="0.25">
      <c r="A7" s="208" t="str">
        <f>'Eff Conc.'!A7</f>
        <v>Q3 2012</v>
      </c>
      <c r="B7" s="64">
        <f>'Eff Conc.'!B7</f>
        <v>41093.409722222219</v>
      </c>
      <c r="C7" s="89">
        <f>'Eff Conc.'!C7</f>
        <v>0</v>
      </c>
      <c r="D7" s="246">
        <f>'Eff Conc.'!D7</f>
        <v>3.6999999999999997</v>
      </c>
      <c r="E7" s="247"/>
      <c r="F7" s="248" t="str">
        <f>IF(OR('Eff Conc.'!F7=0,'Eff Conc.'!F7=""), " ", 'Eff Conc.'!$D7*'Eff Conc.'!F7*3.78)</f>
        <v xml:space="preserve"> </v>
      </c>
      <c r="G7" s="248" t="str">
        <f>IF(OR('Eff Conc.'!G7=0,'Eff Conc.'!G7=""), " ", 'Eff Conc.'!$D7*'Eff Conc.'!G7*3.78)</f>
        <v xml:space="preserve"> </v>
      </c>
      <c r="H7" s="248" t="str">
        <f>IF('Eff Conc.'!H7="", " ", 'Eff Conc.'!$D7*'Eff Conc.'!H7*3.78)</f>
        <v xml:space="preserve"> </v>
      </c>
      <c r="I7" s="248" t="str">
        <f>IF('Eff Conc.'!I7="", " ", 'Eff Conc.'!$D7*'Eff Conc.'!I7*3.78)</f>
        <v xml:space="preserve"> </v>
      </c>
      <c r="J7" s="248" t="str">
        <f>IF('Eff Conc.'!J7="", " ", 'Eff Conc.'!$D7*'Eff Conc.'!J7*3.78)</f>
        <v xml:space="preserve"> </v>
      </c>
      <c r="K7" s="248" t="str">
        <f>IF('Eff Conc.'!K7="", " ", 'Eff Conc.'!$D7*'Eff Conc.'!K7*3.78)</f>
        <v xml:space="preserve"> </v>
      </c>
      <c r="L7" s="248">
        <f>IF('Eff Conc.'!L7="", " ", 'Eff Conc.'!$D7*'Eff Conc.'!L7*3.78)</f>
        <v>0.81957959999999985</v>
      </c>
      <c r="M7" s="249" t="str">
        <f>IF('Eff Conc.'!M7="", " ", 'Eff Conc.'!$D7*'Eff Conc.'!M7*3.78)</f>
        <v xml:space="preserve"> </v>
      </c>
      <c r="N7" s="248" t="str">
        <f>IF('Eff Conc.'!N7="", " ", 'Eff Conc.'!$D7*'Eff Conc.'!N7*3.78)</f>
        <v xml:space="preserve"> </v>
      </c>
      <c r="O7" s="248" t="str">
        <f>IF('Eff Conc.'!O7="", " ", 'Eff Conc.'!$D7*'Eff Conc.'!O7*3.78)</f>
        <v xml:space="preserve"> </v>
      </c>
      <c r="P7" s="248" t="str">
        <f>IF('Eff Conc.'!P7="", " ", 'Eff Conc.'!$E7*'Eff Conc.'!P7*3.78)</f>
        <v xml:space="preserve"> </v>
      </c>
      <c r="Q7" s="248">
        <f>IF('Eff Conc.'!U7="", " ", 'Eff Conc.'!$D7*'Eff Conc.'!U7*3.78)</f>
        <v>137.48237999999998</v>
      </c>
      <c r="R7" s="250" t="str">
        <f>IF('Eff Conc.'!V7="", " ", 'Eff Conc.'!$D7*'Eff Conc.'!V7*3.78)</f>
        <v xml:space="preserve"> </v>
      </c>
    </row>
    <row r="8" spans="1:18" x14ac:dyDescent="0.25">
      <c r="A8" s="208" t="str">
        <f>'Eff Conc.'!A8</f>
        <v>Q3 2012</v>
      </c>
      <c r="B8" s="64">
        <f>'Eff Conc.'!B8</f>
        <v>41101.375</v>
      </c>
      <c r="C8" s="89">
        <f>'Eff Conc.'!C8</f>
        <v>0</v>
      </c>
      <c r="D8" s="246">
        <f>'Eff Conc.'!D8</f>
        <v>3.48</v>
      </c>
      <c r="E8" s="247"/>
      <c r="F8" s="248">
        <f>IF(OR('Eff Conc.'!F8=0,'Eff Conc.'!F8=""), " ", 'Eff Conc.'!$D8*'Eff Conc.'!F8*3.78)</f>
        <v>240.59397599999997</v>
      </c>
      <c r="G8" s="248">
        <f>IF(OR('Eff Conc.'!G8=0,'Eff Conc.'!G8=""), " ", 'Eff Conc.'!$D8*'Eff Conc.'!G8*3.78)</f>
        <v>237.96309600000001</v>
      </c>
      <c r="H8" s="248">
        <f>IF('Eff Conc.'!H8="", " ", 'Eff Conc.'!$D8*'Eff Conc.'!H8*3.78)</f>
        <v>39.463199999999993</v>
      </c>
      <c r="I8" s="248">
        <f>IF('Eff Conc.'!I8="", " ", 'Eff Conc.'!$D8*'Eff Conc.'!I8*3.78)</f>
        <v>36.832319999999996</v>
      </c>
      <c r="J8" s="248">
        <f>IF('Eff Conc.'!J8="", " ", 'Eff Conc.'!$D8*'Eff Conc.'!J8*3.78)</f>
        <v>197.316</v>
      </c>
      <c r="K8" s="248">
        <f>IF('Eff Conc.'!K8="", " ", 'Eff Conc.'!$D8*'Eff Conc.'!K8*3.78)</f>
        <v>3.8147759999999993</v>
      </c>
      <c r="L8" s="248" t="str">
        <f>IF('Eff Conc.'!L8="", " ", 'Eff Conc.'!$D8*'Eff Conc.'!L8*3.78)</f>
        <v xml:space="preserve"> </v>
      </c>
      <c r="M8" s="249" t="str">
        <f>IF('Eff Conc.'!M8="", " ", 'Eff Conc.'!$D8*'Eff Conc.'!M8*3.78)</f>
        <v xml:space="preserve"> </v>
      </c>
      <c r="N8" s="248">
        <f>IF('Eff Conc.'!N8="", " ", 'Eff Conc.'!$D8*'Eff Conc.'!N8*3.78)</f>
        <v>42.094079999999998</v>
      </c>
      <c r="O8" s="248">
        <f>IF('Eff Conc.'!O8="", " ", 'Eff Conc.'!$D8*'Eff Conc.'!O8*3.78)</f>
        <v>47.355840000000001</v>
      </c>
      <c r="P8" s="248" t="str">
        <f>IF('Eff Conc.'!P8="", " ", 'Eff Conc.'!$E8*'Eff Conc.'!P8*3.78)</f>
        <v xml:space="preserve"> </v>
      </c>
      <c r="Q8" s="248" t="str">
        <f>IF('Eff Conc.'!U8="", " ", 'Eff Conc.'!$D8*'Eff Conc.'!U8*3.78)</f>
        <v xml:space="preserve"> </v>
      </c>
      <c r="R8" s="250" t="str">
        <f>IF('Eff Conc.'!V8="", " ", 'Eff Conc.'!$D8*'Eff Conc.'!V8*3.78)</f>
        <v xml:space="preserve"> </v>
      </c>
    </row>
    <row r="9" spans="1:18" x14ac:dyDescent="0.25">
      <c r="A9" s="208" t="str">
        <f>'Eff Conc.'!A9</f>
        <v>Q3 2012</v>
      </c>
      <c r="B9" s="64">
        <f>'Eff Conc.'!B9</f>
        <v>41101.368055555555</v>
      </c>
      <c r="C9" s="89">
        <f>'Eff Conc.'!C9</f>
        <v>0</v>
      </c>
      <c r="D9" s="246">
        <f>'Eff Conc.'!D9</f>
        <v>2.4899999999999998</v>
      </c>
      <c r="E9" s="247">
        <f>'Eff Conc.'!E9</f>
        <v>4.29</v>
      </c>
      <c r="F9" s="248" t="str">
        <f>IF(OR('Eff Conc.'!F9=0,'Eff Conc.'!F9=""), " ", 'Eff Conc.'!$D9*'Eff Conc.'!F9*3.78)</f>
        <v xml:space="preserve"> </v>
      </c>
      <c r="G9" s="248" t="str">
        <f>IF(OR('Eff Conc.'!G9=0,'Eff Conc.'!G9=""), " ", 'Eff Conc.'!$D9*'Eff Conc.'!G9*3.78)</f>
        <v xml:space="preserve"> </v>
      </c>
      <c r="H9" s="248" t="str">
        <f>IF('Eff Conc.'!H9="", " ", 'Eff Conc.'!$D9*'Eff Conc.'!H9*3.78)</f>
        <v xml:space="preserve"> </v>
      </c>
      <c r="I9" s="248" t="str">
        <f>IF('Eff Conc.'!I9="", " ", 'Eff Conc.'!$D9*'Eff Conc.'!I9*3.78)</f>
        <v xml:space="preserve"> </v>
      </c>
      <c r="J9" s="248" t="str">
        <f>IF('Eff Conc.'!J9="", " ", 'Eff Conc.'!$D9*'Eff Conc.'!J9*3.78)</f>
        <v xml:space="preserve"> </v>
      </c>
      <c r="K9" s="248" t="str">
        <f>IF('Eff Conc.'!K9="", " ", 'Eff Conc.'!$D9*'Eff Conc.'!K9*3.78)</f>
        <v xml:space="preserve"> </v>
      </c>
      <c r="L9" s="248" t="str">
        <f>IF('Eff Conc.'!L9="", " ", 'Eff Conc.'!$D9*'Eff Conc.'!L9*3.78)</f>
        <v xml:space="preserve"> </v>
      </c>
      <c r="M9" s="249" t="str">
        <f>IF('Eff Conc.'!M9="", " ", 'Eff Conc.'!$D9*'Eff Conc.'!M9*3.78)</f>
        <v xml:space="preserve"> </v>
      </c>
      <c r="N9" s="248" t="str">
        <f>IF('Eff Conc.'!N9="", " ", 'Eff Conc.'!$D9*'Eff Conc.'!N9*3.78)</f>
        <v xml:space="preserve"> </v>
      </c>
      <c r="O9" s="248" t="str">
        <f>IF('Eff Conc.'!O9="", " ", 'Eff Conc.'!$D9*'Eff Conc.'!O9*3.78)</f>
        <v xml:space="preserve"> </v>
      </c>
      <c r="P9" s="248">
        <f>IF('Eff Conc.'!P9="", " ", 'Eff Conc.'!$D9*'Eff Conc.'!P9*3.78)</f>
        <v>23.530499999999996</v>
      </c>
      <c r="Q9" s="248" t="str">
        <f>IF('Eff Conc.'!U9="", " ", 'Eff Conc.'!$D9*'Eff Conc.'!U9*3.78)</f>
        <v xml:space="preserve"> </v>
      </c>
      <c r="R9" s="250">
        <f>IF('Eff Conc.'!V9="", " ", 'Eff Conc.'!$D9*'Eff Conc.'!V9*3.78)</f>
        <v>24.471719999999998</v>
      </c>
    </row>
    <row r="10" spans="1:18" ht="15" customHeight="1" x14ac:dyDescent="0.25">
      <c r="A10" s="208" t="str">
        <f>'Eff Conc.'!A10</f>
        <v>Q3 2012</v>
      </c>
      <c r="B10" s="64">
        <f>'Eff Conc.'!B10</f>
        <v>41123.385416666664</v>
      </c>
      <c r="C10" s="89">
        <f>'Eff Conc.'!C10</f>
        <v>0</v>
      </c>
      <c r="D10" s="246">
        <f>'Eff Conc.'!D10</f>
        <v>3.78</v>
      </c>
      <c r="E10" s="247"/>
      <c r="F10" s="248">
        <f>IF(OR('Eff Conc.'!F10=0,'Eff Conc.'!F10=""), " ", 'Eff Conc.'!$D10*'Eff Conc.'!F10*3.78)</f>
        <v>238.90204800000001</v>
      </c>
      <c r="G10" s="248">
        <f>IF(OR('Eff Conc.'!G10=0,'Eff Conc.'!G10=""), " ", 'Eff Conc.'!$D10*'Eff Conc.'!G10*3.78)</f>
        <v>234.61552800000001</v>
      </c>
      <c r="H10" s="248">
        <f>IF('Eff Conc.'!H10="", " ", 'Eff Conc.'!$D10*'Eff Conc.'!H10*3.78)</f>
        <v>90.016919999999985</v>
      </c>
      <c r="I10" s="248">
        <f>IF('Eff Conc.'!I10="", " ", 'Eff Conc.'!$D10*'Eff Conc.'!I10*3.78)</f>
        <v>85.730399999999989</v>
      </c>
      <c r="J10" s="248">
        <f>IF('Eff Conc.'!J10="", " ", 'Eff Conc.'!$D10*'Eff Conc.'!J10*3.78)</f>
        <v>142.88399999999999</v>
      </c>
      <c r="K10" s="248">
        <f>IF('Eff Conc.'!K10="", " ", 'Eff Conc.'!$D10*'Eff Conc.'!K10*3.78)</f>
        <v>6.0011279999999996</v>
      </c>
      <c r="L10" s="248">
        <f>IF('Eff Conc.'!L10="", " ", 'Eff Conc.'!$D10*'Eff Conc.'!L10*3.78)</f>
        <v>58.725324000000001</v>
      </c>
      <c r="M10" s="249" t="str">
        <f>IF('Eff Conc.'!M10="", " ", 'Eff Conc.'!$D10*'Eff Conc.'!M10*3.78)</f>
        <v xml:space="preserve"> </v>
      </c>
      <c r="N10" s="248">
        <f>IF('Eff Conc.'!N10="", " ", 'Eff Conc.'!$D10*'Eff Conc.'!N10*3.78)</f>
        <v>41.436359999999993</v>
      </c>
      <c r="O10" s="248">
        <f>IF('Eff Conc.'!O10="", " ", 'Eff Conc.'!$D10*'Eff Conc.'!O10*3.78)</f>
        <v>41.436359999999993</v>
      </c>
      <c r="P10" s="248" t="str">
        <f>IF('Eff Conc.'!P10="", " ", 'Eff Conc.'!$E10*'Eff Conc.'!P10*3.78)</f>
        <v xml:space="preserve"> </v>
      </c>
      <c r="Q10" s="248">
        <f>IF('Eff Conc.'!U10="", " ", 'Eff Conc.'!$D10*'Eff Conc.'!U10*3.78)</f>
        <v>37.149839999999998</v>
      </c>
      <c r="R10" s="250" t="str">
        <f>IF('Eff Conc.'!V10="", " ", 'Eff Conc.'!$D10*'Eff Conc.'!V10*3.78)</f>
        <v xml:space="preserve"> </v>
      </c>
    </row>
    <row r="11" spans="1:18" x14ac:dyDescent="0.25">
      <c r="A11" s="208" t="str">
        <f>'Eff Conc.'!A11</f>
        <v>Q3 2012</v>
      </c>
      <c r="B11" s="64">
        <f>'Eff Conc.'!B11</f>
        <v>41123.364583333336</v>
      </c>
      <c r="C11" s="89">
        <f>'Eff Conc.'!C11</f>
        <v>0</v>
      </c>
      <c r="D11" s="246">
        <f>'Eff Conc.'!D11</f>
        <v>2.4699999999999998</v>
      </c>
      <c r="E11" s="247">
        <f>'Eff Conc.'!E11</f>
        <v>4.34</v>
      </c>
      <c r="F11" s="248" t="str">
        <f>IF(OR('Eff Conc.'!F11=0,'Eff Conc.'!F11=""), " ", 'Eff Conc.'!$D11*'Eff Conc.'!F11*3.78)</f>
        <v xml:space="preserve"> </v>
      </c>
      <c r="G11" s="248" t="str">
        <f>IF(OR('Eff Conc.'!G11=0,'Eff Conc.'!G11=""), " ", 'Eff Conc.'!$D11*'Eff Conc.'!G11*3.78)</f>
        <v xml:space="preserve"> </v>
      </c>
      <c r="H11" s="248" t="str">
        <f>IF('Eff Conc.'!H11="", " ", 'Eff Conc.'!$D11*'Eff Conc.'!H11*3.78)</f>
        <v xml:space="preserve"> </v>
      </c>
      <c r="I11" s="248" t="str">
        <f>IF('Eff Conc.'!I11="", " ", 'Eff Conc.'!$D11*'Eff Conc.'!I11*3.78)</f>
        <v xml:space="preserve"> </v>
      </c>
      <c r="J11" s="248" t="str">
        <f>IF('Eff Conc.'!J11="", " ", 'Eff Conc.'!$D11*'Eff Conc.'!J11*3.78)</f>
        <v xml:space="preserve"> </v>
      </c>
      <c r="K11" s="248" t="str">
        <f>IF('Eff Conc.'!K11="", " ", 'Eff Conc.'!$D11*'Eff Conc.'!K11*3.78)</f>
        <v xml:space="preserve"> </v>
      </c>
      <c r="L11" s="248" t="str">
        <f>IF('Eff Conc.'!L11="", " ", 'Eff Conc.'!$D11*'Eff Conc.'!L11*3.78)</f>
        <v xml:space="preserve"> </v>
      </c>
      <c r="M11" s="249" t="str">
        <f>IF('Eff Conc.'!M11="", " ", 'Eff Conc.'!$D11*'Eff Conc.'!M11*3.78)</f>
        <v xml:space="preserve"> </v>
      </c>
      <c r="N11" s="248" t="str">
        <f>IF('Eff Conc.'!N11="", " ", 'Eff Conc.'!$D11*'Eff Conc.'!N11*3.78)</f>
        <v xml:space="preserve"> </v>
      </c>
      <c r="O11" s="248" t="str">
        <f>IF('Eff Conc.'!O11="", " ", 'Eff Conc.'!$D11*'Eff Conc.'!O11*3.78)</f>
        <v xml:space="preserve"> </v>
      </c>
      <c r="P11" s="248">
        <f>IF('Eff Conc.'!P11="", " ", 'Eff Conc.'!$D11*'Eff Conc.'!P11*3.78)</f>
        <v>23.341499999999996</v>
      </c>
      <c r="Q11" s="248" t="str">
        <f>IF('Eff Conc.'!U11="", " ", 'Eff Conc.'!$D11*'Eff Conc.'!U11*3.78)</f>
        <v xml:space="preserve"> </v>
      </c>
      <c r="R11" s="250">
        <f>IF('Eff Conc.'!V11="", " ", 'Eff Conc.'!$D11*'Eff Conc.'!V11*3.78)</f>
        <v>23.341499999999996</v>
      </c>
    </row>
    <row r="12" spans="1:18" s="10" customFormat="1" x14ac:dyDescent="0.25">
      <c r="A12" s="208" t="str">
        <f>'Eff Conc.'!A12</f>
        <v>Q3 2012</v>
      </c>
      <c r="B12" s="64">
        <f>'Eff Conc.'!B12</f>
        <v>41157.40625</v>
      </c>
      <c r="C12" s="89">
        <f>'Eff Conc.'!C12</f>
        <v>0</v>
      </c>
      <c r="D12" s="246">
        <f>'Eff Conc.'!D12</f>
        <v>3.2199999999999998</v>
      </c>
      <c r="E12" s="247"/>
      <c r="F12" s="248">
        <f>IF(OR('Eff Conc.'!F12=0,'Eff Conc.'!F12=""), " ", 'Eff Conc.'!$D12*'Eff Conc.'!F12*3.78)</f>
        <v>187.89298919999999</v>
      </c>
      <c r="G12" s="248">
        <f>IF(OR('Eff Conc.'!G12=0,'Eff Conc.'!G12=""), " ", 'Eff Conc.'!$D12*'Eff Conc.'!G12*3.78)</f>
        <v>181.80718920000001</v>
      </c>
      <c r="H12" s="248">
        <f>IF('Eff Conc.'!H12="", " ", 'Eff Conc.'!$D12*'Eff Conc.'!H12*3.78)</f>
        <v>29.211839999999995</v>
      </c>
      <c r="I12" s="248">
        <f>IF('Eff Conc.'!I12="", " ", 'Eff Conc.'!$D12*'Eff Conc.'!I12*3.78)</f>
        <v>23.126039999999996</v>
      </c>
      <c r="J12" s="248">
        <f>IF('Eff Conc.'!J12="", " ", 'Eff Conc.'!$D12*'Eff Conc.'!J12*3.78)</f>
        <v>158.23079999999999</v>
      </c>
      <c r="K12" s="248">
        <f>IF('Eff Conc.'!K12="", " ", 'Eff Conc.'!$D12*'Eff Conc.'!K12*3.78)</f>
        <v>0.45034919999999989</v>
      </c>
      <c r="L12" s="248">
        <f>IF('Eff Conc.'!L12="", " ", 'Eff Conc.'!$D12*'Eff Conc.'!L12*3.78)</f>
        <v>0.40774859999999996</v>
      </c>
      <c r="M12" s="249" t="str">
        <f>IF('Eff Conc.'!M12="", " ", 'Eff Conc.'!$D12*'Eff Conc.'!M12*3.78)</f>
        <v xml:space="preserve"> </v>
      </c>
      <c r="N12" s="248">
        <f>IF('Eff Conc.'!N12="", " ", 'Eff Conc.'!$D12*'Eff Conc.'!N12*3.78)</f>
        <v>36.514800000000001</v>
      </c>
      <c r="O12" s="248">
        <f>IF('Eff Conc.'!O12="", " ", 'Eff Conc.'!$D12*'Eff Conc.'!O12*3.78)</f>
        <v>32.863319999999995</v>
      </c>
      <c r="P12" s="248" t="str">
        <f>IF('Eff Conc.'!P12="", " ", 'Eff Conc.'!$E12*'Eff Conc.'!P12*3.78)</f>
        <v xml:space="preserve"> </v>
      </c>
      <c r="Q12" s="248">
        <f>IF('Eff Conc.'!U12="", " ", 'Eff Conc.'!$D12*'Eff Conc.'!U12*3.78)</f>
        <v>138.75623999999999</v>
      </c>
      <c r="R12" s="250" t="str">
        <f>IF('Eff Conc.'!V12="", " ", 'Eff Conc.'!$D12*'Eff Conc.'!V12*3.78)</f>
        <v xml:space="preserve"> </v>
      </c>
    </row>
    <row r="13" spans="1:18" s="10" customFormat="1" x14ac:dyDescent="0.25">
      <c r="A13" s="208" t="str">
        <f>'Eff Conc.'!A13</f>
        <v>Q3 2012</v>
      </c>
      <c r="B13" s="64">
        <f>'Eff Conc.'!B13</f>
        <v>41157.395833333336</v>
      </c>
      <c r="C13" s="89">
        <f>'Eff Conc.'!C13</f>
        <v>0</v>
      </c>
      <c r="D13" s="246">
        <f>'Eff Conc.'!D13</f>
        <v>2.94</v>
      </c>
      <c r="E13" s="247">
        <f>'Eff Conc.'!E13</f>
        <v>3.98</v>
      </c>
      <c r="F13" s="248" t="str">
        <f>IF(OR('Eff Conc.'!F13=0,'Eff Conc.'!F13=""), " ", 'Eff Conc.'!$D13*'Eff Conc.'!F13*3.78)</f>
        <v xml:space="preserve"> </v>
      </c>
      <c r="G13" s="248" t="str">
        <f>IF(OR('Eff Conc.'!G13=0,'Eff Conc.'!G13=""), " ", 'Eff Conc.'!$D13*'Eff Conc.'!G13*3.78)</f>
        <v xml:space="preserve"> </v>
      </c>
      <c r="H13" s="248" t="str">
        <f>IF('Eff Conc.'!H13="", " ", 'Eff Conc.'!$D13*'Eff Conc.'!H13*3.78)</f>
        <v xml:space="preserve"> </v>
      </c>
      <c r="I13" s="248" t="str">
        <f>IF('Eff Conc.'!I13="", " ", 'Eff Conc.'!$D13*'Eff Conc.'!I13*3.78)</f>
        <v xml:space="preserve"> </v>
      </c>
      <c r="J13" s="248" t="str">
        <f>IF('Eff Conc.'!J13="", " ", 'Eff Conc.'!$D13*'Eff Conc.'!J13*3.78)</f>
        <v xml:space="preserve"> </v>
      </c>
      <c r="K13" s="248" t="str">
        <f>IF('Eff Conc.'!K13="", " ", 'Eff Conc.'!$D13*'Eff Conc.'!K13*3.78)</f>
        <v xml:space="preserve"> </v>
      </c>
      <c r="L13" s="248" t="str">
        <f>IF('Eff Conc.'!L13="", " ", 'Eff Conc.'!$D13*'Eff Conc.'!L13*3.78)</f>
        <v xml:space="preserve"> </v>
      </c>
      <c r="M13" s="249" t="str">
        <f>IF('Eff Conc.'!M13="", " ", 'Eff Conc.'!$D13*'Eff Conc.'!M13*3.78)</f>
        <v xml:space="preserve"> </v>
      </c>
      <c r="N13" s="248" t="str">
        <f>IF('Eff Conc.'!N13="", " ", 'Eff Conc.'!$D13*'Eff Conc.'!N13*3.78)</f>
        <v xml:space="preserve"> </v>
      </c>
      <c r="O13" s="248" t="str">
        <f>IF('Eff Conc.'!O13="", " ", 'Eff Conc.'!$D13*'Eff Conc.'!O13*3.78)</f>
        <v xml:space="preserve"> </v>
      </c>
      <c r="P13" s="248">
        <f>IF('Eff Conc.'!P13="", " ", 'Eff Conc.'!$D13*'Eff Conc.'!P13*3.78)</f>
        <v>27.782999999999998</v>
      </c>
      <c r="Q13" s="248" t="str">
        <f>IF('Eff Conc.'!U13="", " ", 'Eff Conc.'!$D13*'Eff Conc.'!U13*3.78)</f>
        <v xml:space="preserve"> </v>
      </c>
      <c r="R13" s="250">
        <f>IF('Eff Conc.'!V13="", " ", 'Eff Conc.'!$D13*'Eff Conc.'!V13*3.78)</f>
        <v>28.89432</v>
      </c>
    </row>
    <row r="14" spans="1:18" x14ac:dyDescent="0.25">
      <c r="A14" s="208" t="str">
        <f>'Eff Conc.'!A14</f>
        <v>Q4 2012</v>
      </c>
      <c r="B14" s="64">
        <f>'Eff Conc.'!B14</f>
        <v>41184.420138888891</v>
      </c>
      <c r="C14" s="89">
        <f>'Eff Conc.'!C14</f>
        <v>0</v>
      </c>
      <c r="D14" s="246">
        <f>'Eff Conc.'!D14</f>
        <v>3.65</v>
      </c>
      <c r="E14" s="247"/>
      <c r="F14" s="248">
        <f>IF(OR('Eff Conc.'!F14=0,'Eff Conc.'!F14=""), " ", 'Eff Conc.'!$D14*'Eff Conc.'!F14*3.78)</f>
        <v>334.43928</v>
      </c>
      <c r="G14" s="248">
        <f>IF(OR('Eff Conc.'!G14=0,'Eff Conc.'!G14=""), " ", 'Eff Conc.'!$D14*'Eff Conc.'!G14*3.78)</f>
        <v>334.43928</v>
      </c>
      <c r="H14" s="248">
        <f>IF('Eff Conc.'!H14="", " ", 'Eff Conc.'!$D14*'Eff Conc.'!H14*3.78)</f>
        <v>28.973699999999997</v>
      </c>
      <c r="I14" s="248">
        <f>IF('Eff Conc.'!I14="", " ", 'Eff Conc.'!$D14*'Eff Conc.'!I14*3.78)</f>
        <v>28.973699999999997</v>
      </c>
      <c r="J14" s="248">
        <f>IF('Eff Conc.'!J14="", " ", 'Eff Conc.'!$D14*'Eff Conc.'!J14*3.78)</f>
        <v>303.53399999999999</v>
      </c>
      <c r="K14" s="248">
        <f>IF('Eff Conc.'!K14="", " ", 'Eff Conc.'!$D14*'Eff Conc.'!K14*3.78)</f>
        <v>1.9315799999999999</v>
      </c>
      <c r="L14" s="248">
        <f>IF('Eff Conc.'!L14="", " ", 'Eff Conc.'!$D14*'Eff Conc.'!L14*3.78)</f>
        <v>0.79470719999999995</v>
      </c>
      <c r="M14" s="249" t="str">
        <f>IF('Eff Conc.'!M14="", " ", 'Eff Conc.'!$D14*'Eff Conc.'!M14*3.78)</f>
        <v xml:space="preserve"> </v>
      </c>
      <c r="N14" s="248">
        <f>IF('Eff Conc.'!N14="", " ", 'Eff Conc.'!$D14*'Eff Conc.'!N14*3.78)</f>
        <v>45.530099999999997</v>
      </c>
      <c r="O14" s="248">
        <f>IF('Eff Conc.'!O14="", " ", 'Eff Conc.'!$D14*'Eff Conc.'!O14*3.78)</f>
        <v>42.770699999999998</v>
      </c>
      <c r="P14" s="248" t="str">
        <f>IF('Eff Conc.'!P14="", " ", 'Eff Conc.'!$E14*'Eff Conc.'!P14*3.78)</f>
        <v xml:space="preserve"> </v>
      </c>
      <c r="Q14" s="248">
        <f>IF('Eff Conc.'!U14="", " ", 'Eff Conc.'!$D14*'Eff Conc.'!U14*3.78)</f>
        <v>154.52639999999997</v>
      </c>
      <c r="R14" s="250" t="str">
        <f>IF('Eff Conc.'!V14="", " ", 'Eff Conc.'!$D14*'Eff Conc.'!V14*3.78)</f>
        <v xml:space="preserve"> </v>
      </c>
    </row>
    <row r="15" spans="1:18" x14ac:dyDescent="0.25">
      <c r="A15" s="208" t="str">
        <f>'Eff Conc.'!A15</f>
        <v>Q4 2012</v>
      </c>
      <c r="B15" s="64">
        <f>'Eff Conc.'!B15</f>
        <v>41184.409722222219</v>
      </c>
      <c r="C15" s="89">
        <f>'Eff Conc.'!C15</f>
        <v>0</v>
      </c>
      <c r="D15" s="246">
        <f>'Eff Conc.'!D15</f>
        <v>3.88</v>
      </c>
      <c r="E15" s="247">
        <f>'Eff Conc.'!E15</f>
        <v>4.46</v>
      </c>
      <c r="F15" s="248" t="str">
        <f>IF(OR('Eff Conc.'!F15=0,'Eff Conc.'!F15=""), " ", 'Eff Conc.'!$D15*'Eff Conc.'!F15*3.78)</f>
        <v xml:space="preserve"> </v>
      </c>
      <c r="G15" s="248" t="str">
        <f>IF(OR('Eff Conc.'!G15=0,'Eff Conc.'!G15=""), " ", 'Eff Conc.'!$D15*'Eff Conc.'!G15*3.78)</f>
        <v xml:space="preserve"> </v>
      </c>
      <c r="H15" s="248" t="str">
        <f>IF('Eff Conc.'!H15="", " ", 'Eff Conc.'!$D15*'Eff Conc.'!H15*3.78)</f>
        <v xml:space="preserve"> </v>
      </c>
      <c r="I15" s="248" t="str">
        <f>IF('Eff Conc.'!I15="", " ", 'Eff Conc.'!$D15*'Eff Conc.'!I15*3.78)</f>
        <v xml:space="preserve"> </v>
      </c>
      <c r="J15" s="248" t="str">
        <f>IF('Eff Conc.'!J15="", " ", 'Eff Conc.'!$D15*'Eff Conc.'!J15*3.78)</f>
        <v xml:space="preserve"> </v>
      </c>
      <c r="K15" s="248" t="str">
        <f>IF('Eff Conc.'!K15="", " ", 'Eff Conc.'!$D15*'Eff Conc.'!K15*3.78)</f>
        <v xml:space="preserve"> </v>
      </c>
      <c r="L15" s="248" t="str">
        <f>IF('Eff Conc.'!L15="", " ", 'Eff Conc.'!$D15*'Eff Conc.'!L15*3.78)</f>
        <v xml:space="preserve"> </v>
      </c>
      <c r="M15" s="249" t="str">
        <f>IF('Eff Conc.'!M15="", " ", 'Eff Conc.'!$D15*'Eff Conc.'!M15*3.78)</f>
        <v xml:space="preserve"> </v>
      </c>
      <c r="N15" s="248" t="str">
        <f>IF('Eff Conc.'!N15="", " ", 'Eff Conc.'!$D15*'Eff Conc.'!N15*3.78)</f>
        <v xml:space="preserve"> </v>
      </c>
      <c r="O15" s="248" t="str">
        <f>IF('Eff Conc.'!O15="", " ", 'Eff Conc.'!$D15*'Eff Conc.'!O15*3.78)</f>
        <v xml:space="preserve"> </v>
      </c>
      <c r="P15" s="248">
        <f>IF('Eff Conc.'!P15="", " ", 'Eff Conc.'!$D15*'Eff Conc.'!P15*3.78)</f>
        <v>32.266079999999995</v>
      </c>
      <c r="Q15" s="248" t="str">
        <f>IF('Eff Conc.'!U15="", " ", 'Eff Conc.'!$D15*'Eff Conc.'!U15*3.78)</f>
        <v xml:space="preserve"> </v>
      </c>
      <c r="R15" s="250">
        <f>IF('Eff Conc.'!V15="", " ", 'Eff Conc.'!$D15*'Eff Conc.'!V15*3.78)</f>
        <v>35.199359999999999</v>
      </c>
    </row>
    <row r="16" spans="1:18" x14ac:dyDescent="0.25">
      <c r="A16" s="208" t="str">
        <f>'Eff Conc.'!A16</f>
        <v>Q4 2012</v>
      </c>
      <c r="B16" s="64">
        <f>'Eff Conc.'!B16</f>
        <v>41215.40625</v>
      </c>
      <c r="C16" s="89">
        <f>'Eff Conc.'!C16</f>
        <v>0</v>
      </c>
      <c r="D16" s="246">
        <f>'Eff Conc.'!D16</f>
        <v>5.66</v>
      </c>
      <c r="E16" s="247"/>
      <c r="F16" s="248">
        <f>IF(OR('Eff Conc.'!F16=0,'Eff Conc.'!F16=""), " ", 'Eff Conc.'!$D16*'Eff Conc.'!F16*3.78)</f>
        <v>377.19032399999998</v>
      </c>
      <c r="G16" s="248">
        <f>IF(OR('Eff Conc.'!G16=0,'Eff Conc.'!G16=""), " ", 'Eff Conc.'!$D16*'Eff Conc.'!G16*3.78)</f>
        <v>372.91136399999999</v>
      </c>
      <c r="H16" s="248">
        <f>IF('Eff Conc.'!H16="", " ", 'Eff Conc.'!$D16*'Eff Conc.'!H16*3.78)</f>
        <v>49.20803999999999</v>
      </c>
      <c r="I16" s="248">
        <f>IF('Eff Conc.'!I16="", " ", 'Eff Conc.'!$D16*'Eff Conc.'!I16*3.78)</f>
        <v>44.929079999999999</v>
      </c>
      <c r="J16" s="248">
        <f>IF('Eff Conc.'!J16="", " ", 'Eff Conc.'!$D16*'Eff Conc.'!J16*3.78)</f>
        <v>320.92200000000003</v>
      </c>
      <c r="K16" s="248">
        <f>IF('Eff Conc.'!K16="", " ", 'Eff Conc.'!$D16*'Eff Conc.'!K16*3.78)</f>
        <v>7.0602840000000002</v>
      </c>
      <c r="L16" s="248">
        <f>IF('Eff Conc.'!L16="", " ", 'Eff Conc.'!$D16*'Eff Conc.'!L16*3.78)</f>
        <v>1.57893624</v>
      </c>
      <c r="M16" s="249" t="str">
        <f>IF('Eff Conc.'!M16="", " ", 'Eff Conc.'!$D16*'Eff Conc.'!M16*3.78)</f>
        <v xml:space="preserve"> </v>
      </c>
      <c r="N16" s="248">
        <f>IF('Eff Conc.'!N16="", " ", 'Eff Conc.'!$D16*'Eff Conc.'!N16*3.78)</f>
        <v>62.044920000000005</v>
      </c>
      <c r="O16" s="248">
        <f>IF('Eff Conc.'!O16="", " ", 'Eff Conc.'!$D16*'Eff Conc.'!O16*3.78)</f>
        <v>57.765960000000007</v>
      </c>
      <c r="P16" s="248" t="str">
        <f>IF('Eff Conc.'!P16="", " ", 'Eff Conc.'!$E16*'Eff Conc.'!P16*3.78)</f>
        <v xml:space="preserve"> </v>
      </c>
      <c r="Q16" s="248">
        <f>IF('Eff Conc.'!U16="", " ", 'Eff Conc.'!$D16*'Eff Conc.'!U16*3.78)</f>
        <v>158.32151999999999</v>
      </c>
      <c r="R16" s="250" t="str">
        <f>IF('Eff Conc.'!V16="", " ", 'Eff Conc.'!$D16*'Eff Conc.'!V16*3.78)</f>
        <v xml:space="preserve"> </v>
      </c>
    </row>
    <row r="17" spans="1:18" x14ac:dyDescent="0.25">
      <c r="A17" s="208" t="str">
        <f>'Eff Conc.'!A17</f>
        <v>Q4 2012</v>
      </c>
      <c r="B17" s="64">
        <f>'Eff Conc.'!B17</f>
        <v>41215.400694444441</v>
      </c>
      <c r="C17" s="89">
        <f>'Eff Conc.'!C17</f>
        <v>0</v>
      </c>
      <c r="D17" s="246">
        <f>'Eff Conc.'!D17</f>
        <v>3.6599999999999997</v>
      </c>
      <c r="E17" s="247">
        <f>'Eff Conc.'!E17</f>
        <v>8.66</v>
      </c>
      <c r="F17" s="248" t="str">
        <f>IF(OR('Eff Conc.'!F17=0,'Eff Conc.'!F17=""), " ", 'Eff Conc.'!$D17*'Eff Conc.'!F17*3.78)</f>
        <v xml:space="preserve"> </v>
      </c>
      <c r="G17" s="248" t="str">
        <f>IF(OR('Eff Conc.'!G17=0,'Eff Conc.'!G17=""), " ", 'Eff Conc.'!$D17*'Eff Conc.'!G17*3.78)</f>
        <v xml:space="preserve"> </v>
      </c>
      <c r="H17" s="248" t="str">
        <f>IF('Eff Conc.'!H17="", " ", 'Eff Conc.'!$D17*'Eff Conc.'!H17*3.78)</f>
        <v xml:space="preserve"> </v>
      </c>
      <c r="I17" s="248" t="str">
        <f>IF('Eff Conc.'!I17="", " ", 'Eff Conc.'!$D17*'Eff Conc.'!I17*3.78)</f>
        <v xml:space="preserve"> </v>
      </c>
      <c r="J17" s="248" t="str">
        <f>IF('Eff Conc.'!J17="", " ", 'Eff Conc.'!$D17*'Eff Conc.'!J17*3.78)</f>
        <v xml:space="preserve"> </v>
      </c>
      <c r="K17" s="248" t="str">
        <f>IF('Eff Conc.'!K17="", " ", 'Eff Conc.'!$D17*'Eff Conc.'!K17*3.78)</f>
        <v xml:space="preserve"> </v>
      </c>
      <c r="L17" s="248" t="str">
        <f>IF('Eff Conc.'!L17="", " ", 'Eff Conc.'!$D17*'Eff Conc.'!L17*3.78)</f>
        <v xml:space="preserve"> </v>
      </c>
      <c r="M17" s="249" t="str">
        <f>IF('Eff Conc.'!M17="", " ", 'Eff Conc.'!$D17*'Eff Conc.'!M17*3.78)</f>
        <v xml:space="preserve"> </v>
      </c>
      <c r="N17" s="248" t="str">
        <f>IF('Eff Conc.'!N17="", " ", 'Eff Conc.'!$D17*'Eff Conc.'!N17*3.78)</f>
        <v xml:space="preserve"> </v>
      </c>
      <c r="O17" s="248" t="str">
        <f>IF('Eff Conc.'!O17="", " ", 'Eff Conc.'!$D17*'Eff Conc.'!O17*3.78)</f>
        <v xml:space="preserve"> </v>
      </c>
      <c r="P17" s="248">
        <f>IF('Eff Conc.'!P17="", " ", 'Eff Conc.'!$D17*'Eff Conc.'!P17*3.78)</f>
        <v>33.203519999999997</v>
      </c>
      <c r="Q17" s="248" t="str">
        <f>IF('Eff Conc.'!U17="", " ", 'Eff Conc.'!$D17*'Eff Conc.'!U17*3.78)</f>
        <v xml:space="preserve"> </v>
      </c>
      <c r="R17" s="250">
        <f>IF('Eff Conc.'!V17="", " ", 'Eff Conc.'!$D17*'Eff Conc.'!V17*3.78)</f>
        <v>37.353959999999994</v>
      </c>
    </row>
    <row r="18" spans="1:18" ht="15" customHeight="1" x14ac:dyDescent="0.25">
      <c r="A18" s="208" t="str">
        <f>'Eff Conc.'!A18</f>
        <v>Q4 2012</v>
      </c>
      <c r="B18" s="64">
        <f>'Eff Conc.'!B18</f>
        <v>41240.474305555559</v>
      </c>
      <c r="C18" s="89">
        <f>'Eff Conc.'!C18</f>
        <v>0</v>
      </c>
      <c r="D18" s="246">
        <f>'Eff Conc.'!D18</f>
        <v>8.41</v>
      </c>
      <c r="E18" s="247"/>
      <c r="F18" s="248" t="str">
        <f>IF(OR('Eff Conc.'!F18=0,'Eff Conc.'!F18=""), " ", 'Eff Conc.'!$D18*'Eff Conc.'!F18*3.78)</f>
        <v xml:space="preserve"> </v>
      </c>
      <c r="G18" s="248" t="str">
        <f>IF(OR('Eff Conc.'!G18=0,'Eff Conc.'!G18=""), " ", 'Eff Conc.'!$D18*'Eff Conc.'!G18*3.78)</f>
        <v xml:space="preserve"> </v>
      </c>
      <c r="H18" s="248" t="str">
        <f>IF('Eff Conc.'!H18="", " ", 'Eff Conc.'!$D18*'Eff Conc.'!H18*3.78)</f>
        <v xml:space="preserve"> </v>
      </c>
      <c r="I18" s="248" t="str">
        <f>IF('Eff Conc.'!I18="", " ", 'Eff Conc.'!$D18*'Eff Conc.'!I18*3.78)</f>
        <v xml:space="preserve"> </v>
      </c>
      <c r="J18" s="248" t="str">
        <f>IF('Eff Conc.'!J18="", " ", 'Eff Conc.'!$D18*'Eff Conc.'!J18*3.78)</f>
        <v xml:space="preserve"> </v>
      </c>
      <c r="K18" s="248">
        <f>IF('Eff Conc.'!K18="", " ", 'Eff Conc.'!$D18*'Eff Conc.'!K18*3.78)</f>
        <v>0.5086368</v>
      </c>
      <c r="L18" s="248" t="str">
        <f>IF('Eff Conc.'!L18="", " ", 'Eff Conc.'!$D18*'Eff Conc.'!L18*3.78)</f>
        <v xml:space="preserve"> </v>
      </c>
      <c r="M18" s="249" t="str">
        <f>IF('Eff Conc.'!M18="", " ", 'Eff Conc.'!$D18*'Eff Conc.'!M18*3.78)</f>
        <v xml:space="preserve"> </v>
      </c>
      <c r="N18" s="248" t="str">
        <f>IF('Eff Conc.'!N18="", " ", 'Eff Conc.'!$D18*'Eff Conc.'!N18*3.78)</f>
        <v xml:space="preserve"> </v>
      </c>
      <c r="O18" s="248" t="str">
        <f>IF('Eff Conc.'!O18="", " ", 'Eff Conc.'!$D18*'Eff Conc.'!O18*3.78)</f>
        <v xml:space="preserve"> </v>
      </c>
      <c r="P18" s="248" t="str">
        <f>IF('Eff Conc.'!P18="", " ", 'Eff Conc.'!$E18*'Eff Conc.'!P18*3.78)</f>
        <v xml:space="preserve"> </v>
      </c>
      <c r="Q18" s="248" t="str">
        <f>IF('Eff Conc.'!U18="", " ", 'Eff Conc.'!$D18*'Eff Conc.'!U18*3.78)</f>
        <v xml:space="preserve"> </v>
      </c>
      <c r="R18" s="250" t="str">
        <f>IF('Eff Conc.'!V18="", " ", 'Eff Conc.'!$D18*'Eff Conc.'!V18*3.78)</f>
        <v xml:space="preserve"> </v>
      </c>
    </row>
    <row r="19" spans="1:18" ht="15" customHeight="1" x14ac:dyDescent="0.25">
      <c r="A19" s="208" t="str">
        <f>'Eff Conc.'!A19</f>
        <v>Q4 2013</v>
      </c>
      <c r="B19" s="64">
        <f>'Eff Conc.'!B19</f>
        <v>41240.46875</v>
      </c>
      <c r="C19" s="89">
        <f>'Eff Conc.'!C19</f>
        <v>0</v>
      </c>
      <c r="D19" s="246">
        <f>'Eff Conc.'!D19</f>
        <v>9</v>
      </c>
      <c r="E19" s="247">
        <f>'Eff Conc.'!E19</f>
        <v>11.82</v>
      </c>
      <c r="F19" s="248" t="str">
        <f>IF(OR('Eff Conc.'!F19=0,'Eff Conc.'!F19=""), " ", 'Eff Conc.'!$D19*'Eff Conc.'!F19*3.78)</f>
        <v xml:space="preserve"> </v>
      </c>
      <c r="G19" s="248" t="str">
        <f>IF(OR('Eff Conc.'!G19=0,'Eff Conc.'!G19=""), " ", 'Eff Conc.'!$D19*'Eff Conc.'!G19*3.78)</f>
        <v xml:space="preserve"> </v>
      </c>
      <c r="H19" s="248" t="str">
        <f>IF('Eff Conc.'!H19="", " ", 'Eff Conc.'!$D19*'Eff Conc.'!H19*3.78)</f>
        <v xml:space="preserve"> </v>
      </c>
      <c r="I19" s="248" t="str">
        <f>IF('Eff Conc.'!I19="", " ", 'Eff Conc.'!$D19*'Eff Conc.'!I19*3.78)</f>
        <v xml:space="preserve"> </v>
      </c>
      <c r="J19" s="248" t="str">
        <f>IF('Eff Conc.'!J19="", " ", 'Eff Conc.'!$D19*'Eff Conc.'!J19*3.78)</f>
        <v xml:space="preserve"> </v>
      </c>
      <c r="K19" s="248" t="str">
        <f>IF('Eff Conc.'!K19="", " ", 'Eff Conc.'!$D19*'Eff Conc.'!K19*3.78)</f>
        <v xml:space="preserve"> </v>
      </c>
      <c r="L19" s="248" t="str">
        <f>IF('Eff Conc.'!L19="", " ", 'Eff Conc.'!$D19*'Eff Conc.'!L19*3.78)</f>
        <v xml:space="preserve"> </v>
      </c>
      <c r="M19" s="249" t="str">
        <f>IF('Eff Conc.'!M19="", " ", 'Eff Conc.'!$D19*'Eff Conc.'!M19*3.78)</f>
        <v xml:space="preserve"> </v>
      </c>
      <c r="N19" s="248" t="str">
        <f>IF('Eff Conc.'!N19="", " ", 'Eff Conc.'!$D19*'Eff Conc.'!N19*3.78)</f>
        <v xml:space="preserve"> </v>
      </c>
      <c r="O19" s="248" t="str">
        <f>IF('Eff Conc.'!O19="", " ", 'Eff Conc.'!$D19*'Eff Conc.'!O19*3.78)</f>
        <v xml:space="preserve"> </v>
      </c>
      <c r="P19" s="248">
        <f>IF('Eff Conc.'!P19="", " ", 'Eff Conc.'!$D19*'Eff Conc.'!P19*3.78)</f>
        <v>64.637999999999991</v>
      </c>
      <c r="Q19" s="248" t="str">
        <f>IF('Eff Conc.'!U19="", " ", 'Eff Conc.'!$D19*'Eff Conc.'!U19*3.78)</f>
        <v xml:space="preserve"> </v>
      </c>
      <c r="R19" s="250">
        <f>IF('Eff Conc.'!V19="", " ", 'Eff Conc.'!$D19*'Eff Conc.'!V19*3.78)</f>
        <v>61.235999999999997</v>
      </c>
    </row>
    <row r="20" spans="1:18" x14ac:dyDescent="0.25">
      <c r="A20" s="208" t="str">
        <f>'Eff Conc.'!A20</f>
        <v>Q4 2012</v>
      </c>
      <c r="B20" s="64">
        <f>'Eff Conc.'!B20</f>
        <v>41247.449999999997</v>
      </c>
      <c r="C20" s="89" t="str">
        <f>'Eff Conc.'!C20</f>
        <v>Y</v>
      </c>
      <c r="D20" s="246">
        <f>'Eff Conc.'!D20</f>
        <v>20.310000000000002</v>
      </c>
      <c r="E20" s="247"/>
      <c r="F20" s="248">
        <f>IF(OR('Eff Conc.'!F20=0,'Eff Conc.'!F20=""), " ", 'Eff Conc.'!$D20*'Eff Conc.'!F20*3.78)</f>
        <v>1174.2246809999999</v>
      </c>
      <c r="G20" s="248">
        <f>IF(OR('Eff Conc.'!G20=0,'Eff Conc.'!G20=""), " ", 'Eff Conc.'!$D20*'Eff Conc.'!G20*3.78)</f>
        <v>1112.807241</v>
      </c>
      <c r="H20" s="248">
        <f>IF('Eff Conc.'!H20="", " ", 'Eff Conc.'!$D20*'Eff Conc.'!H20*3.78)</f>
        <v>168.89796000000004</v>
      </c>
      <c r="I20" s="248">
        <f>IF('Eff Conc.'!I20="", " ", 'Eff Conc.'!$D20*'Eff Conc.'!I20*3.78)</f>
        <v>107.48052</v>
      </c>
      <c r="J20" s="248">
        <f>IF('Eff Conc.'!J20="", " ", 'Eff Conc.'!$D20*'Eff Conc.'!J20*3.78)</f>
        <v>998.03340000000003</v>
      </c>
      <c r="K20" s="248">
        <f>IF('Eff Conc.'!K20="", " ", 'Eff Conc.'!$D20*'Eff Conc.'!K20*3.78)</f>
        <v>7.2933210000000006</v>
      </c>
      <c r="L20" s="248">
        <f>IF('Eff Conc.'!L20="", " ", 'Eff Conc.'!$D20*'Eff Conc.'!L20*3.78)</f>
        <v>12.437031600000001</v>
      </c>
      <c r="M20" s="249" t="str">
        <f>IF('Eff Conc.'!M20="", " ", 'Eff Conc.'!$D20*'Eff Conc.'!M20*3.78)</f>
        <v xml:space="preserve"> </v>
      </c>
      <c r="N20" s="248">
        <f>IF('Eff Conc.'!N20="", " ", 'Eff Conc.'!$D20*'Eff Conc.'!N20*3.78)</f>
        <v>130.51205999999999</v>
      </c>
      <c r="O20" s="248">
        <f>IF('Eff Conc.'!O20="", " ", 'Eff Conc.'!$D20*'Eff Conc.'!O20*3.78)</f>
        <v>130.51205999999999</v>
      </c>
      <c r="P20" s="248" t="str">
        <f>IF('Eff Conc.'!P20="", " ", 'Eff Conc.'!$E20*'Eff Conc.'!P20*3.78)</f>
        <v xml:space="preserve"> </v>
      </c>
      <c r="Q20" s="248">
        <f>IF('Eff Conc.'!U20="", " ", 'Eff Conc.'!$D20*'Eff Conc.'!U20*3.78)</f>
        <v>875.19852000000003</v>
      </c>
      <c r="R20" s="250" t="str">
        <f>IF('Eff Conc.'!V20="", " ", 'Eff Conc.'!$D20*'Eff Conc.'!V20*3.78)</f>
        <v xml:space="preserve"> </v>
      </c>
    </row>
    <row r="21" spans="1:18" x14ac:dyDescent="0.25">
      <c r="A21" s="208" t="str">
        <f>'Eff Conc.'!A21</f>
        <v>Q4 2013</v>
      </c>
      <c r="B21" s="64">
        <f>'Eff Conc.'!B21</f>
        <v>41247.441666666666</v>
      </c>
      <c r="C21" s="89" t="str">
        <f>'Eff Conc.'!C21</f>
        <v>Y</v>
      </c>
      <c r="D21" s="246">
        <f>'Eff Conc.'!D21</f>
        <v>18.420000000000002</v>
      </c>
      <c r="E21" s="247">
        <f>'Eff Conc.'!E21</f>
        <v>20.16</v>
      </c>
      <c r="F21" s="248" t="str">
        <f>IF(OR('Eff Conc.'!F21=0,'Eff Conc.'!F21=""), " ", 'Eff Conc.'!$D21*'Eff Conc.'!F21*3.78)</f>
        <v xml:space="preserve"> </v>
      </c>
      <c r="G21" s="248" t="str">
        <f>IF(OR('Eff Conc.'!G21=0,'Eff Conc.'!G21=""), " ", 'Eff Conc.'!$D21*'Eff Conc.'!G21*3.78)</f>
        <v xml:space="preserve"> </v>
      </c>
      <c r="H21" s="248" t="str">
        <f>IF('Eff Conc.'!H21="", " ", 'Eff Conc.'!$D21*'Eff Conc.'!H21*3.78)</f>
        <v xml:space="preserve"> </v>
      </c>
      <c r="I21" s="248" t="str">
        <f>IF('Eff Conc.'!I21="", " ", 'Eff Conc.'!$D21*'Eff Conc.'!I21*3.78)</f>
        <v xml:space="preserve"> </v>
      </c>
      <c r="J21" s="248" t="str">
        <f>IF('Eff Conc.'!J21="", " ", 'Eff Conc.'!$D21*'Eff Conc.'!J21*3.78)</f>
        <v xml:space="preserve"> </v>
      </c>
      <c r="K21" s="248" t="str">
        <f>IF('Eff Conc.'!K21="", " ", 'Eff Conc.'!$D21*'Eff Conc.'!K21*3.78)</f>
        <v xml:space="preserve"> </v>
      </c>
      <c r="L21" s="248" t="str">
        <f>IF('Eff Conc.'!L21="", " ", 'Eff Conc.'!$D21*'Eff Conc.'!L21*3.78)</f>
        <v xml:space="preserve"> </v>
      </c>
      <c r="M21" s="249" t="str">
        <f>IF('Eff Conc.'!M21="", " ", 'Eff Conc.'!$D21*'Eff Conc.'!M21*3.78)</f>
        <v xml:space="preserve"> </v>
      </c>
      <c r="N21" s="248" t="str">
        <f>IF('Eff Conc.'!N21="", " ", 'Eff Conc.'!$D21*'Eff Conc.'!N21*3.78)</f>
        <v xml:space="preserve"> </v>
      </c>
      <c r="O21" s="248" t="str">
        <f>IF('Eff Conc.'!O21="", " ", 'Eff Conc.'!$D21*'Eff Conc.'!O21*3.78)</f>
        <v xml:space="preserve"> </v>
      </c>
      <c r="P21" s="248">
        <f>IF('Eff Conc.'!P21="", " ", 'Eff Conc.'!$D21*'Eff Conc.'!P21*3.78)</f>
        <v>97.478639999999999</v>
      </c>
      <c r="Q21" s="248" t="str">
        <f>IF('Eff Conc.'!U21="", " ", 'Eff Conc.'!$D21*'Eff Conc.'!U21*3.78)</f>
        <v xml:space="preserve"> </v>
      </c>
      <c r="R21" s="250">
        <f>IF('Eff Conc.'!V21="", " ", 'Eff Conc.'!$D21*'Eff Conc.'!V21*3.78)</f>
        <v>97.478639999999999</v>
      </c>
    </row>
    <row r="22" spans="1:18" x14ac:dyDescent="0.25">
      <c r="A22" s="208" t="str">
        <f>'Eff Conc.'!A22</f>
        <v>Q12013</v>
      </c>
      <c r="B22" s="256">
        <f>'Eff Conc.'!B22</f>
        <v>41276.428472222222</v>
      </c>
      <c r="C22" s="89" t="str">
        <f>'Eff Conc.'!C22</f>
        <v>Y</v>
      </c>
      <c r="D22" s="246">
        <f>'Eff Conc.'!D22</f>
        <v>11.62</v>
      </c>
      <c r="E22" s="246">
        <f>'Eff Conc.'!E22</f>
        <v>12.689257621765137</v>
      </c>
      <c r="F22" s="248" t="str">
        <f>IF(OR('Eff Conc.'!F22=0,'Eff Conc.'!F22=""), " ", 'Eff Conc.'!$D22*'Eff Conc.'!F22*3.78)</f>
        <v xml:space="preserve"> </v>
      </c>
      <c r="G22" s="248" t="str">
        <f>IF(OR('Eff Conc.'!G22=0,'Eff Conc.'!G22=""), " ", 'Eff Conc.'!$D22*'Eff Conc.'!G22*3.78)</f>
        <v xml:space="preserve"> </v>
      </c>
      <c r="H22" s="248" t="str">
        <f>IF('Eff Conc.'!H22="", " ", 'Eff Conc.'!$D22*'Eff Conc.'!H22*3.78)</f>
        <v xml:space="preserve"> </v>
      </c>
      <c r="I22" s="248" t="str">
        <f>IF('Eff Conc.'!I22="", " ", 'Eff Conc.'!$D22*'Eff Conc.'!I22*3.78)</f>
        <v xml:space="preserve"> </v>
      </c>
      <c r="J22" s="248" t="str">
        <f>IF('Eff Conc.'!J22="", " ", 'Eff Conc.'!$D22*'Eff Conc.'!J22*3.78)</f>
        <v xml:space="preserve"> </v>
      </c>
      <c r="K22" s="248" t="str">
        <f>IF('Eff Conc.'!K22="", " ", 'Eff Conc.'!$D22*'Eff Conc.'!K22*3.78)</f>
        <v xml:space="preserve"> </v>
      </c>
      <c r="L22" s="248" t="str">
        <f>IF('Eff Conc.'!L22="", " ", 'Eff Conc.'!$D22*'Eff Conc.'!L22*3.78)</f>
        <v xml:space="preserve"> </v>
      </c>
      <c r="M22" s="249" t="str">
        <f>IF('Eff Conc.'!M22="", " ", 'Eff Conc.'!$D22*'Eff Conc.'!M22*3.78)</f>
        <v xml:space="preserve"> </v>
      </c>
      <c r="N22" s="248" t="str">
        <f>IF('Eff Conc.'!N22="", " ", 'Eff Conc.'!$D22*'Eff Conc.'!N22*3.78)</f>
        <v xml:space="preserve"> </v>
      </c>
      <c r="O22" s="248" t="str">
        <f>IF('Eff Conc.'!O22="", " ", 'Eff Conc.'!$D22*'Eff Conc.'!O22*3.78)</f>
        <v xml:space="preserve"> </v>
      </c>
      <c r="P22" s="248">
        <f>IF('Eff Conc.'!P22="", " ", 'Eff Conc.'!$D22*'Eff Conc.'!P22*3.78)</f>
        <v>70.277759999999986</v>
      </c>
      <c r="Q22" s="248" t="str">
        <f>IF('Eff Conc.'!U22="", " ", 'Eff Conc.'!$D22*'Eff Conc.'!U22*3.78)</f>
        <v xml:space="preserve"> </v>
      </c>
      <c r="R22" s="250">
        <f>IF('Eff Conc.'!V22="", " ", 'Eff Conc.'!$D22*'Eff Conc.'!V22*3.78)</f>
        <v>74.670119999999983</v>
      </c>
    </row>
    <row r="23" spans="1:18" x14ac:dyDescent="0.25">
      <c r="A23" s="208" t="str">
        <f>'Eff Conc.'!A23</f>
        <v>Q12013</v>
      </c>
      <c r="B23" s="256">
        <f>'Eff Conc.'!B23</f>
        <v>41276.4375</v>
      </c>
      <c r="C23" s="89" t="str">
        <f>'Eff Conc.'!C23</f>
        <v>Y</v>
      </c>
      <c r="D23" s="246">
        <f>'Eff Conc.'!D23</f>
        <v>9.31</v>
      </c>
      <c r="E23" s="246"/>
      <c r="F23" s="248">
        <f>IF(OR('Eff Conc.'!F23=0,'Eff Conc.'!F23=""), " ", 'Eff Conc.'!$D23*'Eff Conc.'!F23*3.78)</f>
        <v>458.19723599999998</v>
      </c>
      <c r="G23" s="248">
        <f>IF(OR('Eff Conc.'!G23=0,'Eff Conc.'!G23=""), " ", 'Eff Conc.'!$D23*'Eff Conc.'!G23*3.78)</f>
        <v>451.15887600000002</v>
      </c>
      <c r="H23" s="248">
        <f>IF('Eff Conc.'!H23="", " ", 'Eff Conc.'!$D23*'Eff Conc.'!H23*3.78)</f>
        <v>126.69048000000001</v>
      </c>
      <c r="I23" s="248">
        <f>IF('Eff Conc.'!I23="", " ", 'Eff Conc.'!$D23*'Eff Conc.'!I23*3.78)</f>
        <v>119.65212</v>
      </c>
      <c r="J23" s="248">
        <f>IF('Eff Conc.'!J23="", " ", 'Eff Conc.'!$D23*'Eff Conc.'!J23*3.78)</f>
        <v>327.28374000000002</v>
      </c>
      <c r="K23" s="248">
        <f>IF('Eff Conc.'!K23="", " ", 'Eff Conc.'!$D23*'Eff Conc.'!K23*3.78)</f>
        <v>4.2230159999999994</v>
      </c>
      <c r="L23" s="248">
        <f>IF('Eff Conc.'!L23="", " ", 'Eff Conc.'!$D23*'Eff Conc.'!L23*3.78)</f>
        <v>73.902780000000007</v>
      </c>
      <c r="M23" s="249" t="str">
        <f>IF('Eff Conc.'!M23="", " ", 'Eff Conc.'!$D23*'Eff Conc.'!M23*3.78)</f>
        <v xml:space="preserve"> </v>
      </c>
      <c r="N23" s="248">
        <f>IF('Eff Conc.'!N23="", " ", 'Eff Conc.'!$D23*'Eff Conc.'!N23*3.78)</f>
        <v>77.421960000000013</v>
      </c>
      <c r="O23" s="248">
        <f>IF('Eff Conc.'!O23="", " ", 'Eff Conc.'!$D23*'Eff Conc.'!O23*3.78)</f>
        <v>77.421960000000013</v>
      </c>
      <c r="P23" s="248" t="str">
        <f>IF('Eff Conc.'!P23="", " ", 'Eff Conc.'!$D23*'Eff Conc.'!P23*3.78)</f>
        <v xml:space="preserve"> </v>
      </c>
      <c r="Q23" s="248">
        <f>IF('Eff Conc.'!U23="", " ", 'Eff Conc.'!$D23*'Eff Conc.'!U23*3.78)</f>
        <v>323.76455999999996</v>
      </c>
      <c r="R23" s="250" t="str">
        <f>IF('Eff Conc.'!V23="", " ", 'Eff Conc.'!$D23*'Eff Conc.'!V23*3.78)</f>
        <v xml:space="preserve"> </v>
      </c>
    </row>
    <row r="24" spans="1:18" x14ac:dyDescent="0.25">
      <c r="A24" s="208" t="str">
        <f>'Eff Conc.'!A24</f>
        <v>Q12013</v>
      </c>
      <c r="B24" s="256">
        <f>'Eff Conc.'!B24</f>
        <v>41310.395833333336</v>
      </c>
      <c r="C24" s="89">
        <f>'Eff Conc.'!C24</f>
        <v>0</v>
      </c>
      <c r="D24" s="246">
        <f>'Eff Conc.'!D24</f>
        <v>3.34</v>
      </c>
      <c r="E24" s="246">
        <f>'Eff Conc.'!E24</f>
        <v>6.11</v>
      </c>
      <c r="F24" s="248" t="str">
        <f>IF(OR('Eff Conc.'!F24=0,'Eff Conc.'!F24=""), " ", 'Eff Conc.'!$D24*'Eff Conc.'!F24*3.78)</f>
        <v xml:space="preserve"> </v>
      </c>
      <c r="G24" s="248" t="str">
        <f>IF(OR('Eff Conc.'!G24=0,'Eff Conc.'!G24=""), " ", 'Eff Conc.'!$D24*'Eff Conc.'!G24*3.78)</f>
        <v xml:space="preserve"> </v>
      </c>
      <c r="H24" s="248" t="str">
        <f>IF('Eff Conc.'!H24="", " ", 'Eff Conc.'!$D24*'Eff Conc.'!H24*3.78)</f>
        <v xml:space="preserve"> </v>
      </c>
      <c r="I24" s="248" t="str">
        <f>IF('Eff Conc.'!I24="", " ", 'Eff Conc.'!$D24*'Eff Conc.'!I24*3.78)</f>
        <v xml:space="preserve"> </v>
      </c>
      <c r="J24" s="248" t="str">
        <f>IF('Eff Conc.'!J24="", " ", 'Eff Conc.'!$D24*'Eff Conc.'!J24*3.78)</f>
        <v xml:space="preserve"> </v>
      </c>
      <c r="K24" s="248" t="str">
        <f>IF('Eff Conc.'!K24="", " ", 'Eff Conc.'!$D24*'Eff Conc.'!K24*3.78)</f>
        <v xml:space="preserve"> </v>
      </c>
      <c r="L24" s="248" t="str">
        <f>IF('Eff Conc.'!L24="", " ", 'Eff Conc.'!$D24*'Eff Conc.'!L24*3.78)</f>
        <v xml:space="preserve"> </v>
      </c>
      <c r="M24" s="249" t="str">
        <f>IF('Eff Conc.'!M24="", " ", 'Eff Conc.'!$D24*'Eff Conc.'!M24*3.78)</f>
        <v xml:space="preserve"> </v>
      </c>
      <c r="N24" s="248" t="str">
        <f>IF('Eff Conc.'!N24="", " ", 'Eff Conc.'!$D24*'Eff Conc.'!N24*3.78)</f>
        <v xml:space="preserve"> </v>
      </c>
      <c r="O24" s="248" t="str">
        <f>IF('Eff Conc.'!O24="", " ", 'Eff Conc.'!$D24*'Eff Conc.'!O24*3.78)</f>
        <v xml:space="preserve"> </v>
      </c>
      <c r="P24" s="248">
        <f>IF('Eff Conc.'!P24="", " ", 'Eff Conc.'!$D24*'Eff Conc.'!P24*3.78)</f>
        <v>116.15183999999999</v>
      </c>
      <c r="Q24" s="248" t="str">
        <f>IF('Eff Conc.'!U24="", " ", 'Eff Conc.'!$D24*'Eff Conc.'!U24*3.78)</f>
        <v xml:space="preserve"> </v>
      </c>
      <c r="R24" s="250">
        <f>IF('Eff Conc.'!V24="", " ", 'Eff Conc.'!$D24*'Eff Conc.'!V24*3.78)</f>
        <v>117.41436</v>
      </c>
    </row>
    <row r="25" spans="1:18" x14ac:dyDescent="0.25">
      <c r="A25" s="208" t="str">
        <f>'Eff Conc.'!A25</f>
        <v>Q12013</v>
      </c>
      <c r="B25" s="256">
        <f>'Eff Conc.'!B25</f>
        <v>41310.40625</v>
      </c>
      <c r="C25" s="89">
        <f>'Eff Conc.'!C25</f>
        <v>0</v>
      </c>
      <c r="D25" s="246">
        <f>'Eff Conc.'!D25</f>
        <v>4.0299999999999994</v>
      </c>
      <c r="E25" s="246"/>
      <c r="F25" s="248">
        <f>IF(OR('Eff Conc.'!F25=0,'Eff Conc.'!F25=""), " ", 'Eff Conc.'!$D25*'Eff Conc.'!F25*3.78)</f>
        <v>203.12215559999999</v>
      </c>
      <c r="G25" s="248">
        <f>IF(OR('Eff Conc.'!G25=0,'Eff Conc.'!G25=""), " ", 'Eff Conc.'!$D25*'Eff Conc.'!G25*3.78)</f>
        <v>206.16883559999997</v>
      </c>
      <c r="H25" s="248">
        <f>IF('Eff Conc.'!H25="", " ", 'Eff Conc.'!$D25*'Eff Conc.'!H25*3.78)</f>
        <v>19.803419999999996</v>
      </c>
      <c r="I25" s="248">
        <f>IF('Eff Conc.'!I25="", " ", 'Eff Conc.'!$D25*'Eff Conc.'!I25*3.78)</f>
        <v>22.850099999999994</v>
      </c>
      <c r="J25" s="248">
        <f>IF('Eff Conc.'!J25="", " ", 'Eff Conc.'!$D25*'Eff Conc.'!J25*3.78)</f>
        <v>182.80079999999995</v>
      </c>
      <c r="K25" s="248">
        <f>IF('Eff Conc.'!K25="", " ", 'Eff Conc.'!$D25*'Eff Conc.'!K25*3.78)</f>
        <v>0.51793559999999983</v>
      </c>
      <c r="L25" s="248">
        <f>IF('Eff Conc.'!L25="", " ", 'Eff Conc.'!$D25*'Eff Conc.'!L25*3.78)</f>
        <v>1.10137482</v>
      </c>
      <c r="M25" s="249" t="str">
        <f>IF('Eff Conc.'!M25="", " ", 'Eff Conc.'!$D25*'Eff Conc.'!M25*3.78)</f>
        <v xml:space="preserve"> </v>
      </c>
      <c r="N25" s="248">
        <f>IF('Eff Conc.'!N25="", " ", 'Eff Conc.'!$D25*'Eff Conc.'!N25*3.78)</f>
        <v>152.33399999999997</v>
      </c>
      <c r="O25" s="248">
        <f>IF('Eff Conc.'!O25="", " ", 'Eff Conc.'!$D25*'Eff Conc.'!O25*3.78)</f>
        <v>147.76397999999998</v>
      </c>
      <c r="P25" s="248" t="str">
        <f>IF('Eff Conc.'!P25="", " ", 'Eff Conc.'!$D25*'Eff Conc.'!P25*3.78)</f>
        <v xml:space="preserve"> </v>
      </c>
      <c r="Q25" s="248">
        <f>IF('Eff Conc.'!U25="", " ", 'Eff Conc.'!$D25*'Eff Conc.'!U25*3.78)</f>
        <v>60.933599999999984</v>
      </c>
      <c r="R25" s="250" t="str">
        <f>IF('Eff Conc.'!V25="", " ", 'Eff Conc.'!$D25*'Eff Conc.'!V25*3.78)</f>
        <v xml:space="preserve"> </v>
      </c>
    </row>
    <row r="26" spans="1:18" x14ac:dyDescent="0.25">
      <c r="A26" s="208" t="str">
        <f>'Eff Conc.'!A26</f>
        <v>Q12013</v>
      </c>
      <c r="B26" s="256">
        <f>'Eff Conc.'!B26</f>
        <v>41338.447916666664</v>
      </c>
      <c r="C26" s="89">
        <f>'Eff Conc.'!C26</f>
        <v>0</v>
      </c>
      <c r="D26" s="246">
        <f>'Eff Conc.'!D26</f>
        <v>3.32</v>
      </c>
      <c r="E26" s="246">
        <f>'Eff Conc.'!E26</f>
        <v>6.3708863258361816</v>
      </c>
      <c r="F26" s="248" t="str">
        <f>IF(OR('Eff Conc.'!F26=0,'Eff Conc.'!F26=""), " ", 'Eff Conc.'!$D26*'Eff Conc.'!F26*3.78)</f>
        <v xml:space="preserve"> </v>
      </c>
      <c r="G26" s="248" t="str">
        <f>IF(OR('Eff Conc.'!G26=0,'Eff Conc.'!G26=""), " ", 'Eff Conc.'!$D26*'Eff Conc.'!G26*3.78)</f>
        <v xml:space="preserve"> </v>
      </c>
      <c r="H26" s="248" t="str">
        <f>IF('Eff Conc.'!H26="", " ", 'Eff Conc.'!$D26*'Eff Conc.'!H26*3.78)</f>
        <v xml:space="preserve"> </v>
      </c>
      <c r="I26" s="248" t="str">
        <f>IF('Eff Conc.'!I26="", " ", 'Eff Conc.'!$D26*'Eff Conc.'!I26*3.78)</f>
        <v xml:space="preserve"> </v>
      </c>
      <c r="J26" s="248" t="str">
        <f>IF('Eff Conc.'!J26="", " ", 'Eff Conc.'!$D26*'Eff Conc.'!J26*3.78)</f>
        <v xml:space="preserve"> </v>
      </c>
      <c r="K26" s="248" t="str">
        <f>IF('Eff Conc.'!K26="", " ", 'Eff Conc.'!$D26*'Eff Conc.'!K26*3.78)</f>
        <v xml:space="preserve"> </v>
      </c>
      <c r="L26" s="248" t="str">
        <f>IF('Eff Conc.'!L26="", " ", 'Eff Conc.'!$D26*'Eff Conc.'!L26*3.78)</f>
        <v xml:space="preserve"> </v>
      </c>
      <c r="M26" s="249" t="str">
        <f>IF('Eff Conc.'!M26="", " ", 'Eff Conc.'!$D26*'Eff Conc.'!M26*3.78)</f>
        <v xml:space="preserve"> </v>
      </c>
      <c r="N26" s="248" t="str">
        <f>IF('Eff Conc.'!N26="", " ", 'Eff Conc.'!$D26*'Eff Conc.'!N26*3.78)</f>
        <v xml:space="preserve"> </v>
      </c>
      <c r="O26" s="248" t="str">
        <f>IF('Eff Conc.'!O26="", " ", 'Eff Conc.'!$D26*'Eff Conc.'!O26*3.78)</f>
        <v xml:space="preserve"> </v>
      </c>
      <c r="P26" s="248">
        <f>IF('Eff Conc.'!P26="", " ", 'Eff Conc.'!$D26*'Eff Conc.'!P26*3.78)</f>
        <v>92.867040000000003</v>
      </c>
      <c r="Q26" s="248" t="str">
        <f>IF('Eff Conc.'!U26="", " ", 'Eff Conc.'!$D26*'Eff Conc.'!U26*3.78)</f>
        <v xml:space="preserve"> </v>
      </c>
      <c r="R26" s="250">
        <f>IF('Eff Conc.'!V26="", " ", 'Eff Conc.'!$D26*'Eff Conc.'!V26*3.78)</f>
        <v>95.376959999999997</v>
      </c>
    </row>
    <row r="27" spans="1:18" ht="15" customHeight="1" x14ac:dyDescent="0.25">
      <c r="A27" s="208" t="str">
        <f>'Eff Conc.'!A27</f>
        <v>Q12013</v>
      </c>
      <c r="B27" s="256">
        <f>'Eff Conc.'!B27</f>
        <v>41338.458333333336</v>
      </c>
      <c r="C27" s="89">
        <f>'Eff Conc.'!C27</f>
        <v>0</v>
      </c>
      <c r="D27" s="246">
        <f>'Eff Conc.'!D27</f>
        <v>3.46</v>
      </c>
      <c r="E27" s="246"/>
      <c r="F27" s="248">
        <f>IF(OR('Eff Conc.'!F27=0,'Eff Conc.'!F27=""), " ", 'Eff Conc.'!$D27*'Eff Conc.'!F27*3.78)</f>
        <v>305.06300999999996</v>
      </c>
      <c r="G27" s="248">
        <f>IF(OR('Eff Conc.'!G27=0,'Eff Conc.'!G27=""), " ", 'Eff Conc.'!$D27*'Eff Conc.'!G27*3.78)</f>
        <v>282.17511000000002</v>
      </c>
      <c r="H27" s="248">
        <f>IF('Eff Conc.'!H27="", " ", 'Eff Conc.'!$D27*'Eff Conc.'!H27*3.78)</f>
        <v>30.081239999999998</v>
      </c>
      <c r="I27" s="248">
        <f>IF('Eff Conc.'!I27="", " ", 'Eff Conc.'!$D27*'Eff Conc.'!I27*3.78)</f>
        <v>7.1933400000000001</v>
      </c>
      <c r="J27" s="248">
        <f>IF('Eff Conc.'!J27="", " ", 'Eff Conc.'!$D27*'Eff Conc.'!J27*3.78)</f>
        <v>274.65479999999997</v>
      </c>
      <c r="K27" s="248">
        <f>IF('Eff Conc.'!K27="", " ", 'Eff Conc.'!$D27*'Eff Conc.'!K27*3.78)</f>
        <v>0.32697000000000004</v>
      </c>
      <c r="L27" s="248">
        <f>IF('Eff Conc.'!L27="", " ", 'Eff Conc.'!$D27*'Eff Conc.'!L27*3.78)</f>
        <v>0.35312759999999999</v>
      </c>
      <c r="M27" s="249" t="str">
        <f>IF('Eff Conc.'!M27="", " ", 'Eff Conc.'!$D27*'Eff Conc.'!M27*3.78)</f>
        <v xml:space="preserve"> </v>
      </c>
      <c r="N27" s="248">
        <f>IF('Eff Conc.'!N27="", " ", 'Eff Conc.'!$D27*'Eff Conc.'!N27*3.78)</f>
        <v>126.86435999999999</v>
      </c>
      <c r="O27" s="248">
        <f>IF('Eff Conc.'!O27="", " ", 'Eff Conc.'!$D27*'Eff Conc.'!O27*3.78)</f>
        <v>99.398879999999991</v>
      </c>
      <c r="P27" s="248" t="str">
        <f>IF('Eff Conc.'!P27="", " ", 'Eff Conc.'!$D27*'Eff Conc.'!P27*3.78)</f>
        <v xml:space="preserve"> </v>
      </c>
      <c r="Q27" s="248">
        <f>IF('Eff Conc.'!U27="", " ", 'Eff Conc.'!$D27*'Eff Conc.'!U27*3.78)</f>
        <v>183.10319999999999</v>
      </c>
      <c r="R27" s="250" t="str">
        <f>IF('Eff Conc.'!V27="", " ", 'Eff Conc.'!$D27*'Eff Conc.'!V27*3.78)</f>
        <v xml:space="preserve"> </v>
      </c>
    </row>
    <row r="28" spans="1:18" ht="15" customHeight="1" x14ac:dyDescent="0.25">
      <c r="A28" s="208" t="str">
        <f>'Eff Conc.'!A28</f>
        <v>Q22013</v>
      </c>
      <c r="B28" s="256">
        <f>'Eff Conc.'!B28</f>
        <v>41366.388888888891</v>
      </c>
      <c r="C28" s="89" t="str">
        <f>'Eff Conc.'!C28</f>
        <v>Y</v>
      </c>
      <c r="D28" s="246">
        <f>'Eff Conc.'!D28</f>
        <v>13.35</v>
      </c>
      <c r="E28" s="246">
        <f>'Eff Conc.'!E28</f>
        <v>14.6</v>
      </c>
      <c r="F28" s="248" t="str">
        <f>IF(OR('Eff Conc.'!F28=0,'Eff Conc.'!F28=""), " ", 'Eff Conc.'!$D28*'Eff Conc.'!F28*3.78)</f>
        <v xml:space="preserve"> </v>
      </c>
      <c r="G28" s="248" t="str">
        <f>IF(OR('Eff Conc.'!G28=0,'Eff Conc.'!G28=""), " ", 'Eff Conc.'!$D28*'Eff Conc.'!G28*3.78)</f>
        <v xml:space="preserve"> </v>
      </c>
      <c r="H28" s="248" t="str">
        <f>IF('Eff Conc.'!H28="", " ", 'Eff Conc.'!$D28*'Eff Conc.'!H28*3.78)</f>
        <v xml:space="preserve"> </v>
      </c>
      <c r="I28" s="248" t="str">
        <f>IF('Eff Conc.'!I28="", " ", 'Eff Conc.'!$D28*'Eff Conc.'!I28*3.78)</f>
        <v xml:space="preserve"> </v>
      </c>
      <c r="J28" s="248" t="str">
        <f>IF('Eff Conc.'!J28="", " ", 'Eff Conc.'!$D28*'Eff Conc.'!J28*3.78)</f>
        <v xml:space="preserve"> </v>
      </c>
      <c r="K28" s="248" t="str">
        <f>IF('Eff Conc.'!K28="", " ", 'Eff Conc.'!$D28*'Eff Conc.'!K28*3.78)</f>
        <v xml:space="preserve"> </v>
      </c>
      <c r="L28" s="248" t="str">
        <f>IF('Eff Conc.'!L28="", " ", 'Eff Conc.'!$D28*'Eff Conc.'!L28*3.78)</f>
        <v xml:space="preserve"> </v>
      </c>
      <c r="M28" s="249" t="str">
        <f>IF('Eff Conc.'!M28="", " ", 'Eff Conc.'!$D28*'Eff Conc.'!M28*3.78)</f>
        <v xml:space="preserve"> </v>
      </c>
      <c r="N28" s="248" t="str">
        <f>IF('Eff Conc.'!N28="", " ", 'Eff Conc.'!$D28*'Eff Conc.'!N28*3.78)</f>
        <v xml:space="preserve"> </v>
      </c>
      <c r="O28" s="248" t="str">
        <f>IF('Eff Conc.'!O28="", " ", 'Eff Conc.'!$D28*'Eff Conc.'!O28*3.78)</f>
        <v xml:space="preserve"> </v>
      </c>
      <c r="P28" s="248">
        <f>IF('Eff Conc.'!P28="", " ", 'Eff Conc.'!$D28*'Eff Conc.'!P28*3.78)</f>
        <v>222.03719999999998</v>
      </c>
      <c r="Q28" s="248" t="str">
        <f>IF('Eff Conc.'!U28="", " ", 'Eff Conc.'!$D28*'Eff Conc.'!U28*3.78)</f>
        <v xml:space="preserve"> </v>
      </c>
      <c r="R28" s="250">
        <f>IF('Eff Conc.'!V28="", " ", 'Eff Conc.'!$D28*'Eff Conc.'!V28*3.78)</f>
        <v>222.03719999999998</v>
      </c>
    </row>
    <row r="29" spans="1:18" x14ac:dyDescent="0.25">
      <c r="A29" s="208" t="str">
        <f>'Eff Conc.'!A29</f>
        <v>Q22013</v>
      </c>
      <c r="B29" s="256">
        <f>'Eff Conc.'!B29</f>
        <v>41366.399305555555</v>
      </c>
      <c r="C29" s="89" t="str">
        <f>'Eff Conc.'!C29</f>
        <v>Y</v>
      </c>
      <c r="D29" s="246">
        <f>'Eff Conc.'!D29</f>
        <v>12.53</v>
      </c>
      <c r="E29" s="246"/>
      <c r="F29" s="248">
        <f>IF(OR('Eff Conc.'!F29=0,'Eff Conc.'!F29=""), " ", 'Eff Conc.'!$D29*'Eff Conc.'!F29*3.78)</f>
        <v>1253.5197443999998</v>
      </c>
      <c r="G29" s="248">
        <f>IF(OR('Eff Conc.'!G29=0,'Eff Conc.'!G29=""), " ", 'Eff Conc.'!$D29*'Eff Conc.'!G29*3.78)</f>
        <v>1225.1017044</v>
      </c>
      <c r="H29" s="248">
        <f>IF('Eff Conc.'!H29="", " ", 'Eff Conc.'!$D29*'Eff Conc.'!H29*3.78)</f>
        <v>113.67215999999998</v>
      </c>
      <c r="I29" s="248">
        <f>IF('Eff Conc.'!I29="", " ", 'Eff Conc.'!$D29*'Eff Conc.'!I29*3.78)</f>
        <v>85.254119999999986</v>
      </c>
      <c r="J29" s="248">
        <f>IF('Eff Conc.'!J29="", " ", 'Eff Conc.'!$D29*'Eff Conc.'!J29*3.78)</f>
        <v>1136.7215999999999</v>
      </c>
      <c r="K29" s="248">
        <f>IF('Eff Conc.'!K29="", " ", 'Eff Conc.'!$D29*'Eff Conc.'!K29*3.78)</f>
        <v>3.1259844000000001</v>
      </c>
      <c r="L29" s="248">
        <f>IF('Eff Conc.'!L29="", " ", 'Eff Conc.'!$D29*'Eff Conc.'!L29*3.78)</f>
        <v>4.8310667999999986</v>
      </c>
      <c r="M29" s="249" t="str">
        <f>IF('Eff Conc.'!M29="", " ", 'Eff Conc.'!$D29*'Eff Conc.'!M29*3.78)</f>
        <v xml:space="preserve"> </v>
      </c>
      <c r="N29" s="248">
        <f>IF('Eff Conc.'!N29="", " ", 'Eff Conc.'!$D29*'Eff Conc.'!N29*3.78)</f>
        <v>255.76236</v>
      </c>
      <c r="O29" s="248">
        <f>IF('Eff Conc.'!O29="", " ", 'Eff Conc.'!$D29*'Eff Conc.'!O29*3.78)</f>
        <v>222.60797999999997</v>
      </c>
      <c r="P29" s="248" t="str">
        <f>IF('Eff Conc.'!P29="", " ", 'Eff Conc.'!$D29*'Eff Conc.'!P29*3.78)</f>
        <v xml:space="preserve"> </v>
      </c>
      <c r="Q29" s="248">
        <f>IF('Eff Conc.'!U29="", " ", 'Eff Conc.'!$D29*'Eff Conc.'!U29*3.78)</f>
        <v>710.45099999999991</v>
      </c>
      <c r="R29" s="250" t="str">
        <f>IF('Eff Conc.'!V29="", " ", 'Eff Conc.'!$D29*'Eff Conc.'!V29*3.78)</f>
        <v xml:space="preserve"> </v>
      </c>
    </row>
    <row r="30" spans="1:18" x14ac:dyDescent="0.25">
      <c r="A30" s="208" t="str">
        <f>'Eff Conc.'!A30</f>
        <v>Q22013</v>
      </c>
      <c r="B30" s="256">
        <f>'Eff Conc.'!B30</f>
        <v>41396.399305555555</v>
      </c>
      <c r="C30" s="89">
        <f>'Eff Conc.'!C30</f>
        <v>0</v>
      </c>
      <c r="D30" s="246">
        <f>'Eff Conc.'!D30</f>
        <v>4.08</v>
      </c>
      <c r="E30" s="246">
        <f>'Eff Conc.'!E30</f>
        <v>5.27</v>
      </c>
      <c r="F30" s="248" t="str">
        <f>IF(OR('Eff Conc.'!F30=0,'Eff Conc.'!F30=""), " ", 'Eff Conc.'!$D30*'Eff Conc.'!F30*3.78)</f>
        <v xml:space="preserve"> </v>
      </c>
      <c r="G30" s="248" t="str">
        <f>IF(OR('Eff Conc.'!G30=0,'Eff Conc.'!G30=""), " ", 'Eff Conc.'!$D30*'Eff Conc.'!G30*3.78)</f>
        <v xml:space="preserve"> </v>
      </c>
      <c r="H30" s="248" t="str">
        <f>IF('Eff Conc.'!H30="", " ", 'Eff Conc.'!$D30*'Eff Conc.'!H30*3.78)</f>
        <v xml:space="preserve"> </v>
      </c>
      <c r="I30" s="248" t="str">
        <f>IF('Eff Conc.'!I30="", " ", 'Eff Conc.'!$D30*'Eff Conc.'!I30*3.78)</f>
        <v xml:space="preserve"> </v>
      </c>
      <c r="J30" s="248" t="str">
        <f>IF('Eff Conc.'!J30="", " ", 'Eff Conc.'!$D30*'Eff Conc.'!J30*3.78)</f>
        <v xml:space="preserve"> </v>
      </c>
      <c r="K30" s="248" t="str">
        <f>IF('Eff Conc.'!K30="", " ", 'Eff Conc.'!$D30*'Eff Conc.'!K30*3.78)</f>
        <v xml:space="preserve"> </v>
      </c>
      <c r="L30" s="248" t="str">
        <f>IF('Eff Conc.'!L30="", " ", 'Eff Conc.'!$D30*'Eff Conc.'!L30*3.78)</f>
        <v xml:space="preserve"> </v>
      </c>
      <c r="M30" s="249" t="str">
        <f>IF('Eff Conc.'!M30="", " ", 'Eff Conc.'!$D30*'Eff Conc.'!M30*3.78)</f>
        <v xml:space="preserve"> </v>
      </c>
      <c r="N30" s="248" t="str">
        <f>IF('Eff Conc.'!N30="", " ", 'Eff Conc.'!$D30*'Eff Conc.'!N30*3.78)</f>
        <v xml:space="preserve"> </v>
      </c>
      <c r="O30" s="248" t="str">
        <f>IF('Eff Conc.'!O30="", " ", 'Eff Conc.'!$D30*'Eff Conc.'!O30*3.78)</f>
        <v xml:space="preserve"> </v>
      </c>
      <c r="P30" s="248">
        <f>IF('Eff Conc.'!P30="", " ", 'Eff Conc.'!$D30*'Eff Conc.'!P30*3.78)</f>
        <v>52.436159999999994</v>
      </c>
      <c r="Q30" s="248" t="str">
        <f>IF('Eff Conc.'!U30="", " ", 'Eff Conc.'!$D30*'Eff Conc.'!U30*3.78)</f>
        <v xml:space="preserve"> </v>
      </c>
      <c r="R30" s="250">
        <f>IF('Eff Conc.'!V30="", " ", 'Eff Conc.'!$D30*'Eff Conc.'!V30*3.78)</f>
        <v>52.436159999999994</v>
      </c>
    </row>
    <row r="31" spans="1:18" x14ac:dyDescent="0.25">
      <c r="A31" s="208" t="str">
        <f>'Eff Conc.'!A31</f>
        <v>Q22013</v>
      </c>
      <c r="B31" s="256">
        <f>'Eff Conc.'!B31</f>
        <v>41396.409722222219</v>
      </c>
      <c r="C31" s="89">
        <f>'Eff Conc.'!C31</f>
        <v>0</v>
      </c>
      <c r="D31" s="246">
        <f>'Eff Conc.'!D31</f>
        <v>4.84</v>
      </c>
      <c r="E31" s="246"/>
      <c r="F31" s="248">
        <f>IF(OR('Eff Conc.'!F31=0,'Eff Conc.'!F31=""), " ", 'Eff Conc.'!$D31*'Eff Conc.'!F31*3.78)</f>
        <v>382.36968000000002</v>
      </c>
      <c r="G31" s="248">
        <f>IF(OR('Eff Conc.'!G31=0,'Eff Conc.'!G31=""), " ", 'Eff Conc.'!$D31*'Eff Conc.'!G31*3.78)</f>
        <v>393.34679999999997</v>
      </c>
      <c r="H31" s="248">
        <f>IF('Eff Conc.'!H31="", " ", 'Eff Conc.'!$D31*'Eff Conc.'!H31*3.78)</f>
        <v>32.931359999999998</v>
      </c>
      <c r="I31" s="248">
        <f>IF('Eff Conc.'!I31="", " ", 'Eff Conc.'!$D31*'Eff Conc.'!I31*3.78)</f>
        <v>43.908479999999997</v>
      </c>
      <c r="J31" s="248">
        <f>IF('Eff Conc.'!J31="", " ", 'Eff Conc.'!$D31*'Eff Conc.'!J31*3.78)</f>
        <v>347.60879999999997</v>
      </c>
      <c r="K31" s="248">
        <f>IF('Eff Conc.'!K31="", " ", 'Eff Conc.'!$D31*'Eff Conc.'!K31*3.78)</f>
        <v>1.8295199999999998</v>
      </c>
      <c r="L31" s="248">
        <f>IF('Eff Conc.'!L31="", " ", 'Eff Conc.'!$D31*'Eff Conc.'!L31*3.78)</f>
        <v>0.49397039999999992</v>
      </c>
      <c r="M31" s="249" t="str">
        <f>IF('Eff Conc.'!M31="", " ", 'Eff Conc.'!$D31*'Eff Conc.'!M31*3.78)</f>
        <v xml:space="preserve"> </v>
      </c>
      <c r="N31" s="248">
        <f>IF('Eff Conc.'!N31="", " ", 'Eff Conc.'!$D31*'Eff Conc.'!N31*3.78)</f>
        <v>71.351279999999988</v>
      </c>
      <c r="O31" s="248">
        <f>IF('Eff Conc.'!O31="", " ", 'Eff Conc.'!$D31*'Eff Conc.'!O31*3.78)</f>
        <v>65.862719999999996</v>
      </c>
      <c r="P31" s="248" t="str">
        <f>IF('Eff Conc.'!P31="", " ", 'Eff Conc.'!$D31*'Eff Conc.'!P31*3.78)</f>
        <v xml:space="preserve"> </v>
      </c>
      <c r="Q31" s="248">
        <f>IF('Eff Conc.'!U31="", " ", 'Eff Conc.'!$D31*'Eff Conc.'!U31*3.78)</f>
        <v>369.56304</v>
      </c>
      <c r="R31" s="250" t="str">
        <f>IF('Eff Conc.'!V31="", " ", 'Eff Conc.'!$D31*'Eff Conc.'!V31*3.78)</f>
        <v xml:space="preserve"> </v>
      </c>
    </row>
    <row r="32" spans="1:18" x14ac:dyDescent="0.25">
      <c r="A32" s="208" t="str">
        <f>'Eff Conc.'!A32</f>
        <v>Q22013</v>
      </c>
      <c r="B32" s="256">
        <f>'Eff Conc.'!B32</f>
        <v>41429.385416666664</v>
      </c>
      <c r="C32" s="89">
        <f>'Eff Conc.'!C32</f>
        <v>0</v>
      </c>
      <c r="D32" s="246">
        <f>'Eff Conc.'!D32</f>
        <v>6.09</v>
      </c>
      <c r="E32" s="246">
        <f>'Eff Conc.'!E32</f>
        <v>7.74</v>
      </c>
      <c r="F32" s="248" t="str">
        <f>IF(OR('Eff Conc.'!F32=0,'Eff Conc.'!F32=""), " ", 'Eff Conc.'!$D32*'Eff Conc.'!F32*3.78)</f>
        <v xml:space="preserve"> </v>
      </c>
      <c r="G32" s="248" t="str">
        <f>IF(OR('Eff Conc.'!G32=0,'Eff Conc.'!G32=""), " ", 'Eff Conc.'!$D32*'Eff Conc.'!G32*3.78)</f>
        <v xml:space="preserve"> </v>
      </c>
      <c r="H32" s="248" t="str">
        <f>IF('Eff Conc.'!H32="", " ", 'Eff Conc.'!$D32*'Eff Conc.'!H32*3.78)</f>
        <v xml:space="preserve"> </v>
      </c>
      <c r="I32" s="248" t="str">
        <f>IF('Eff Conc.'!I32="", " ", 'Eff Conc.'!$D32*'Eff Conc.'!I32*3.78)</f>
        <v xml:space="preserve"> </v>
      </c>
      <c r="J32" s="248" t="str">
        <f>IF('Eff Conc.'!J32="", " ", 'Eff Conc.'!$D32*'Eff Conc.'!J32*3.78)</f>
        <v xml:space="preserve"> </v>
      </c>
      <c r="K32" s="248" t="str">
        <f>IF('Eff Conc.'!K32="", " ", 'Eff Conc.'!$D32*'Eff Conc.'!K32*3.78)</f>
        <v xml:space="preserve"> </v>
      </c>
      <c r="L32" s="248" t="str">
        <f>IF('Eff Conc.'!L32="", " ", 'Eff Conc.'!$D32*'Eff Conc.'!L32*3.78)</f>
        <v xml:space="preserve"> </v>
      </c>
      <c r="M32" s="249" t="str">
        <f>IF('Eff Conc.'!M32="", " ", 'Eff Conc.'!$D32*'Eff Conc.'!M32*3.78)</f>
        <v xml:space="preserve"> </v>
      </c>
      <c r="N32" s="248" t="str">
        <f>IF('Eff Conc.'!N32="", " ", 'Eff Conc.'!$D32*'Eff Conc.'!N32*3.78)</f>
        <v xml:space="preserve"> </v>
      </c>
      <c r="O32" s="248" t="str">
        <f>IF('Eff Conc.'!O32="", " ", 'Eff Conc.'!$D32*'Eff Conc.'!O32*3.78)</f>
        <v xml:space="preserve"> </v>
      </c>
      <c r="P32" s="248">
        <f>IF('Eff Conc.'!P32="", " ", 'Eff Conc.'!$D32*'Eff Conc.'!P32*3.78)</f>
        <v>55.248479999999994</v>
      </c>
      <c r="Q32" s="248" t="str">
        <f>IF('Eff Conc.'!U32="", " ", 'Eff Conc.'!$D32*'Eff Conc.'!U32*3.78)</f>
        <v xml:space="preserve"> </v>
      </c>
      <c r="R32" s="250">
        <f>IF('Eff Conc.'!V32="", " ", 'Eff Conc.'!$D32*'Eff Conc.'!V32*3.78)</f>
        <v>57.550499999999992</v>
      </c>
    </row>
    <row r="33" spans="1:18" x14ac:dyDescent="0.25">
      <c r="A33" s="208" t="str">
        <f>'Eff Conc.'!A33</f>
        <v>Q22013</v>
      </c>
      <c r="B33" s="256">
        <f>'Eff Conc.'!B33</f>
        <v>41429.395833333336</v>
      </c>
      <c r="C33" s="89">
        <f>'Eff Conc.'!C33</f>
        <v>0</v>
      </c>
      <c r="D33" s="246">
        <f>'Eff Conc.'!D33</f>
        <v>6.7799999999999994</v>
      </c>
      <c r="E33" s="246"/>
      <c r="F33" s="248">
        <f>IF(OR('Eff Conc.'!F33=0,'Eff Conc.'!F33=""), " ", 'Eff Conc.'!$D33*'Eff Conc.'!F33*3.78)</f>
        <v>748.8618479999999</v>
      </c>
      <c r="G33" s="248">
        <f>IF(OR('Eff Conc.'!G33=0,'Eff Conc.'!G33=""), " ", 'Eff Conc.'!$D33*'Eff Conc.'!G33*3.78)</f>
        <v>661.72528799999998</v>
      </c>
      <c r="H33" s="248">
        <f>IF('Eff Conc.'!H33="", " ", 'Eff Conc.'!$D33*'Eff Conc.'!H33*3.78)</f>
        <v>151.20755999999997</v>
      </c>
      <c r="I33" s="248">
        <f>IF('Eff Conc.'!I33="", " ", 'Eff Conc.'!$D33*'Eff Conc.'!I33*3.78)</f>
        <v>64.070999999999998</v>
      </c>
      <c r="J33" s="248">
        <f>IF('Eff Conc.'!J33="", " ", 'Eff Conc.'!$D33*'Eff Conc.'!J33*3.78)</f>
        <v>589.45319999999992</v>
      </c>
      <c r="K33" s="248">
        <f>IF('Eff Conc.'!K33="", " ", 'Eff Conc.'!$D33*'Eff Conc.'!K33*3.78)</f>
        <v>8.2010879999999986</v>
      </c>
      <c r="L33" s="248">
        <f>IF('Eff Conc.'!L33="", " ", 'Eff Conc.'!$D33*'Eff Conc.'!L33*3.78)</f>
        <v>2.7422387999999995</v>
      </c>
      <c r="M33" s="249" t="str">
        <f>IF('Eff Conc.'!M33="", " ", 'Eff Conc.'!$D33*'Eff Conc.'!M33*3.78)</f>
        <v xml:space="preserve"> </v>
      </c>
      <c r="N33" s="248">
        <f>IF('Eff Conc.'!N33="", " ", 'Eff Conc.'!$D33*'Eff Conc.'!N33*3.78)</f>
        <v>69.196680000000001</v>
      </c>
      <c r="O33" s="248">
        <f>IF('Eff Conc.'!O33="", " ", 'Eff Conc.'!$D33*'Eff Conc.'!O33*3.78)</f>
        <v>69.196680000000001</v>
      </c>
      <c r="P33" s="248" t="str">
        <f>IF('Eff Conc.'!P33="", " ", 'Eff Conc.'!$D33*'Eff Conc.'!P33*3.78)</f>
        <v xml:space="preserve"> </v>
      </c>
      <c r="Q33" s="248">
        <f>IF('Eff Conc.'!U33="", " ", 'Eff Conc.'!$D33*'Eff Conc.'!U33*3.78)</f>
        <v>140.9562</v>
      </c>
      <c r="R33" s="250" t="str">
        <f>IF('Eff Conc.'!V33="", " ", 'Eff Conc.'!$D33*'Eff Conc.'!V33*3.78)</f>
        <v xml:space="preserve"> </v>
      </c>
    </row>
    <row r="34" spans="1:18" x14ac:dyDescent="0.25">
      <c r="A34" s="208" t="str">
        <f>'Eff Conc.'!A34</f>
        <v>Q32013</v>
      </c>
      <c r="B34" s="256">
        <f>'Eff Conc.'!B34</f>
        <v>41457.409722222219</v>
      </c>
      <c r="C34" s="89">
        <f>'Eff Conc.'!C34</f>
        <v>0</v>
      </c>
      <c r="D34" s="246">
        <f>'Eff Conc.'!D34</f>
        <v>6.75</v>
      </c>
      <c r="E34" s="246">
        <f>'Eff Conc.'!E34</f>
        <v>8.9981651306152344</v>
      </c>
      <c r="F34" s="248" t="str">
        <f>IF(OR('Eff Conc.'!F34=0,'Eff Conc.'!F34=""), " ", 'Eff Conc.'!$D34*'Eff Conc.'!F34*3.78)</f>
        <v xml:space="preserve"> </v>
      </c>
      <c r="G34" s="248" t="str">
        <f>IF(OR('Eff Conc.'!G34=0,'Eff Conc.'!G34=""), " ", 'Eff Conc.'!$D34*'Eff Conc.'!G34*3.78)</f>
        <v xml:space="preserve"> </v>
      </c>
      <c r="H34" s="248" t="str">
        <f>IF('Eff Conc.'!H34="", " ", 'Eff Conc.'!$D34*'Eff Conc.'!H34*3.78)</f>
        <v xml:space="preserve"> </v>
      </c>
      <c r="I34" s="248" t="str">
        <f>IF('Eff Conc.'!I34="", " ", 'Eff Conc.'!$D34*'Eff Conc.'!I34*3.78)</f>
        <v xml:space="preserve"> </v>
      </c>
      <c r="J34" s="248" t="str">
        <f>IF('Eff Conc.'!J34="", " ", 'Eff Conc.'!$D34*'Eff Conc.'!J34*3.78)</f>
        <v xml:space="preserve"> </v>
      </c>
      <c r="K34" s="248" t="str">
        <f>IF('Eff Conc.'!K34="", " ", 'Eff Conc.'!$D34*'Eff Conc.'!K34*3.78)</f>
        <v xml:space="preserve"> </v>
      </c>
      <c r="L34" s="248" t="str">
        <f>IF('Eff Conc.'!L34="", " ", 'Eff Conc.'!$D34*'Eff Conc.'!L34*3.78)</f>
        <v xml:space="preserve"> </v>
      </c>
      <c r="M34" s="249" t="str">
        <f>IF('Eff Conc.'!M34="", " ", 'Eff Conc.'!$D34*'Eff Conc.'!M34*3.78)</f>
        <v xml:space="preserve"> </v>
      </c>
      <c r="N34" s="248" t="str">
        <f>IF('Eff Conc.'!N34="", " ", 'Eff Conc.'!$D34*'Eff Conc.'!N34*3.78)</f>
        <v xml:space="preserve"> </v>
      </c>
      <c r="O34" s="248" t="str">
        <f>IF('Eff Conc.'!O34="", " ", 'Eff Conc.'!$D34*'Eff Conc.'!O34*3.78)</f>
        <v xml:space="preserve"> </v>
      </c>
      <c r="P34" s="248">
        <f>IF('Eff Conc.'!P34="", " ", 'Eff Conc.'!$D34*'Eff Conc.'!P34*3.78)</f>
        <v>63.787499999999994</v>
      </c>
      <c r="Q34" s="248" t="str">
        <f>IF('Eff Conc.'!U34="", " ", 'Eff Conc.'!$D34*'Eff Conc.'!U34*3.78)</f>
        <v xml:space="preserve"> </v>
      </c>
      <c r="R34" s="250">
        <f>IF('Eff Conc.'!V34="", " ", 'Eff Conc.'!$D34*'Eff Conc.'!V34*3.78)</f>
        <v>33.169499999999999</v>
      </c>
    </row>
    <row r="35" spans="1:18" x14ac:dyDescent="0.25">
      <c r="A35" s="208" t="str">
        <f>'Eff Conc.'!A35</f>
        <v>Q32013</v>
      </c>
      <c r="B35" s="256">
        <f>'Eff Conc.'!B35</f>
        <v>41457.416666666664</v>
      </c>
      <c r="C35" s="89">
        <f>'Eff Conc.'!C35</f>
        <v>0</v>
      </c>
      <c r="D35" s="246">
        <f>'Eff Conc.'!D35</f>
        <v>8.07</v>
      </c>
      <c r="E35" s="246"/>
      <c r="F35" s="248">
        <f>IF(OR('Eff Conc.'!F35=0,'Eff Conc.'!F35=""), " ", 'Eff Conc.'!$D35*'Eff Conc.'!F35*3.78)</f>
        <v>637.24109399999998</v>
      </c>
      <c r="G35" s="248">
        <f>IF(OR('Eff Conc.'!G35=0,'Eff Conc.'!G35=""), " ", 'Eff Conc.'!$D35*'Eff Conc.'!G35*3.78)</f>
        <v>591.484194</v>
      </c>
      <c r="H35" s="248">
        <f>IF('Eff Conc.'!H35="", " ", 'Eff Conc.'!$D35*'Eff Conc.'!H35*3.78)</f>
        <v>131.16978</v>
      </c>
      <c r="I35" s="248">
        <f>IF('Eff Conc.'!I35="", " ", 'Eff Conc.'!$D35*'Eff Conc.'!I35*3.78)</f>
        <v>85.412880000000001</v>
      </c>
      <c r="J35" s="248">
        <f>IF('Eff Conc.'!J35="", " ", 'Eff Conc.'!$D35*'Eff Conc.'!J35*3.78)</f>
        <v>488.0736</v>
      </c>
      <c r="K35" s="248">
        <f>IF('Eff Conc.'!K35="", " ", 'Eff Conc.'!$D35*'Eff Conc.'!K35*3.78)</f>
        <v>17.997714000000002</v>
      </c>
      <c r="L35" s="248">
        <f>IF('Eff Conc.'!L35="", " ", 'Eff Conc.'!$D35*'Eff Conc.'!L35*3.78)</f>
        <v>57.348647999999997</v>
      </c>
      <c r="M35" s="249" t="str">
        <f>IF('Eff Conc.'!M35="", " ", 'Eff Conc.'!$D35*'Eff Conc.'!M35*3.78)</f>
        <v xml:space="preserve"> </v>
      </c>
      <c r="N35" s="248">
        <f>IF('Eff Conc.'!N35="", " ", 'Eff Conc.'!$D35*'Eff Conc.'!N35*3.78)</f>
        <v>112.86702</v>
      </c>
      <c r="O35" s="248">
        <f>IF('Eff Conc.'!O35="", " ", 'Eff Conc.'!$D35*'Eff Conc.'!O35*3.78)</f>
        <v>112.86702</v>
      </c>
      <c r="P35" s="248" t="str">
        <f>IF('Eff Conc.'!P35="", " ", 'Eff Conc.'!$D35*'Eff Conc.'!P35*3.78)</f>
        <v xml:space="preserve"> </v>
      </c>
      <c r="Q35" s="248">
        <f>IF('Eff Conc.'!U35="", " ", 'Eff Conc.'!$D35*'Eff Conc.'!U35*3.78)</f>
        <v>439.26624000000004</v>
      </c>
      <c r="R35" s="250" t="str">
        <f>IF('Eff Conc.'!V35="", " ", 'Eff Conc.'!$D35*'Eff Conc.'!V35*3.78)</f>
        <v xml:space="preserve"> </v>
      </c>
    </row>
    <row r="36" spans="1:18" x14ac:dyDescent="0.25">
      <c r="A36" s="208" t="str">
        <f>'Eff Conc.'!A36</f>
        <v>Q32013</v>
      </c>
      <c r="B36" s="256">
        <f>'Eff Conc.'!B36</f>
        <v>41486.378472222219</v>
      </c>
      <c r="C36" s="89">
        <f>'Eff Conc.'!C36</f>
        <v>0</v>
      </c>
      <c r="D36" s="246">
        <f>'Eff Conc.'!D36</f>
        <v>5.05</v>
      </c>
      <c r="E36" s="246">
        <f>'Eff Conc.'!E36</f>
        <v>6.0978055000305176</v>
      </c>
      <c r="F36" s="248" t="str">
        <f>IF(OR('Eff Conc.'!F36=0,'Eff Conc.'!F36=""), " ", 'Eff Conc.'!$D36*'Eff Conc.'!F36*3.78)</f>
        <v xml:space="preserve"> </v>
      </c>
      <c r="G36" s="248" t="str">
        <f>IF(OR('Eff Conc.'!G36=0,'Eff Conc.'!G36=""), " ", 'Eff Conc.'!$D36*'Eff Conc.'!G36*3.78)</f>
        <v xml:space="preserve"> </v>
      </c>
      <c r="H36" s="248" t="str">
        <f>IF('Eff Conc.'!H36="", " ", 'Eff Conc.'!$D36*'Eff Conc.'!H36*3.78)</f>
        <v xml:space="preserve"> </v>
      </c>
      <c r="I36" s="248" t="str">
        <f>IF('Eff Conc.'!I36="", " ", 'Eff Conc.'!$D36*'Eff Conc.'!I36*3.78)</f>
        <v xml:space="preserve"> </v>
      </c>
      <c r="J36" s="248" t="str">
        <f>IF('Eff Conc.'!J36="", " ", 'Eff Conc.'!$D36*'Eff Conc.'!J36*3.78)</f>
        <v xml:space="preserve"> </v>
      </c>
      <c r="K36" s="248" t="str">
        <f>IF('Eff Conc.'!K36="", " ", 'Eff Conc.'!$D36*'Eff Conc.'!K36*3.78)</f>
        <v xml:space="preserve"> </v>
      </c>
      <c r="L36" s="248" t="str">
        <f>IF('Eff Conc.'!L36="", " ", 'Eff Conc.'!$D36*'Eff Conc.'!L36*3.78)</f>
        <v xml:space="preserve"> </v>
      </c>
      <c r="M36" s="249" t="str">
        <f>IF('Eff Conc.'!M36="", " ", 'Eff Conc.'!$D36*'Eff Conc.'!M36*3.78)</f>
        <v xml:space="preserve"> </v>
      </c>
      <c r="N36" s="248" t="str">
        <f>IF('Eff Conc.'!N36="", " ", 'Eff Conc.'!$D36*'Eff Conc.'!N36*3.78)</f>
        <v xml:space="preserve"> </v>
      </c>
      <c r="O36" s="248" t="str">
        <f>IF('Eff Conc.'!O36="", " ", 'Eff Conc.'!$D36*'Eff Conc.'!O36*3.78)</f>
        <v xml:space="preserve"> </v>
      </c>
      <c r="P36" s="248">
        <f>IF('Eff Conc.'!P36="", " ", 'Eff Conc.'!$D36*'Eff Conc.'!P36*3.78)</f>
        <v>59.175899999999992</v>
      </c>
      <c r="Q36" s="248" t="str">
        <f>IF('Eff Conc.'!U36="", " ", 'Eff Conc.'!$D36*'Eff Conc.'!U36*3.78)</f>
        <v xml:space="preserve"> </v>
      </c>
      <c r="R36" s="250">
        <f>IF('Eff Conc.'!V36="", " ", 'Eff Conc.'!$D36*'Eff Conc.'!V36*3.78)</f>
        <v>59.175899999999992</v>
      </c>
    </row>
    <row r="37" spans="1:18" x14ac:dyDescent="0.25">
      <c r="A37" s="208" t="str">
        <f>'Eff Conc.'!A37</f>
        <v>Q32014</v>
      </c>
      <c r="B37" s="256">
        <f>'Eff Conc.'!B37</f>
        <v>41492.607638888891</v>
      </c>
      <c r="C37" s="89">
        <f>'Eff Conc.'!C37</f>
        <v>0</v>
      </c>
      <c r="D37" s="246">
        <f>'Eff Conc.'!D37</f>
        <v>4.83</v>
      </c>
      <c r="E37" s="246">
        <f>'Eff Conc.'!E37</f>
        <v>7.3851866722106934</v>
      </c>
      <c r="F37" s="248" t="str">
        <f>IF(OR('Eff Conc.'!F37=0,'Eff Conc.'!F37=""), " ", 'Eff Conc.'!$D37*'Eff Conc.'!F37*3.78)</f>
        <v xml:space="preserve"> </v>
      </c>
      <c r="G37" s="248" t="str">
        <f>IF(OR('Eff Conc.'!G37=0,'Eff Conc.'!G37=""), " ", 'Eff Conc.'!$D37*'Eff Conc.'!G37*3.78)</f>
        <v xml:space="preserve"> </v>
      </c>
      <c r="H37" s="248" t="str">
        <f>IF('Eff Conc.'!H37="", " ", 'Eff Conc.'!$D37*'Eff Conc.'!H37*3.78)</f>
        <v xml:space="preserve"> </v>
      </c>
      <c r="I37" s="248" t="str">
        <f>IF('Eff Conc.'!I37="", " ", 'Eff Conc.'!$D37*'Eff Conc.'!I37*3.78)</f>
        <v xml:space="preserve"> </v>
      </c>
      <c r="J37" s="248" t="str">
        <f>IF('Eff Conc.'!J37="", " ", 'Eff Conc.'!$D37*'Eff Conc.'!J37*3.78)</f>
        <v xml:space="preserve"> </v>
      </c>
      <c r="K37" s="248" t="str">
        <f>IF('Eff Conc.'!K37="", " ", 'Eff Conc.'!$D37*'Eff Conc.'!K37*3.78)</f>
        <v xml:space="preserve"> </v>
      </c>
      <c r="L37" s="248" t="str">
        <f>IF('Eff Conc.'!L37="", " ", 'Eff Conc.'!$D37*'Eff Conc.'!L37*3.78)</f>
        <v xml:space="preserve"> </v>
      </c>
      <c r="M37" s="249" t="str">
        <f>IF('Eff Conc.'!M37="", " ", 'Eff Conc.'!$D37*'Eff Conc.'!M37*3.78)</f>
        <v xml:space="preserve"> </v>
      </c>
      <c r="N37" s="248" t="str">
        <f>IF('Eff Conc.'!N37="", " ", 'Eff Conc.'!$D37*'Eff Conc.'!N37*3.78)</f>
        <v xml:space="preserve"> </v>
      </c>
      <c r="O37" s="248" t="str">
        <f>IF('Eff Conc.'!O37="", " ", 'Eff Conc.'!$D37*'Eff Conc.'!O37*3.78)</f>
        <v xml:space="preserve"> </v>
      </c>
      <c r="P37" s="248">
        <f>IF('Eff Conc.'!P37="", " ", 'Eff Conc.'!$D37*'Eff Conc.'!P37*3.78)</f>
        <v>54.772199999999998</v>
      </c>
      <c r="Q37" s="248" t="str">
        <f>IF('Eff Conc.'!U37="", " ", 'Eff Conc.'!$D37*'Eff Conc.'!U37*3.78)</f>
        <v xml:space="preserve"> </v>
      </c>
      <c r="R37" s="250">
        <f>IF('Eff Conc.'!V37="", " ", 'Eff Conc.'!$D37*'Eff Conc.'!V37*3.78)</f>
        <v>54.772199999999998</v>
      </c>
    </row>
    <row r="38" spans="1:18" x14ac:dyDescent="0.25">
      <c r="A38" s="208" t="str">
        <f>'Eff Conc.'!A38</f>
        <v>Q32013</v>
      </c>
      <c r="B38" s="256">
        <f>'Eff Conc.'!B38</f>
        <v>41492.618055555555</v>
      </c>
      <c r="C38" s="89">
        <f>'Eff Conc.'!C38</f>
        <v>0</v>
      </c>
      <c r="D38" s="246">
        <f>'Eff Conc.'!D38</f>
        <v>6.72</v>
      </c>
      <c r="E38" s="246"/>
      <c r="F38" s="248">
        <f>IF(OR('Eff Conc.'!F38=0,'Eff Conc.'!F38=""), " ", 'Eff Conc.'!$D38*'Eff Conc.'!F38*3.78)</f>
        <v>399.92279039999994</v>
      </c>
      <c r="G38" s="248">
        <f>IF(OR('Eff Conc.'!G38=0,'Eff Conc.'!G38=""), " ", 'Eff Conc.'!$D38*'Eff Conc.'!G38*3.78)</f>
        <v>392.30231040000001</v>
      </c>
      <c r="H38" s="248">
        <f>IF('Eff Conc.'!H38="", " ", 'Eff Conc.'!$D38*'Eff Conc.'!H38*3.78)</f>
        <v>93.985919999999993</v>
      </c>
      <c r="I38" s="248">
        <f>IF('Eff Conc.'!I38="", " ", 'Eff Conc.'!$D38*'Eff Conc.'!I38*3.78)</f>
        <v>86.365439999999992</v>
      </c>
      <c r="J38" s="248">
        <f>IF('Eff Conc.'!J38="", " ", 'Eff Conc.'!$D38*'Eff Conc.'!J38*3.78)</f>
        <v>304.81919999999997</v>
      </c>
      <c r="K38" s="248">
        <f>IF('Eff Conc.'!K38="", " ", 'Eff Conc.'!$D38*'Eff Conc.'!K38*3.78)</f>
        <v>1.1176704</v>
      </c>
      <c r="L38" s="248">
        <f>IF('Eff Conc.'!L38="", " ", 'Eff Conc.'!$D38*'Eff Conc.'!L38*3.78)</f>
        <v>4.0134527999999996</v>
      </c>
      <c r="M38" s="249" t="str">
        <f>IF('Eff Conc.'!M38="", " ", 'Eff Conc.'!$D38*'Eff Conc.'!M38*3.78)</f>
        <v xml:space="preserve"> </v>
      </c>
      <c r="N38" s="248">
        <f>IF('Eff Conc.'!N38="", " ", 'Eff Conc.'!$D38*'Eff Conc.'!N38*3.78)</f>
        <v>78.744959999999992</v>
      </c>
      <c r="O38" s="248">
        <f>IF('Eff Conc.'!O38="", " ", 'Eff Conc.'!$D38*'Eff Conc.'!O38*3.78)</f>
        <v>76.204799999999992</v>
      </c>
      <c r="P38" s="248" t="str">
        <f>IF('Eff Conc.'!P38="", " ", 'Eff Conc.'!$E38*'Eff Conc.'!P38*3.78)</f>
        <v xml:space="preserve"> </v>
      </c>
      <c r="Q38" s="248">
        <f>IF('Eff Conc.'!U38="", " ", 'Eff Conc.'!$D38*'Eff Conc.'!U38*3.78)</f>
        <v>497.87136000000004</v>
      </c>
      <c r="R38" s="250" t="str">
        <f>IF('Eff Conc.'!V38="", " ", 'Eff Conc.'!$E38*'Eff Conc.'!V38*3.78)</f>
        <v xml:space="preserve"> </v>
      </c>
    </row>
    <row r="39" spans="1:18" ht="15" customHeight="1" x14ac:dyDescent="0.25">
      <c r="A39" s="208" t="str">
        <f>'Eff Conc.'!A39</f>
        <v>Q32013</v>
      </c>
      <c r="B39" s="256">
        <f>'Eff Conc.'!B39</f>
        <v>41521.375</v>
      </c>
      <c r="C39" s="89">
        <f>'Eff Conc.'!C39</f>
        <v>0</v>
      </c>
      <c r="D39" s="246">
        <f>'Eff Conc.'!D39</f>
        <v>8.08</v>
      </c>
      <c r="E39" s="246">
        <f>'Eff Conc.'!E39</f>
        <v>10.210000000000001</v>
      </c>
      <c r="F39" s="248" t="str">
        <f>IF(OR('Eff Conc.'!F39=0,'Eff Conc.'!F39=""), " ", 'Eff Conc.'!$D39*'Eff Conc.'!F39*3.78)</f>
        <v xml:space="preserve"> </v>
      </c>
      <c r="G39" s="248" t="str">
        <f>IF(OR('Eff Conc.'!G39=0,'Eff Conc.'!G39=""), " ", 'Eff Conc.'!$D39*'Eff Conc.'!G39*3.78)</f>
        <v xml:space="preserve"> </v>
      </c>
      <c r="H39" s="248" t="str">
        <f>IF('Eff Conc.'!H39="", " ", 'Eff Conc.'!$D39*'Eff Conc.'!H39*3.78)</f>
        <v xml:space="preserve"> </v>
      </c>
      <c r="I39" s="248" t="str">
        <f>IF('Eff Conc.'!I39="", " ", 'Eff Conc.'!$D39*'Eff Conc.'!I39*3.78)</f>
        <v xml:space="preserve"> </v>
      </c>
      <c r="J39" s="248" t="str">
        <f>IF('Eff Conc.'!J39="", " ", 'Eff Conc.'!$D39*'Eff Conc.'!J39*3.78)</f>
        <v xml:space="preserve"> </v>
      </c>
      <c r="K39" s="248" t="str">
        <f>IF('Eff Conc.'!K39="", " ", 'Eff Conc.'!$D39*'Eff Conc.'!K39*3.78)</f>
        <v xml:space="preserve"> </v>
      </c>
      <c r="L39" s="248" t="str">
        <f>IF('Eff Conc.'!L39="", " ", 'Eff Conc.'!$D39*'Eff Conc.'!L39*3.78)</f>
        <v xml:space="preserve"> </v>
      </c>
      <c r="M39" s="249" t="str">
        <f>IF('Eff Conc.'!M39="", " ", 'Eff Conc.'!$D39*'Eff Conc.'!M39*3.78)</f>
        <v xml:space="preserve"> </v>
      </c>
      <c r="N39" s="248" t="str">
        <f>IF('Eff Conc.'!N39="", " ", 'Eff Conc.'!$D39*'Eff Conc.'!N39*3.78)</f>
        <v xml:space="preserve"> </v>
      </c>
      <c r="O39" s="248" t="str">
        <f>IF('Eff Conc.'!O39="", " ", 'Eff Conc.'!$D39*'Eff Conc.'!O39*3.78)</f>
        <v xml:space="preserve"> </v>
      </c>
      <c r="P39" s="248">
        <f>IF('Eff Conc.'!P39="", " ", 'Eff Conc.'!$D39*'Eff Conc.'!P39*3.78)</f>
        <v>97.735680000000002</v>
      </c>
      <c r="Q39" s="248" t="str">
        <f>IF('Eff Conc.'!U39="", " ", 'Eff Conc.'!$D39*'Eff Conc.'!U39*3.78)</f>
        <v xml:space="preserve"> </v>
      </c>
      <c r="R39" s="250">
        <f>IF('Eff Conc.'!V39="", " ", 'Eff Conc.'!$D39*'Eff Conc.'!V39*3.78)</f>
        <v>109.95264</v>
      </c>
    </row>
    <row r="40" spans="1:18" ht="15" customHeight="1" x14ac:dyDescent="0.25">
      <c r="A40" s="208" t="str">
        <f>'Eff Conc.'!A40</f>
        <v>Q32013</v>
      </c>
      <c r="B40" s="256">
        <f>'Eff Conc.'!B40</f>
        <v>41521.392361111109</v>
      </c>
      <c r="C40" s="89">
        <f>'Eff Conc.'!C40</f>
        <v>0</v>
      </c>
      <c r="D40" s="246">
        <f>'Eff Conc.'!D40</f>
        <v>7.54</v>
      </c>
      <c r="E40" s="246"/>
      <c r="F40" s="248">
        <f>IF(OR('Eff Conc.'!F40=0,'Eff Conc.'!F40=""), " ", 'Eff Conc.'!$D40*'Eff Conc.'!F40*3.78)</f>
        <v>514.73167199999989</v>
      </c>
      <c r="G40" s="248">
        <f>IF(OR('Eff Conc.'!G40=0,'Eff Conc.'!G40=""), " ", 'Eff Conc.'!$D40*'Eff Conc.'!G40*3.78)</f>
        <v>514.73167199999989</v>
      </c>
      <c r="H40" s="248">
        <f>IF('Eff Conc.'!H40="", " ", 'Eff Conc.'!$D40*'Eff Conc.'!H40*3.78)</f>
        <v>313.51319999999998</v>
      </c>
      <c r="I40" s="248">
        <f>IF('Eff Conc.'!I40="", " ", 'Eff Conc.'!$D40*'Eff Conc.'!I40*3.78)</f>
        <v>313.51319999999998</v>
      </c>
      <c r="J40" s="248">
        <f>IF('Eff Conc.'!J40="", " ", 'Eff Conc.'!$D40*'Eff Conc.'!J40*3.78)</f>
        <v>185.25779999999997</v>
      </c>
      <c r="K40" s="248">
        <f>IF('Eff Conc.'!K40="", " ", 'Eff Conc.'!$D40*'Eff Conc.'!K40*3.78)</f>
        <v>15.960672000000001</v>
      </c>
      <c r="L40" s="248">
        <f>IF('Eff Conc.'!L40="", " ", 'Eff Conc.'!$D40*'Eff Conc.'!L40*3.78)</f>
        <v>202.64353199999999</v>
      </c>
      <c r="M40" s="249" t="str">
        <f>IF('Eff Conc.'!M40="", " ", 'Eff Conc.'!$D40*'Eff Conc.'!M40*3.78)</f>
        <v xml:space="preserve"> </v>
      </c>
      <c r="N40" s="248">
        <f>IF('Eff Conc.'!N40="", " ", 'Eff Conc.'!$D40*'Eff Conc.'!N40*3.78)</f>
        <v>114.00479999999999</v>
      </c>
      <c r="O40" s="248">
        <f>IF('Eff Conc.'!O40="", " ", 'Eff Conc.'!$D40*'Eff Conc.'!O40*3.78)</f>
        <v>108.30455999999998</v>
      </c>
      <c r="P40" s="248" t="str">
        <f>IF('Eff Conc.'!P40="", " ", 'Eff Conc.'!$E40*'Eff Conc.'!P40*3.78)</f>
        <v xml:space="preserve"> </v>
      </c>
      <c r="Q40" s="248">
        <f>IF('Eff Conc.'!U40="", " ", 'Eff Conc.'!$D40*'Eff Conc.'!U40*3.78)</f>
        <v>213.75899999999999</v>
      </c>
      <c r="R40" s="250" t="str">
        <f>IF('Eff Conc.'!V40="", " ", 'Eff Conc.'!$E40*'Eff Conc.'!V40*3.78)</f>
        <v xml:space="preserve"> </v>
      </c>
    </row>
    <row r="41" spans="1:18" ht="15" customHeight="1" x14ac:dyDescent="0.25">
      <c r="A41" s="208" t="str">
        <f>'Eff Conc.'!A41</f>
        <v>Q32013</v>
      </c>
      <c r="B41" s="256">
        <f>'Eff Conc.'!B41</f>
        <v>41543.399305555555</v>
      </c>
      <c r="C41" s="89">
        <f>'Eff Conc.'!C41</f>
        <v>0</v>
      </c>
      <c r="D41" s="246">
        <f>'Eff Conc.'!D41</f>
        <v>7.49</v>
      </c>
      <c r="E41" s="246"/>
      <c r="F41" s="248" t="str">
        <f>IF(OR('Eff Conc.'!F41=0,'Eff Conc.'!F41=""), " ", 'Eff Conc.'!$D41*'Eff Conc.'!F41*3.78)</f>
        <v xml:space="preserve"> </v>
      </c>
      <c r="G41" s="248">
        <f>IF(OR('Eff Conc.'!G41=0,'Eff Conc.'!G41=""), " ", 'Eff Conc.'!$D41*'Eff Conc.'!G41*3.78)</f>
        <v>412.48044179999999</v>
      </c>
      <c r="H41" s="248" t="str">
        <f>IF('Eff Conc.'!H41="", " ", 'Eff Conc.'!$D41*'Eff Conc.'!H41*3.78)</f>
        <v xml:space="preserve"> </v>
      </c>
      <c r="I41" s="248">
        <f>IF('Eff Conc.'!I41="", " ", 'Eff Conc.'!$D41*'Eff Conc.'!I41*3.78)</f>
        <v>70.780500000000004</v>
      </c>
      <c r="J41" s="248">
        <f>IF('Eff Conc.'!J41="", " ", 'Eff Conc.'!$D41*'Eff Conc.'!J41*3.78)</f>
        <v>339.74639999999994</v>
      </c>
      <c r="K41" s="248">
        <f>IF('Eff Conc.'!K41="", " ", 'Eff Conc.'!$D41*'Eff Conc.'!K41*3.78)</f>
        <v>1.9535418000000002</v>
      </c>
      <c r="L41" s="248" t="str">
        <f>IF('Eff Conc.'!L41="", " ", 'Eff Conc.'!$D41*'Eff Conc.'!L41*3.78)</f>
        <v xml:space="preserve"> </v>
      </c>
      <c r="M41" s="249" t="str">
        <f>IF('Eff Conc.'!M41="", " ", 'Eff Conc.'!$D41*'Eff Conc.'!M41*3.78)</f>
        <v xml:space="preserve"> </v>
      </c>
      <c r="N41" s="248" t="str">
        <f>IF('Eff Conc.'!N41="", " ", 'Eff Conc.'!$D41*'Eff Conc.'!N41*3.78)</f>
        <v xml:space="preserve"> </v>
      </c>
      <c r="O41" s="248" t="str">
        <f>IF('Eff Conc.'!O41="", " ", 'Eff Conc.'!$D41*'Eff Conc.'!O41*3.78)</f>
        <v xml:space="preserve"> </v>
      </c>
      <c r="P41" s="248" t="str">
        <f>IF('Eff Conc.'!P41="", " ", 'Eff Conc.'!$E41*'Eff Conc.'!P41*3.78)</f>
        <v xml:space="preserve"> </v>
      </c>
      <c r="Q41" s="248" t="str">
        <f>IF('Eff Conc.'!U41="", " ", 'Eff Conc.'!$D41*'Eff Conc.'!U41*3.78)</f>
        <v xml:space="preserve"> </v>
      </c>
      <c r="R41" s="250" t="str">
        <f>IF('Eff Conc.'!V41="", " ", 'Eff Conc.'!$E41*'Eff Conc.'!V41*3.78)</f>
        <v xml:space="preserve"> </v>
      </c>
    </row>
    <row r="42" spans="1:18" ht="15" customHeight="1" x14ac:dyDescent="0.25">
      <c r="A42" s="208" t="str">
        <f>'Eff Conc.'!A42</f>
        <v>Q42014</v>
      </c>
      <c r="B42" s="256">
        <f>'Eff Conc.'!B42</f>
        <v>41549.40625</v>
      </c>
      <c r="C42" s="89">
        <f>'Eff Conc.'!C42</f>
        <v>0</v>
      </c>
      <c r="D42" s="246">
        <f>'Eff Conc.'!D42</f>
        <v>3.5799999999999996</v>
      </c>
      <c r="E42" s="246">
        <f>'Eff Conc.'!E42</f>
        <v>7.019078254699707</v>
      </c>
      <c r="F42" s="248" t="str">
        <f>IF(OR('Eff Conc.'!F42=0,'Eff Conc.'!F42=""), " ", 'Eff Conc.'!$D42*'Eff Conc.'!F42*3.78)</f>
        <v xml:space="preserve"> </v>
      </c>
      <c r="G42" s="248" t="str">
        <f>IF(OR('Eff Conc.'!G42=0,'Eff Conc.'!G42=""), " ", 'Eff Conc.'!$D42*'Eff Conc.'!G42*3.78)</f>
        <v xml:space="preserve"> </v>
      </c>
      <c r="H42" s="248" t="str">
        <f>IF('Eff Conc.'!H42="", " ", 'Eff Conc.'!$D42*'Eff Conc.'!H42*3.78)</f>
        <v xml:space="preserve"> </v>
      </c>
      <c r="I42" s="248" t="str">
        <f>IF('Eff Conc.'!I42="", " ", 'Eff Conc.'!$D42*'Eff Conc.'!I42*3.78)</f>
        <v xml:space="preserve"> </v>
      </c>
      <c r="J42" s="248" t="str">
        <f>IF('Eff Conc.'!J42="", " ", 'Eff Conc.'!$D42*'Eff Conc.'!J42*3.78)</f>
        <v xml:space="preserve"> </v>
      </c>
      <c r="K42" s="248" t="str">
        <f>IF('Eff Conc.'!K42="", " ", 'Eff Conc.'!$D42*'Eff Conc.'!K42*3.78)</f>
        <v xml:space="preserve"> </v>
      </c>
      <c r="L42" s="248" t="str">
        <f>IF('Eff Conc.'!L42="", " ", 'Eff Conc.'!$D42*'Eff Conc.'!L42*3.78)</f>
        <v xml:space="preserve"> </v>
      </c>
      <c r="M42" s="249" t="str">
        <f>IF('Eff Conc.'!M42="", " ", 'Eff Conc.'!$D42*'Eff Conc.'!M42*3.78)</f>
        <v xml:space="preserve"> </v>
      </c>
      <c r="N42" s="248" t="str">
        <f>IF('Eff Conc.'!N42="", " ", 'Eff Conc.'!$D42*'Eff Conc.'!N42*3.78)</f>
        <v xml:space="preserve"> </v>
      </c>
      <c r="O42" s="248" t="str">
        <f>IF('Eff Conc.'!O42="", " ", 'Eff Conc.'!$D42*'Eff Conc.'!O42*3.78)</f>
        <v xml:space="preserve"> </v>
      </c>
      <c r="P42" s="248">
        <f>IF('Eff Conc.'!P42="", " ", 'Eff Conc.'!$D42*'Eff Conc.'!P42*3.78)</f>
        <v>32.477759999999996</v>
      </c>
      <c r="Q42" s="248" t="str">
        <f>IF('Eff Conc.'!U42="", " ", 'Eff Conc.'!$D42*'Eff Conc.'!U42*3.78)</f>
        <v xml:space="preserve"> </v>
      </c>
      <c r="R42" s="250">
        <f>IF('Eff Conc.'!V42="", " ", 'Eff Conc.'!$D42*'Eff Conc.'!V42*3.78)</f>
        <v>31.124519999999993</v>
      </c>
    </row>
    <row r="43" spans="1:18" ht="15" customHeight="1" x14ac:dyDescent="0.25">
      <c r="A43" s="208" t="str">
        <f>'Eff Conc.'!A43</f>
        <v>Q42013</v>
      </c>
      <c r="B43" s="256">
        <f>'Eff Conc.'!B43</f>
        <v>41549.416666666664</v>
      </c>
      <c r="C43" s="89">
        <f>'Eff Conc.'!C43</f>
        <v>0</v>
      </c>
      <c r="D43" s="246">
        <f>'Eff Conc.'!D43</f>
        <v>6.1</v>
      </c>
      <c r="E43" s="246"/>
      <c r="F43" s="248">
        <f>IF(OR('Eff Conc.'!F43=0,'Eff Conc.'!F43=""), " ", 'Eff Conc.'!$D43*'Eff Conc.'!F43*3.78)</f>
        <v>390.14136000000002</v>
      </c>
      <c r="G43" s="248">
        <f>IF(OR('Eff Conc.'!G43=0,'Eff Conc.'!G43=""), " ", 'Eff Conc.'!$D43*'Eff Conc.'!G43*3.78)</f>
        <v>364.77755999999994</v>
      </c>
      <c r="H43" s="248">
        <f>IF('Eff Conc.'!H43="", " ", 'Eff Conc.'!$D43*'Eff Conc.'!H43*3.78)</f>
        <v>87.620399999999975</v>
      </c>
      <c r="I43" s="248">
        <f>IF('Eff Conc.'!I43="", " ", 'Eff Conc.'!$D43*'Eff Conc.'!I43*3.78)</f>
        <v>62.256599999999992</v>
      </c>
      <c r="J43" s="248">
        <f>IF('Eff Conc.'!J43="", " ", 'Eff Conc.'!$D43*'Eff Conc.'!J43*3.78)</f>
        <v>299.75399999999996</v>
      </c>
      <c r="K43" s="248">
        <f>IF('Eff Conc.'!K43="", " ", 'Eff Conc.'!$D43*'Eff Conc.'!K43*3.78)</f>
        <v>2.7669599999999996</v>
      </c>
      <c r="L43" s="248">
        <f>IF('Eff Conc.'!L43="", " ", 'Eff Conc.'!$D43*'Eff Conc.'!L43*3.78)</f>
        <v>0.83008799999999983</v>
      </c>
      <c r="M43" s="249" t="str">
        <f>IF('Eff Conc.'!M43="", " ", 'Eff Conc.'!$D43*'Eff Conc.'!M43*3.78)</f>
        <v xml:space="preserve"> </v>
      </c>
      <c r="N43" s="248">
        <f>IF('Eff Conc.'!N43="", " ", 'Eff Conc.'!$D43*'Eff Conc.'!N43*3.78)</f>
        <v>64.562399999999997</v>
      </c>
      <c r="O43" s="248">
        <f>IF('Eff Conc.'!O43="", " ", 'Eff Conc.'!$D43*'Eff Conc.'!O43*3.78)</f>
        <v>59.950799999999994</v>
      </c>
      <c r="P43" s="248" t="str">
        <f>IF('Eff Conc.'!P43="", " ", 'Eff Conc.'!$D43*'Eff Conc.'!P43*3.78)</f>
        <v xml:space="preserve"> </v>
      </c>
      <c r="Q43" s="248">
        <f>IF('Eff Conc.'!U43="", " ", 'Eff Conc.'!$D43*'Eff Conc.'!U43*3.78)</f>
        <v>295.14239999999995</v>
      </c>
      <c r="R43" s="250" t="str">
        <f>IF('Eff Conc.'!V43="", " ", 'Eff Conc.'!$D43*'Eff Conc.'!V43*3.78)</f>
        <v xml:space="preserve"> </v>
      </c>
    </row>
    <row r="44" spans="1:18" ht="15" customHeight="1" x14ac:dyDescent="0.25">
      <c r="A44" s="208" t="str">
        <f>'Eff Conc.'!A44</f>
        <v>Q42013</v>
      </c>
      <c r="B44" s="256">
        <f>'Eff Conc.'!B44</f>
        <v>41583.395833333336</v>
      </c>
      <c r="C44" s="89">
        <f>'Eff Conc.'!C44</f>
        <v>0</v>
      </c>
      <c r="D44" s="246">
        <f>'Eff Conc.'!D44</f>
        <v>5.63</v>
      </c>
      <c r="E44" s="246">
        <f>'Eff Conc.'!E44</f>
        <v>7.9823641777038574</v>
      </c>
      <c r="F44" s="248" t="str">
        <f>IF(OR('Eff Conc.'!F44=0,'Eff Conc.'!F44=""), " ", 'Eff Conc.'!$D44*'Eff Conc.'!F44*3.78)</f>
        <v xml:space="preserve"> </v>
      </c>
      <c r="G44" s="248" t="str">
        <f>IF(OR('Eff Conc.'!G44=0,'Eff Conc.'!G44=""), " ", 'Eff Conc.'!$D44*'Eff Conc.'!G44*3.78)</f>
        <v xml:space="preserve"> </v>
      </c>
      <c r="H44" s="248" t="str">
        <f>IF('Eff Conc.'!H44="", " ", 'Eff Conc.'!$D44*'Eff Conc.'!H44*3.78)</f>
        <v xml:space="preserve"> </v>
      </c>
      <c r="I44" s="248" t="str">
        <f>IF('Eff Conc.'!I44="", " ", 'Eff Conc.'!$D44*'Eff Conc.'!I44*3.78)</f>
        <v xml:space="preserve"> </v>
      </c>
      <c r="J44" s="248" t="str">
        <f>IF('Eff Conc.'!J44="", " ", 'Eff Conc.'!$D44*'Eff Conc.'!J44*3.78)</f>
        <v xml:space="preserve"> </v>
      </c>
      <c r="K44" s="248" t="str">
        <f>IF('Eff Conc.'!K44="", " ", 'Eff Conc.'!$D44*'Eff Conc.'!K44*3.78)</f>
        <v xml:space="preserve"> </v>
      </c>
      <c r="L44" s="248" t="str">
        <f>IF('Eff Conc.'!L44="", " ", 'Eff Conc.'!$D44*'Eff Conc.'!L44*3.78)</f>
        <v xml:space="preserve"> </v>
      </c>
      <c r="M44" s="249" t="str">
        <f>IF('Eff Conc.'!M44="", " ", 'Eff Conc.'!$D44*'Eff Conc.'!M44*3.78)</f>
        <v xml:space="preserve"> </v>
      </c>
      <c r="N44" s="248" t="str">
        <f>IF('Eff Conc.'!N44="", " ", 'Eff Conc.'!$D44*'Eff Conc.'!N44*3.78)</f>
        <v xml:space="preserve"> </v>
      </c>
      <c r="O44" s="248" t="str">
        <f>IF('Eff Conc.'!O44="", " ", 'Eff Conc.'!$D44*'Eff Conc.'!O44*3.78)</f>
        <v xml:space="preserve"> </v>
      </c>
      <c r="P44" s="248">
        <f>IF('Eff Conc.'!P44="", " ", 'Eff Conc.'!$D44*'Eff Conc.'!P44*3.78)</f>
        <v>38.306519999999999</v>
      </c>
      <c r="Q44" s="248" t="str">
        <f>IF('Eff Conc.'!U44="", " ", 'Eff Conc.'!$D44*'Eff Conc.'!U44*3.78)</f>
        <v xml:space="preserve"> </v>
      </c>
      <c r="R44" s="250">
        <f>IF('Eff Conc.'!V44="", " ", 'Eff Conc.'!$D44*'Eff Conc.'!V44*3.78)</f>
        <v>38.306519999999999</v>
      </c>
    </row>
    <row r="45" spans="1:18" ht="15" customHeight="1" x14ac:dyDescent="0.25">
      <c r="A45" s="208" t="str">
        <f>'Eff Conc.'!A45</f>
        <v>Q42013</v>
      </c>
      <c r="B45" s="256">
        <f>'Eff Conc.'!B45</f>
        <v>41583.402777777781</v>
      </c>
      <c r="C45" s="89">
        <f>'Eff Conc.'!C45</f>
        <v>0</v>
      </c>
      <c r="D45" s="246">
        <f>'Eff Conc.'!D45</f>
        <v>6.26</v>
      </c>
      <c r="E45" s="246"/>
      <c r="F45" s="248">
        <f>IF(OR('Eff Conc.'!F45=0,'Eff Conc.'!F45=""), " ", 'Eff Conc.'!$D45*'Eff Conc.'!F45*3.78)</f>
        <v>463.31762399999997</v>
      </c>
      <c r="G45" s="248">
        <f>IF(OR('Eff Conc.'!G45=0,'Eff Conc.'!G45=""), " ", 'Eff Conc.'!$D45*'Eff Conc.'!G45*3.78)</f>
        <v>419.54144400000001</v>
      </c>
      <c r="H45" s="248">
        <f>IF('Eff Conc.'!H45="", " ", 'Eff Conc.'!$D45*'Eff Conc.'!H45*3.78)</f>
        <v>52.058160000000001</v>
      </c>
      <c r="I45" s="248">
        <f>IF('Eff Conc.'!I45="", " ", 'Eff Conc.'!$D45*'Eff Conc.'!I45*3.78)</f>
        <v>8.281979999999999</v>
      </c>
      <c r="J45" s="248">
        <f>IF('Eff Conc.'!J45="", " ", 'Eff Conc.'!$D45*'Eff Conc.'!J45*3.78)</f>
        <v>402.26759999999996</v>
      </c>
      <c r="K45" s="248">
        <f>IF('Eff Conc.'!K45="", " ", 'Eff Conc.'!$D45*'Eff Conc.'!K45*3.78)</f>
        <v>8.9918639999999996</v>
      </c>
      <c r="L45" s="248">
        <f>IF('Eff Conc.'!L45="", " ", 'Eff Conc.'!$D45*'Eff Conc.'!L45*3.78)</f>
        <v>0.96544224000000001</v>
      </c>
      <c r="M45" s="249" t="str">
        <f>IF('Eff Conc.'!M45="", " ", 'Eff Conc.'!$D45*'Eff Conc.'!M45*3.78)</f>
        <v xml:space="preserve"> </v>
      </c>
      <c r="N45" s="248">
        <f>IF('Eff Conc.'!N45="", " ", 'Eff Conc.'!$D45*'Eff Conc.'!N45*3.78)</f>
        <v>54.42443999999999</v>
      </c>
      <c r="O45" s="248">
        <f>IF('Eff Conc.'!O45="", " ", 'Eff Conc.'!$D45*'Eff Conc.'!O45*3.78)</f>
        <v>49.691879999999998</v>
      </c>
      <c r="P45" s="248" t="str">
        <f>IF('Eff Conc.'!P45="", " ", 'Eff Conc.'!$D45*'Eff Conc.'!P45*3.78)</f>
        <v xml:space="preserve"> </v>
      </c>
      <c r="Q45" s="248">
        <f>IF('Eff Conc.'!U45="", " ", 'Eff Conc.'!$D45*'Eff Conc.'!U45*3.78)</f>
        <v>331.2792</v>
      </c>
      <c r="R45" s="250" t="str">
        <f>IF('Eff Conc.'!V45="", " ", 'Eff Conc.'!$D45*'Eff Conc.'!V45*3.78)</f>
        <v xml:space="preserve"> </v>
      </c>
    </row>
    <row r="46" spans="1:18" ht="15" customHeight="1" x14ac:dyDescent="0.25">
      <c r="A46" s="208" t="str">
        <f>'Eff Conc.'!A46</f>
        <v>Q42013</v>
      </c>
      <c r="B46" s="256">
        <f>'Eff Conc.'!B46</f>
        <v>41611.379861111112</v>
      </c>
      <c r="C46" s="89">
        <f>'Eff Conc.'!C46</f>
        <v>0</v>
      </c>
      <c r="D46" s="246">
        <f>'Eff Conc.'!D46</f>
        <v>8.16</v>
      </c>
      <c r="E46" s="246">
        <f>'Eff Conc.'!E46</f>
        <v>8.557032585144043</v>
      </c>
      <c r="F46" s="248" t="str">
        <f>IF(OR('Eff Conc.'!F46=0,'Eff Conc.'!F46=""), " ", 'Eff Conc.'!$D46*'Eff Conc.'!F46*3.78)</f>
        <v xml:space="preserve"> </v>
      </c>
      <c r="G46" s="248" t="str">
        <f>IF(OR('Eff Conc.'!G46=0,'Eff Conc.'!G46=""), " ", 'Eff Conc.'!$D46*'Eff Conc.'!G46*3.78)</f>
        <v xml:space="preserve"> </v>
      </c>
      <c r="H46" s="248" t="str">
        <f>IF('Eff Conc.'!H46="", " ", 'Eff Conc.'!$D46*'Eff Conc.'!H46*3.78)</f>
        <v xml:space="preserve"> </v>
      </c>
      <c r="I46" s="248" t="str">
        <f>IF('Eff Conc.'!I46="", " ", 'Eff Conc.'!$D46*'Eff Conc.'!I46*3.78)</f>
        <v xml:space="preserve"> </v>
      </c>
      <c r="J46" s="248" t="str">
        <f>IF('Eff Conc.'!J46="", " ", 'Eff Conc.'!$D46*'Eff Conc.'!J46*3.78)</f>
        <v xml:space="preserve"> </v>
      </c>
      <c r="K46" s="248" t="str">
        <f>IF('Eff Conc.'!K46="", " ", 'Eff Conc.'!$D46*'Eff Conc.'!K46*3.78)</f>
        <v xml:space="preserve"> </v>
      </c>
      <c r="L46" s="248" t="str">
        <f>IF('Eff Conc.'!L46="", " ", 'Eff Conc.'!$D46*'Eff Conc.'!L46*3.78)</f>
        <v xml:space="preserve"> </v>
      </c>
      <c r="M46" s="249" t="str">
        <f>IF('Eff Conc.'!M46="", " ", 'Eff Conc.'!$D46*'Eff Conc.'!M46*3.78)</f>
        <v xml:space="preserve"> </v>
      </c>
      <c r="N46" s="248" t="str">
        <f>IF('Eff Conc.'!N46="", " ", 'Eff Conc.'!$D46*'Eff Conc.'!N46*3.78)</f>
        <v xml:space="preserve"> </v>
      </c>
      <c r="O46" s="248" t="str">
        <f>IF('Eff Conc.'!O46="", " ", 'Eff Conc.'!$D46*'Eff Conc.'!O46*3.78)</f>
        <v xml:space="preserve"> </v>
      </c>
      <c r="P46" s="248">
        <f>IF('Eff Conc.'!P46="", " ", 'Eff Conc.'!$D46*'Eff Conc.'!P46*3.78)</f>
        <v>55.52064</v>
      </c>
      <c r="Q46" s="248" t="str">
        <f>IF('Eff Conc.'!U46="", " ", 'Eff Conc.'!$D46*'Eff Conc.'!U46*3.78)</f>
        <v xml:space="preserve"> </v>
      </c>
      <c r="R46" s="250">
        <f>IF('Eff Conc.'!V46="", " ", 'Eff Conc.'!$D46*'Eff Conc.'!V46*3.78)</f>
        <v>55.52064</v>
      </c>
    </row>
    <row r="47" spans="1:18" ht="15" customHeight="1" x14ac:dyDescent="0.25">
      <c r="A47" s="208" t="str">
        <f>'Eff Conc.'!A47</f>
        <v>Q42013</v>
      </c>
      <c r="B47" s="256">
        <f>'Eff Conc.'!B47</f>
        <v>41611.388888888891</v>
      </c>
      <c r="C47" s="89">
        <f>'Eff Conc.'!C47</f>
        <v>0</v>
      </c>
      <c r="D47" s="246">
        <f>'Eff Conc.'!D47</f>
        <v>6.89</v>
      </c>
      <c r="E47" s="246">
        <f>'Eff Conc.'!E47</f>
        <v>0</v>
      </c>
      <c r="F47" s="248">
        <f>IF(OR('Eff Conc.'!F47=0,'Eff Conc.'!F47=""), " ", 'Eff Conc.'!$D47*'Eff Conc.'!F47*3.78)</f>
        <v>414.80597339999991</v>
      </c>
      <c r="G47" s="248">
        <f>IF(OR('Eff Conc.'!G47=0,'Eff Conc.'!G47=""), " ", 'Eff Conc.'!$D47*'Eff Conc.'!G47*3.78)</f>
        <v>383.55293339999992</v>
      </c>
      <c r="H47" s="248">
        <f>IF('Eff Conc.'!H47="", " ", 'Eff Conc.'!$D47*'Eff Conc.'!H47*3.78)</f>
        <v>75.528179999999992</v>
      </c>
      <c r="I47" s="248">
        <f>IF('Eff Conc.'!I47="", " ", 'Eff Conc.'!$D47*'Eff Conc.'!I47*3.78)</f>
        <v>44.275139999999993</v>
      </c>
      <c r="J47" s="248">
        <f>IF('Eff Conc.'!J47="", " ", 'Eff Conc.'!$D47*'Eff Conc.'!J47*3.78)</f>
        <v>338.57459999999998</v>
      </c>
      <c r="K47" s="248">
        <f>IF('Eff Conc.'!K47="", " ", 'Eff Conc.'!$D47*'Eff Conc.'!K47*3.78)</f>
        <v>0.70319339999999997</v>
      </c>
      <c r="L47" s="248">
        <f>IF('Eff Conc.'!L47="", " ", 'Eff Conc.'!$D47*'Eff Conc.'!L47*3.78)</f>
        <v>0.88029395999999982</v>
      </c>
      <c r="M47" s="249" t="str">
        <f>IF('Eff Conc.'!M47="", " ", 'Eff Conc.'!$D47*'Eff Conc.'!M47*3.78)</f>
        <v xml:space="preserve"> </v>
      </c>
      <c r="N47" s="248">
        <f>IF('Eff Conc.'!N47="", " ", 'Eff Conc.'!$D47*'Eff Conc.'!N47*3.78)</f>
        <v>59.901659999999985</v>
      </c>
      <c r="O47" s="248">
        <f>IF('Eff Conc.'!O47="", " ", 'Eff Conc.'!$D47*'Eff Conc.'!O47*3.78)</f>
        <v>54.692819999999998</v>
      </c>
      <c r="P47" s="248" t="str">
        <f>IF('Eff Conc.'!P47="", " ", 'Eff Conc.'!$D47*'Eff Conc.'!P47*3.78)</f>
        <v xml:space="preserve"> </v>
      </c>
      <c r="Q47" s="248">
        <f>IF('Eff Conc.'!U47="", " ", 'Eff Conc.'!$D47*'Eff Conc.'!U47*3.78)</f>
        <v>196.37326799999997</v>
      </c>
      <c r="R47" s="250" t="str">
        <f>IF('Eff Conc.'!V47="", " ", 'Eff Conc.'!$D47*'Eff Conc.'!V47*3.78)</f>
        <v xml:space="preserve"> </v>
      </c>
    </row>
    <row r="48" spans="1:18" ht="15" customHeight="1" x14ac:dyDescent="0.25">
      <c r="A48" s="208" t="str">
        <f>'Eff Conc.'!A48</f>
        <v>Q12014</v>
      </c>
      <c r="B48" s="256">
        <f>'Eff Conc.'!B48</f>
        <v>41654.402777777781</v>
      </c>
      <c r="C48" s="89">
        <f>'Eff Conc.'!C48</f>
        <v>0</v>
      </c>
      <c r="D48" s="246">
        <f>'Eff Conc.'!D48</f>
        <v>4.0660538673400879</v>
      </c>
      <c r="E48" s="246">
        <f>'Eff Conc.'!E48</f>
        <v>5.2425518035888672</v>
      </c>
      <c r="F48" s="248" t="str">
        <f>IF(OR('Eff Conc.'!F48=0,'Eff Conc.'!F48=""), " ", 'Eff Conc.'!$D48*'Eff Conc.'!F48*3.78)</f>
        <v xml:space="preserve"> </v>
      </c>
      <c r="G48" s="248" t="str">
        <f>IF(OR('Eff Conc.'!G48=0,'Eff Conc.'!G48=""), " ", 'Eff Conc.'!$D48*'Eff Conc.'!G48*3.78)</f>
        <v xml:space="preserve"> </v>
      </c>
      <c r="H48" s="248" t="str">
        <f>IF('Eff Conc.'!H48="", " ", 'Eff Conc.'!$D48*'Eff Conc.'!H48*3.78)</f>
        <v xml:space="preserve"> </v>
      </c>
      <c r="I48" s="248" t="str">
        <f>IF('Eff Conc.'!I48="", " ", 'Eff Conc.'!$D48*'Eff Conc.'!I48*3.78)</f>
        <v xml:space="preserve"> </v>
      </c>
      <c r="J48" s="248" t="str">
        <f>IF('Eff Conc.'!J48="", " ", 'Eff Conc.'!$D48*'Eff Conc.'!J48*3.78)</f>
        <v xml:space="preserve"> </v>
      </c>
      <c r="K48" s="248" t="str">
        <f>IF('Eff Conc.'!K48="", " ", 'Eff Conc.'!$D48*'Eff Conc.'!K48*3.78)</f>
        <v xml:space="preserve"> </v>
      </c>
      <c r="L48" s="248" t="str">
        <f>IF('Eff Conc.'!L48="", " ", 'Eff Conc.'!$D48*'Eff Conc.'!L48*3.78)</f>
        <v xml:space="preserve"> </v>
      </c>
      <c r="M48" s="249" t="str">
        <f>IF('Eff Conc.'!M48="", " ", 'Eff Conc.'!$D48*'Eff Conc.'!M48*3.78)</f>
        <v xml:space="preserve"> </v>
      </c>
      <c r="N48" s="248" t="str">
        <f>IF('Eff Conc.'!N48="", " ", 'Eff Conc.'!$D48*'Eff Conc.'!N48*3.78)</f>
        <v xml:space="preserve"> </v>
      </c>
      <c r="O48" s="248" t="str">
        <f>IF('Eff Conc.'!O48="", " ", 'Eff Conc.'!$D48*'Eff Conc.'!O48*3.78)</f>
        <v xml:space="preserve"> </v>
      </c>
      <c r="P48" s="248">
        <f>IF('Eff Conc.'!P48="", " ", 'Eff Conc.'!$D48*'Eff Conc.'!P48*3.78)</f>
        <v>33.81330396080017</v>
      </c>
      <c r="Q48" s="248" t="str">
        <f>IF('Eff Conc.'!U48="", " ", 'Eff Conc.'!$D48*'Eff Conc.'!U48*3.78)</f>
        <v xml:space="preserve"> </v>
      </c>
      <c r="R48" s="250">
        <f>IF('Eff Conc.'!V48="", " ", 'Eff Conc.'!$D48*'Eff Conc.'!V48*3.78)</f>
        <v>35.350272322654718</v>
      </c>
    </row>
    <row r="49" spans="1:18" ht="15" customHeight="1" x14ac:dyDescent="0.25">
      <c r="A49" s="208" t="str">
        <f>'Eff Conc.'!A49</f>
        <v>Q12014</v>
      </c>
      <c r="B49" s="256">
        <f>'Eff Conc.'!B49</f>
        <v>41654.413194444445</v>
      </c>
      <c r="C49" s="89">
        <f>'Eff Conc.'!C49</f>
        <v>0</v>
      </c>
      <c r="D49" s="246">
        <f>'Eff Conc.'!D49</f>
        <v>4.4618810914913078</v>
      </c>
      <c r="E49" s="246">
        <f>'Eff Conc.'!E49</f>
        <v>0</v>
      </c>
      <c r="F49" s="248">
        <f>IF(OR('Eff Conc.'!F49=0,'Eff Conc.'!F49=""), " ", 'Eff Conc.'!$D49*'Eff Conc.'!F49*3.78)</f>
        <v>285.30374245506107</v>
      </c>
      <c r="G49" s="248">
        <f>IF(OR('Eff Conc.'!G49=0,'Eff Conc.'!G49=""), " ", 'Eff Conc.'!$D49*'Eff Conc.'!G49*3.78)</f>
        <v>263.37805877147287</v>
      </c>
      <c r="H49" s="248">
        <f>IF('Eff Conc.'!H49="", " ", 'Eff Conc.'!$D49*'Eff Conc.'!H49*3.78)</f>
        <v>48.911140524927717</v>
      </c>
      <c r="I49" s="248">
        <f>IF('Eff Conc.'!I49="", " ", 'Eff Conc.'!$D49*'Eff Conc.'!I49*3.78)</f>
        <v>26.985456841339431</v>
      </c>
      <c r="J49" s="248">
        <f>IF('Eff Conc.'!J49="", " ", 'Eff Conc.'!$D49*'Eff Conc.'!J49*3.78)</f>
        <v>236.12274736172</v>
      </c>
      <c r="K49" s="248">
        <f>IF('Eff Conc.'!K49="", " ", 'Eff Conc.'!$D49*'Eff Conc.'!K49*3.78)</f>
        <v>0.26985456841339428</v>
      </c>
      <c r="L49" s="248">
        <f>IF('Eff Conc.'!L49="", " ", 'Eff Conc.'!$D49*'Eff Conc.'!L49*3.78)</f>
        <v>3.0358638946506855</v>
      </c>
      <c r="M49" s="249" t="str">
        <f>IF('Eff Conc.'!M49="", " ", 'Eff Conc.'!$D49*'Eff Conc.'!M49*3.78)</f>
        <v xml:space="preserve"> </v>
      </c>
      <c r="N49" s="248">
        <f>IF('Eff Conc.'!N49="", " ", 'Eff Conc.'!$D49*'Eff Conc.'!N49*3.78)</f>
        <v>47.224549472343995</v>
      </c>
      <c r="O49" s="248">
        <f>IF('Eff Conc.'!O49="", " ", 'Eff Conc.'!$D49*'Eff Conc.'!O49*3.78)</f>
        <v>47.224549472343995</v>
      </c>
      <c r="P49" s="248" t="str">
        <f>IF('Eff Conc.'!P49="", " ", 'Eff Conc.'!$D49*'Eff Conc.'!P49*3.78)</f>
        <v xml:space="preserve"> </v>
      </c>
      <c r="Q49" s="248">
        <f>IF('Eff Conc.'!U49="", " ", 'Eff Conc.'!$D49*'Eff Conc.'!U49*3.78)</f>
        <v>102.88205420760656</v>
      </c>
      <c r="R49" s="250" t="str">
        <f>IF('Eff Conc.'!V49="", " ", 'Eff Conc.'!$D49*'Eff Conc.'!V49*3.78)</f>
        <v xml:space="preserve"> </v>
      </c>
    </row>
    <row r="50" spans="1:18" ht="15" customHeight="1" x14ac:dyDescent="0.25">
      <c r="A50" s="208" t="str">
        <f>'Eff Conc.'!A50</f>
        <v>Q12014</v>
      </c>
      <c r="B50" s="256">
        <f>'Eff Conc.'!B50</f>
        <v>41675.402777777781</v>
      </c>
      <c r="C50" s="89">
        <f>'Eff Conc.'!C50</f>
        <v>0</v>
      </c>
      <c r="D50" s="246">
        <f>'Eff Conc.'!D50</f>
        <v>10.159809112548828</v>
      </c>
      <c r="E50" s="246">
        <f>'Eff Conc.'!E50</f>
        <v>11.007259368896484</v>
      </c>
      <c r="F50" s="248" t="str">
        <f>IF(OR('Eff Conc.'!F50=0,'Eff Conc.'!F50=""), " ", 'Eff Conc.'!$D50*'Eff Conc.'!F50*3.78)</f>
        <v xml:space="preserve"> </v>
      </c>
      <c r="G50" s="248" t="str">
        <f>IF(OR('Eff Conc.'!G50=0,'Eff Conc.'!G50=""), " ", 'Eff Conc.'!$D50*'Eff Conc.'!G50*3.78)</f>
        <v xml:space="preserve"> </v>
      </c>
      <c r="H50" s="248" t="str">
        <f>IF('Eff Conc.'!H50="", " ", 'Eff Conc.'!$D50*'Eff Conc.'!H50*3.78)</f>
        <v xml:space="preserve"> </v>
      </c>
      <c r="I50" s="248" t="str">
        <f>IF('Eff Conc.'!I50="", " ", 'Eff Conc.'!$D50*'Eff Conc.'!I50*3.78)</f>
        <v xml:space="preserve"> </v>
      </c>
      <c r="J50" s="248" t="str">
        <f>IF('Eff Conc.'!J50="", " ", 'Eff Conc.'!$D50*'Eff Conc.'!J50*3.78)</f>
        <v xml:space="preserve"> </v>
      </c>
      <c r="K50" s="248" t="str">
        <f>IF('Eff Conc.'!K50="", " ", 'Eff Conc.'!$D50*'Eff Conc.'!K50*3.78)</f>
        <v xml:space="preserve"> </v>
      </c>
      <c r="L50" s="248" t="str">
        <f>IF('Eff Conc.'!L50="", " ", 'Eff Conc.'!$D50*'Eff Conc.'!L50*3.78)</f>
        <v xml:space="preserve"> </v>
      </c>
      <c r="M50" s="249" t="str">
        <f>IF('Eff Conc.'!M50="", " ", 'Eff Conc.'!$D50*'Eff Conc.'!M50*3.78)</f>
        <v xml:space="preserve"> </v>
      </c>
      <c r="N50" s="248" t="str">
        <f>IF('Eff Conc.'!N50="", " ", 'Eff Conc.'!$D50*'Eff Conc.'!N50*3.78)</f>
        <v xml:space="preserve"> </v>
      </c>
      <c r="O50" s="248" t="str">
        <f>IF('Eff Conc.'!O50="", " ", 'Eff Conc.'!$D50*'Eff Conc.'!O50*3.78)</f>
        <v xml:space="preserve"> </v>
      </c>
      <c r="P50" s="248">
        <f>IF('Eff Conc.'!P50="", " ", 'Eff Conc.'!$D50*'Eff Conc.'!P50*3.78)</f>
        <v>99.850603958129881</v>
      </c>
      <c r="Q50" s="248" t="str">
        <f>IF('Eff Conc.'!U50="", " ", 'Eff Conc.'!$D50*'Eff Conc.'!U50*3.78)</f>
        <v xml:space="preserve"> </v>
      </c>
      <c r="R50" s="250">
        <f>IF('Eff Conc.'!V50="", " ", 'Eff Conc.'!$D50*'Eff Conc.'!V50*3.78)</f>
        <v>99.850603958129881</v>
      </c>
    </row>
    <row r="51" spans="1:18" ht="15" customHeight="1" x14ac:dyDescent="0.25">
      <c r="A51" s="208" t="str">
        <f>'Eff Conc.'!A51</f>
        <v>Q12014</v>
      </c>
      <c r="B51" s="256">
        <f>'Eff Conc.'!B51</f>
        <v>41675.413194444445</v>
      </c>
      <c r="C51" s="89">
        <f>'Eff Conc.'!C51</f>
        <v>0</v>
      </c>
      <c r="D51" s="246">
        <f>'Eff Conc.'!D51</f>
        <v>6.8920037309102433</v>
      </c>
      <c r="E51" s="246">
        <f>'Eff Conc.'!E51</f>
        <v>0</v>
      </c>
      <c r="F51" s="248">
        <f>IF(OR('Eff Conc.'!F51=0,'Eff Conc.'!F51=""), " ", 'Eff Conc.'!$D51*'Eff Conc.'!F51*3.78)</f>
        <v>400.15525021963339</v>
      </c>
      <c r="G51" s="248">
        <f>IF(OR('Eff Conc.'!G51=0,'Eff Conc.'!G51=""), " ", 'Eff Conc.'!$D51*'Eff Conc.'!G51*3.78)</f>
        <v>389.73454057849716</v>
      </c>
      <c r="H51" s="248">
        <f>IF('Eff Conc.'!H51="", " ", 'Eff Conc.'!$D51*'Eff Conc.'!H51*3.78)</f>
        <v>52.103548205681435</v>
      </c>
      <c r="I51" s="248">
        <f>IF('Eff Conc.'!I51="", " ", 'Eff Conc.'!$D51*'Eff Conc.'!I51*3.78)</f>
        <v>41.68283856454515</v>
      </c>
      <c r="J51" s="248">
        <f>IF('Eff Conc.'!J51="", " ", 'Eff Conc.'!$D51*'Eff Conc.'!J51*3.78)</f>
        <v>338.67306333692937</v>
      </c>
      <c r="K51" s="248">
        <f>IF('Eff Conc.'!K51="", " ", 'Eff Conc.'!$D51*'Eff Conc.'!K51*3.78)</f>
        <v>9.3786386770226589</v>
      </c>
      <c r="L51" s="248">
        <f>IF('Eff Conc.'!L51="", " ", 'Eff Conc.'!$D51*'Eff Conc.'!L51*3.78)</f>
        <v>5.6011314321107539</v>
      </c>
      <c r="M51" s="249" t="str">
        <f>IF('Eff Conc.'!M51="", " ", 'Eff Conc.'!$D51*'Eff Conc.'!M51*3.78)</f>
        <v xml:space="preserve"> </v>
      </c>
      <c r="N51" s="248">
        <f>IF('Eff Conc.'!N51="", " ", 'Eff Conc.'!$D51*'Eff Conc.'!N51*3.78)</f>
        <v>78.155322308522159</v>
      </c>
      <c r="O51" s="248">
        <f>IF('Eff Conc.'!O51="", " ", 'Eff Conc.'!$D51*'Eff Conc.'!O51*3.78)</f>
        <v>75.550144898238074</v>
      </c>
      <c r="P51" s="248" t="str">
        <f>IF('Eff Conc.'!P51="", " ", 'Eff Conc.'!$D51*'Eff Conc.'!P51*3.78)</f>
        <v xml:space="preserve"> </v>
      </c>
      <c r="Q51" s="248">
        <f>IF('Eff Conc.'!U51="", " ", 'Eff Conc.'!$D51*'Eff Conc.'!U51*3.78)</f>
        <v>177.15206389931689</v>
      </c>
      <c r="R51" s="250" t="str">
        <f>IF('Eff Conc.'!V51="", " ", 'Eff Conc.'!$D51*'Eff Conc.'!V51*3.78)</f>
        <v xml:space="preserve"> </v>
      </c>
    </row>
    <row r="52" spans="1:18" ht="15" customHeight="1" x14ac:dyDescent="0.25">
      <c r="A52" s="208" t="str">
        <f>'Eff Conc.'!A52</f>
        <v>Q12014</v>
      </c>
      <c r="B52" s="256">
        <f>'Eff Conc.'!B52</f>
        <v>41681.430555555555</v>
      </c>
      <c r="C52" s="89" t="str">
        <f>'Eff Conc.'!C52</f>
        <v>Y</v>
      </c>
      <c r="D52" s="246">
        <f>'Eff Conc.'!D52</f>
        <v>12.986099243164063</v>
      </c>
      <c r="E52" s="246">
        <f>'Eff Conc.'!E52</f>
        <v>14.525801658630371</v>
      </c>
      <c r="F52" s="248" t="str">
        <f>IF(OR('Eff Conc.'!F52=0,'Eff Conc.'!F52=""), " ", 'Eff Conc.'!$D52*'Eff Conc.'!F52*3.78)</f>
        <v xml:space="preserve"> </v>
      </c>
      <c r="G52" s="248" t="str">
        <f>IF(OR('Eff Conc.'!G52=0,'Eff Conc.'!G52=""), " ", 'Eff Conc.'!$D52*'Eff Conc.'!G52*3.78)</f>
        <v xml:space="preserve"> </v>
      </c>
      <c r="H52" s="248" t="str">
        <f>IF('Eff Conc.'!H52="", " ", 'Eff Conc.'!$D52*'Eff Conc.'!H52*3.78)</f>
        <v xml:space="preserve"> </v>
      </c>
      <c r="I52" s="248" t="str">
        <f>IF('Eff Conc.'!I52="", " ", 'Eff Conc.'!$D52*'Eff Conc.'!I52*3.78)</f>
        <v xml:space="preserve"> </v>
      </c>
      <c r="J52" s="248" t="str">
        <f>IF('Eff Conc.'!J52="", " ", 'Eff Conc.'!$D52*'Eff Conc.'!J52*3.78)</f>
        <v xml:space="preserve"> </v>
      </c>
      <c r="K52" s="248" t="str">
        <f>IF('Eff Conc.'!K52="", " ", 'Eff Conc.'!$D52*'Eff Conc.'!K52*3.78)</f>
        <v xml:space="preserve"> </v>
      </c>
      <c r="L52" s="248" t="str">
        <f>IF('Eff Conc.'!L52="", " ", 'Eff Conc.'!$D52*'Eff Conc.'!L52*3.78)</f>
        <v xml:space="preserve"> </v>
      </c>
      <c r="M52" s="249" t="str">
        <f>IF('Eff Conc.'!M52="", " ", 'Eff Conc.'!$D52*'Eff Conc.'!M52*3.78)</f>
        <v xml:space="preserve"> </v>
      </c>
      <c r="N52" s="248" t="str">
        <f>IF('Eff Conc.'!N52="", " ", 'Eff Conc.'!$D52*'Eff Conc.'!N52*3.78)</f>
        <v xml:space="preserve"> </v>
      </c>
      <c r="O52" s="248" t="str">
        <f>IF('Eff Conc.'!O52="", " ", 'Eff Conc.'!$D52*'Eff Conc.'!O52*3.78)</f>
        <v xml:space="preserve"> </v>
      </c>
      <c r="P52" s="248">
        <f>IF('Eff Conc.'!P52="", " ", 'Eff Conc.'!$D52*'Eff Conc.'!P52*3.78)</f>
        <v>107.99240130615235</v>
      </c>
      <c r="Q52" s="248" t="str">
        <f>IF('Eff Conc.'!U52="", " ", 'Eff Conc.'!$D52*'Eff Conc.'!U52*3.78)</f>
        <v xml:space="preserve"> </v>
      </c>
      <c r="R52" s="250">
        <f>IF('Eff Conc.'!V52="", " ", 'Eff Conc.'!$D52*'Eff Conc.'!V52*3.78)</f>
        <v>103.08365579223633</v>
      </c>
    </row>
    <row r="53" spans="1:18" ht="15" customHeight="1" x14ac:dyDescent="0.25">
      <c r="A53" s="208" t="str">
        <f>'Eff Conc.'!A53</f>
        <v>Q12014</v>
      </c>
      <c r="B53" s="256">
        <f>'Eff Conc.'!B53</f>
        <v>41681.4375</v>
      </c>
      <c r="C53" s="89" t="str">
        <f>'Eff Conc.'!C53</f>
        <v>Y</v>
      </c>
      <c r="D53" s="246">
        <f>'Eff Conc.'!D53</f>
        <v>12.955650229996198</v>
      </c>
      <c r="E53" s="246">
        <f>'Eff Conc.'!E53</f>
        <v>0</v>
      </c>
      <c r="F53" s="248">
        <f>IF(OR('Eff Conc.'!F53=0,'Eff Conc.'!F53=""), " ", 'Eff Conc.'!$D53*'Eff Conc.'!F53*3.78)</f>
        <v>706.7200964131041</v>
      </c>
      <c r="G53" s="248">
        <f>IF(OR('Eff Conc.'!G53=0,'Eff Conc.'!G53=""), " ", 'Eff Conc.'!$D53*'Eff Conc.'!G53*3.78)</f>
        <v>794.87034057799804</v>
      </c>
      <c r="H53" s="248">
        <f>IF('Eff Conc.'!H53="", " ", 'Eff Conc.'!$D53*'Eff Conc.'!H53*3.78)</f>
        <v>117.5336588865255</v>
      </c>
      <c r="I53" s="248">
        <f>IF('Eff Conc.'!I53="", " ", 'Eff Conc.'!$D53*'Eff Conc.'!I53*3.78)</f>
        <v>88.150244164894133</v>
      </c>
      <c r="J53" s="248">
        <f>IF('Eff Conc.'!J53="", " ", 'Eff Conc.'!$D53*'Eff Conc.'!J53*3.78)</f>
        <v>587.66829443262759</v>
      </c>
      <c r="K53" s="248">
        <f>IF('Eff Conc.'!K53="", " ", 'Eff Conc.'!$D53*'Eff Conc.'!K53*3.78)</f>
        <v>1.5181430939509546</v>
      </c>
      <c r="L53" s="248" t="str">
        <f>IF('Eff Conc.'!L53="", " ", 'Eff Conc.'!$D53*'Eff Conc.'!L53*3.78)</f>
        <v xml:space="preserve"> </v>
      </c>
      <c r="M53" s="249" t="str">
        <f>IF('Eff Conc.'!M53="", " ", 'Eff Conc.'!$D53*'Eff Conc.'!M53*3.78)</f>
        <v xml:space="preserve"> </v>
      </c>
      <c r="N53" s="248">
        <f>IF('Eff Conc.'!N53="", " ", 'Eff Conc.'!$D53*'Eff Conc.'!N53*3.78)</f>
        <v>210.58113883835819</v>
      </c>
      <c r="O53" s="248">
        <f>IF('Eff Conc.'!O53="", " ", 'Eff Conc.'!$D53*'Eff Conc.'!O53*3.78)</f>
        <v>117.5336588865255</v>
      </c>
      <c r="P53" s="248" t="str">
        <f>IF('Eff Conc.'!P53="", " ", 'Eff Conc.'!$D53*'Eff Conc.'!P53*3.78)</f>
        <v xml:space="preserve"> </v>
      </c>
      <c r="Q53" s="248" t="str">
        <f>IF('Eff Conc.'!U53="", " ", 'Eff Conc.'!$D53*'Eff Conc.'!U53*3.78)</f>
        <v xml:space="preserve"> </v>
      </c>
      <c r="R53" s="250" t="str">
        <f>IF('Eff Conc.'!V53="", " ", 'Eff Conc.'!$D53*'Eff Conc.'!V53*3.78)</f>
        <v xml:space="preserve"> </v>
      </c>
    </row>
    <row r="54" spans="1:18" ht="15" customHeight="1" x14ac:dyDescent="0.25">
      <c r="A54" s="208" t="str">
        <f>'Eff Conc.'!A54</f>
        <v>Q12014</v>
      </c>
      <c r="B54" s="256">
        <f>'Eff Conc.'!B54</f>
        <v>41702.388888888891</v>
      </c>
      <c r="C54" s="89" t="str">
        <f>'Eff Conc.'!C54</f>
        <v>Y</v>
      </c>
      <c r="D54" s="246">
        <f>'Eff Conc.'!D54</f>
        <v>9.7428684234619141</v>
      </c>
      <c r="E54" s="246">
        <f>'Eff Conc.'!E54</f>
        <v>10.234529495239258</v>
      </c>
      <c r="F54" s="248" t="str">
        <f>IF(OR('Eff Conc.'!F54=0,'Eff Conc.'!F54=""), " ", 'Eff Conc.'!$D54*'Eff Conc.'!F54*3.78)</f>
        <v xml:space="preserve"> </v>
      </c>
      <c r="G54" s="248" t="str">
        <f>IF(OR('Eff Conc.'!G54=0,'Eff Conc.'!G54=""), " ", 'Eff Conc.'!$D54*'Eff Conc.'!G54*3.78)</f>
        <v xml:space="preserve"> </v>
      </c>
      <c r="H54" s="248" t="str">
        <f>IF('Eff Conc.'!H54="", " ", 'Eff Conc.'!$D54*'Eff Conc.'!H54*3.78)</f>
        <v xml:space="preserve"> </v>
      </c>
      <c r="I54" s="248" t="str">
        <f>IF('Eff Conc.'!I54="", " ", 'Eff Conc.'!$D54*'Eff Conc.'!I54*3.78)</f>
        <v xml:space="preserve"> </v>
      </c>
      <c r="J54" s="248" t="str">
        <f>IF('Eff Conc.'!J54="", " ", 'Eff Conc.'!$D54*'Eff Conc.'!J54*3.78)</f>
        <v xml:space="preserve"> </v>
      </c>
      <c r="K54" s="248" t="str">
        <f>IF('Eff Conc.'!K54="", " ", 'Eff Conc.'!$D54*'Eff Conc.'!K54*3.78)</f>
        <v xml:space="preserve"> </v>
      </c>
      <c r="L54" s="248" t="str">
        <f>IF('Eff Conc.'!L54="", " ", 'Eff Conc.'!$D54*'Eff Conc.'!L54*3.78)</f>
        <v xml:space="preserve"> </v>
      </c>
      <c r="M54" s="249" t="str">
        <f>IF('Eff Conc.'!M54="", " ", 'Eff Conc.'!$D54*'Eff Conc.'!M54*3.78)</f>
        <v xml:space="preserve"> </v>
      </c>
      <c r="N54" s="248" t="str">
        <f>IF('Eff Conc.'!N54="", " ", 'Eff Conc.'!$D54*'Eff Conc.'!N54*3.78)</f>
        <v xml:space="preserve"> </v>
      </c>
      <c r="O54" s="248" t="str">
        <f>IF('Eff Conc.'!O54="", " ", 'Eff Conc.'!$D54*'Eff Conc.'!O54*3.78)</f>
        <v xml:space="preserve"> </v>
      </c>
      <c r="P54" s="248">
        <f>IF('Eff Conc.'!P54="", " ", 'Eff Conc.'!$D54*'Eff Conc.'!P54*3.78)</f>
        <v>84.704498073577867</v>
      </c>
      <c r="Q54" s="248" t="str">
        <f>IF('Eff Conc.'!U54="", " ", 'Eff Conc.'!$D54*'Eff Conc.'!U54*3.78)</f>
        <v xml:space="preserve"> </v>
      </c>
      <c r="R54" s="250">
        <f>IF('Eff Conc.'!V54="", " ", 'Eff Conc.'!$D54*'Eff Conc.'!V54*3.78)</f>
        <v>84.704498073577867</v>
      </c>
    </row>
    <row r="55" spans="1:18" ht="15" customHeight="1" x14ac:dyDescent="0.25">
      <c r="A55" s="208" t="str">
        <f>'Eff Conc.'!A55</f>
        <v>Q12014</v>
      </c>
      <c r="B55" s="256">
        <f>'Eff Conc.'!B55</f>
        <v>41702.395833333336</v>
      </c>
      <c r="C55" s="89" t="str">
        <f>'Eff Conc.'!C55</f>
        <v>Y</v>
      </c>
      <c r="D55" s="246">
        <f>'Eff Conc.'!D55</f>
        <v>9.768353185220219</v>
      </c>
      <c r="E55" s="246">
        <f>'Eff Conc.'!E55</f>
        <v>0</v>
      </c>
      <c r="F55" s="248">
        <f>IF(OR('Eff Conc.'!F55=0,'Eff Conc.'!F55=""), " ", 'Eff Conc.'!$D55*'Eff Conc.'!F55*3.78)</f>
        <v>519.4890324396232</v>
      </c>
      <c r="G55" s="248">
        <f>IF(OR('Eff Conc.'!G55=0,'Eff Conc.'!G55=""), " ", 'Eff Conc.'!$D55*'Eff Conc.'!G55*3.78)</f>
        <v>497.33440741554364</v>
      </c>
      <c r="H55" s="248">
        <f>IF('Eff Conc.'!H55="", " ", 'Eff Conc.'!$D55*'Eff Conc.'!H55*3.78)</f>
        <v>110.77312512039727</v>
      </c>
      <c r="I55" s="248">
        <f>IF('Eff Conc.'!I55="", " ", 'Eff Conc.'!$D55*'Eff Conc.'!I55*3.78)</f>
        <v>88.618500096317817</v>
      </c>
      <c r="J55" s="248">
        <f>IF('Eff Conc.'!J55="", " ", 'Eff Conc.'!$D55*'Eff Conc.'!J55*3.78)</f>
        <v>406.16812544145671</v>
      </c>
      <c r="K55" s="248">
        <f>IF('Eff Conc.'!K55="", " ", 'Eff Conc.'!$D55*'Eff Conc.'!K55*3.78)</f>
        <v>2.5477818777691379</v>
      </c>
      <c r="L55" s="248">
        <f>IF('Eff Conc.'!L55="", " ", 'Eff Conc.'!$D55*'Eff Conc.'!L55*3.78)</f>
        <v>7.9387406336284707</v>
      </c>
      <c r="M55" s="249" t="str">
        <f>IF('Eff Conc.'!M55="", " ", 'Eff Conc.'!$D55*'Eff Conc.'!M55*3.78)</f>
        <v xml:space="preserve"> </v>
      </c>
      <c r="N55" s="248">
        <f>IF('Eff Conc.'!N55="", " ", 'Eff Conc.'!$D55*'Eff Conc.'!N55*3.78)</f>
        <v>99.695812608357556</v>
      </c>
      <c r="O55" s="248">
        <f>IF('Eff Conc.'!O55="", " ", 'Eff Conc.'!$D55*'Eff Conc.'!O55*3.78)</f>
        <v>92.310937600331073</v>
      </c>
      <c r="P55" s="248" t="str">
        <f>IF('Eff Conc.'!P55="", " ", 'Eff Conc.'!$D55*'Eff Conc.'!P55*3.78)</f>
        <v xml:space="preserve"> </v>
      </c>
      <c r="Q55" s="248">
        <f>IF('Eff Conc.'!U55="", " ", 'Eff Conc.'!$D55*'Eff Conc.'!U55*3.78)</f>
        <v>395.09081292941693</v>
      </c>
      <c r="R55" s="250" t="str">
        <f>IF('Eff Conc.'!V55="", " ", 'Eff Conc.'!$D55*'Eff Conc.'!V55*3.78)</f>
        <v xml:space="preserve"> </v>
      </c>
    </row>
    <row r="56" spans="1:18" ht="15" customHeight="1" x14ac:dyDescent="0.25">
      <c r="A56" s="208">
        <f>'Eff Conc.'!A56</f>
        <v>0</v>
      </c>
      <c r="B56" s="64">
        <f>'Eff Conc.'!B56</f>
        <v>0</v>
      </c>
      <c r="C56" s="89">
        <f>'Eff Conc.'!C56</f>
        <v>0</v>
      </c>
      <c r="D56" s="167">
        <f>'Eff Conc.'!D56</f>
        <v>0</v>
      </c>
      <c r="E56" s="167">
        <f>'Eff Conc.'!E56</f>
        <v>0</v>
      </c>
      <c r="F56" s="198" t="str">
        <f>IF(OR('Eff Conc.'!F56=0,'Eff Conc.'!F56=""), " ", 'Eff Conc.'!$D56*'Eff Conc.'!F56*3.78)</f>
        <v xml:space="preserve"> </v>
      </c>
      <c r="G56" s="198" t="str">
        <f>IF(OR('Eff Conc.'!G56=0,'Eff Conc.'!G56=""), " ", 'Eff Conc.'!$D56*'Eff Conc.'!G56*3.78)</f>
        <v xml:space="preserve"> </v>
      </c>
      <c r="H56" s="198" t="str">
        <f>IF('Eff Conc.'!H56="", " ", 'Eff Conc.'!$D56*'Eff Conc.'!H56*3.78)</f>
        <v xml:space="preserve"> </v>
      </c>
      <c r="I56" s="198" t="str">
        <f>IF('Eff Conc.'!I56="", " ", 'Eff Conc.'!$D56*'Eff Conc.'!I56*3.78)</f>
        <v xml:space="preserve"> </v>
      </c>
      <c r="J56" s="198" t="str">
        <f>IF('Eff Conc.'!J56="", " ", 'Eff Conc.'!$D56*'Eff Conc.'!J56*3.78)</f>
        <v xml:space="preserve"> </v>
      </c>
      <c r="K56" s="198" t="str">
        <f>IF('Eff Conc.'!K56="", " ", 'Eff Conc.'!$D56*'Eff Conc.'!K56*3.78)</f>
        <v xml:space="preserve"> </v>
      </c>
      <c r="L56" s="198" t="str">
        <f>IF('Eff Conc.'!L56="", " ", 'Eff Conc.'!$D56*'Eff Conc.'!L56*3.78)</f>
        <v xml:space="preserve"> </v>
      </c>
      <c r="M56" s="228">
        <f>IF('Eff Conc.'!M56="", " ", 'Eff Conc.'!$D56*'Eff Conc.'!M56*3.78)</f>
        <v>0</v>
      </c>
      <c r="N56" s="198" t="str">
        <f>IF('Eff Conc.'!N56="", " ", 'Eff Conc.'!$D56*'Eff Conc.'!N56*3.78)</f>
        <v xml:space="preserve"> </v>
      </c>
      <c r="O56" s="198" t="str">
        <f>IF('Eff Conc.'!O56="", " ", 'Eff Conc.'!$D56*'Eff Conc.'!O56*3.78)</f>
        <v xml:space="preserve"> </v>
      </c>
      <c r="P56" s="198" t="str">
        <f>IF('Eff Conc.'!P56="", " ", 'Eff Conc.'!$E56*'Eff Conc.'!P56*3.78)</f>
        <v xml:space="preserve"> </v>
      </c>
      <c r="Q56" s="248" t="str">
        <f>IF('Eff Conc.'!U56="", " ", 'Eff Conc.'!$D56*'Eff Conc.'!U56*3.78)</f>
        <v xml:space="preserve"> </v>
      </c>
      <c r="R56" s="250" t="str">
        <f>IF('Eff Conc.'!V53="", " ", 'Eff Conc.'!$D53*'Eff Conc.'!V53*3.78)</f>
        <v xml:space="preserve"> </v>
      </c>
    </row>
    <row r="57" spans="1:18" ht="15" customHeight="1" x14ac:dyDescent="0.25">
      <c r="A57" s="208">
        <f>'Eff Conc.'!A57</f>
        <v>0</v>
      </c>
      <c r="B57" s="64">
        <f>'Eff Conc.'!B57</f>
        <v>0</v>
      </c>
      <c r="C57" s="89">
        <f>'Eff Conc.'!C57</f>
        <v>0</v>
      </c>
      <c r="D57" s="167">
        <f>'Eff Conc.'!D57</f>
        <v>0</v>
      </c>
      <c r="E57" s="167">
        <f>'Eff Conc.'!E57</f>
        <v>0</v>
      </c>
      <c r="F57" s="198" t="str">
        <f>IF(OR('Eff Conc.'!F57=0,'Eff Conc.'!F57=""), " ", 'Eff Conc.'!$D57*'Eff Conc.'!F57*3.78)</f>
        <v xml:space="preserve"> </v>
      </c>
      <c r="G57" s="198" t="str">
        <f>IF(OR('Eff Conc.'!G57=0,'Eff Conc.'!G57=""), " ", 'Eff Conc.'!$D57*'Eff Conc.'!G57*3.78)</f>
        <v xml:space="preserve"> </v>
      </c>
      <c r="H57" s="198" t="str">
        <f>IF('Eff Conc.'!H57="", " ", 'Eff Conc.'!$D57*'Eff Conc.'!H57*3.78)</f>
        <v xml:space="preserve"> </v>
      </c>
      <c r="I57" s="198" t="str">
        <f>IF('Eff Conc.'!I57="", " ", 'Eff Conc.'!$D57*'Eff Conc.'!I57*3.78)</f>
        <v xml:space="preserve"> </v>
      </c>
      <c r="J57" s="198" t="str">
        <f>IF('Eff Conc.'!J57="", " ", 'Eff Conc.'!$D57*'Eff Conc.'!J57*3.78)</f>
        <v xml:space="preserve"> </v>
      </c>
      <c r="K57" s="198" t="str">
        <f>IF('Eff Conc.'!K57="", " ", 'Eff Conc.'!$D57*'Eff Conc.'!K57*3.78)</f>
        <v xml:space="preserve"> </v>
      </c>
      <c r="L57" s="198" t="str">
        <f>IF('Eff Conc.'!L57="", " ", 'Eff Conc.'!$D57*'Eff Conc.'!L57*3.78)</f>
        <v xml:space="preserve"> </v>
      </c>
      <c r="M57" s="228">
        <f>IF('Eff Conc.'!M57="", " ", 'Eff Conc.'!$D57*'Eff Conc.'!M57*3.78)</f>
        <v>0</v>
      </c>
      <c r="N57" s="198" t="str">
        <f>IF('Eff Conc.'!N57="", " ", 'Eff Conc.'!$D57*'Eff Conc.'!N57*3.78)</f>
        <v xml:space="preserve"> </v>
      </c>
      <c r="O57" s="198" t="str">
        <f>IF('Eff Conc.'!O57="", " ", 'Eff Conc.'!$D57*'Eff Conc.'!O57*3.78)</f>
        <v xml:space="preserve"> </v>
      </c>
      <c r="P57" s="198" t="str">
        <f>IF('Eff Conc.'!P57="", " ", 'Eff Conc.'!$E57*'Eff Conc.'!P57*3.78)</f>
        <v xml:space="preserve"> </v>
      </c>
      <c r="Q57" s="248" t="str">
        <f>IF('Eff Conc.'!U57="", " ", 'Eff Conc.'!$D57*'Eff Conc.'!U57*3.78)</f>
        <v xml:space="preserve"> </v>
      </c>
      <c r="R57" s="226" t="str">
        <f>IF('Eff Conc.'!R57="", " ", 'Eff Conc.'!$E57*'Eff Conc.'!R57*3.78)</f>
        <v xml:space="preserve"> </v>
      </c>
    </row>
    <row r="58" spans="1:18" ht="15" customHeight="1" x14ac:dyDescent="0.25">
      <c r="A58" s="208">
        <f>'Eff Conc.'!A58</f>
        <v>0</v>
      </c>
      <c r="B58" s="64">
        <f>'Eff Conc.'!B58</f>
        <v>0</v>
      </c>
      <c r="C58" s="89">
        <f>'Eff Conc.'!C58</f>
        <v>0</v>
      </c>
      <c r="D58" s="167">
        <f>'Eff Conc.'!D58</f>
        <v>0</v>
      </c>
      <c r="E58" s="167">
        <f>'Eff Conc.'!E58</f>
        <v>0</v>
      </c>
      <c r="F58" s="198" t="str">
        <f>IF(OR('Eff Conc.'!F58=0,'Eff Conc.'!F58=""), " ", 'Eff Conc.'!$D58*'Eff Conc.'!F58*3.78)</f>
        <v xml:space="preserve"> </v>
      </c>
      <c r="G58" s="198" t="str">
        <f>IF(OR('Eff Conc.'!G58=0,'Eff Conc.'!G58=""), " ", 'Eff Conc.'!$D58*'Eff Conc.'!G58*3.78)</f>
        <v xml:space="preserve"> </v>
      </c>
      <c r="H58" s="198" t="str">
        <f>IF('Eff Conc.'!H58="", " ", 'Eff Conc.'!$D58*'Eff Conc.'!H58*3.78)</f>
        <v xml:space="preserve"> </v>
      </c>
      <c r="I58" s="198" t="str">
        <f>IF('Eff Conc.'!I58="", " ", 'Eff Conc.'!$D58*'Eff Conc.'!I58*3.78)</f>
        <v xml:space="preserve"> </v>
      </c>
      <c r="J58" s="198" t="str">
        <f>IF('Eff Conc.'!J58="", " ", 'Eff Conc.'!$D58*'Eff Conc.'!J58*3.78)</f>
        <v xml:space="preserve"> </v>
      </c>
      <c r="K58" s="198" t="str">
        <f>IF('Eff Conc.'!K58="", " ", 'Eff Conc.'!$D58*'Eff Conc.'!K58*3.78)</f>
        <v xml:space="preserve"> </v>
      </c>
      <c r="L58" s="198" t="str">
        <f>IF('Eff Conc.'!L58="", " ", 'Eff Conc.'!$D58*'Eff Conc.'!L58*3.78)</f>
        <v xml:space="preserve"> </v>
      </c>
      <c r="M58" s="228">
        <f>IF('Eff Conc.'!M58="", " ", 'Eff Conc.'!$D58*'Eff Conc.'!M58*3.78)</f>
        <v>0</v>
      </c>
      <c r="N58" s="198" t="str">
        <f>IF('Eff Conc.'!N58="", " ", 'Eff Conc.'!$D58*'Eff Conc.'!N58*3.78)</f>
        <v xml:space="preserve"> </v>
      </c>
      <c r="O58" s="198" t="str">
        <f>IF('Eff Conc.'!O58="", " ", 'Eff Conc.'!$D58*'Eff Conc.'!O58*3.78)</f>
        <v xml:space="preserve"> </v>
      </c>
      <c r="P58" s="198" t="str">
        <f>IF('Eff Conc.'!P58="", " ", 'Eff Conc.'!$E58*'Eff Conc.'!P58*3.78)</f>
        <v xml:space="preserve"> </v>
      </c>
      <c r="Q58" s="248" t="str">
        <f>IF('Eff Conc.'!U58="", " ", 'Eff Conc.'!$D58*'Eff Conc.'!U58*3.78)</f>
        <v xml:space="preserve"> </v>
      </c>
      <c r="R58" s="226" t="str">
        <f>IF('Eff Conc.'!R58="", " ", 'Eff Conc.'!$E58*'Eff Conc.'!R58*3.78)</f>
        <v xml:space="preserve"> </v>
      </c>
    </row>
    <row r="59" spans="1:18" x14ac:dyDescent="0.25">
      <c r="A59" s="208">
        <f>'Eff Conc.'!A59</f>
        <v>0</v>
      </c>
      <c r="B59" s="64">
        <f>'Eff Conc.'!B59</f>
        <v>0</v>
      </c>
      <c r="C59" s="89">
        <f>'Eff Conc.'!C59</f>
        <v>0</v>
      </c>
      <c r="D59" s="167">
        <f>'Eff Conc.'!D59</f>
        <v>0</v>
      </c>
      <c r="E59" s="167">
        <f>'Eff Conc.'!E59</f>
        <v>0</v>
      </c>
      <c r="F59" s="198" t="str">
        <f>IF(OR('Eff Conc.'!F59=0,'Eff Conc.'!F59=""), " ", 'Eff Conc.'!$D59*'Eff Conc.'!F59*3.78)</f>
        <v xml:space="preserve"> </v>
      </c>
      <c r="G59" s="198" t="str">
        <f>IF(OR('Eff Conc.'!G59=0,'Eff Conc.'!G59=""), " ", 'Eff Conc.'!$D59*'Eff Conc.'!G59*3.78)</f>
        <v xml:space="preserve"> </v>
      </c>
      <c r="H59" s="198" t="str">
        <f>IF('Eff Conc.'!H59="", " ", 'Eff Conc.'!$D59*'Eff Conc.'!H59*3.78)</f>
        <v xml:space="preserve"> </v>
      </c>
      <c r="I59" s="198" t="str">
        <f>IF('Eff Conc.'!I59="", " ", 'Eff Conc.'!$D59*'Eff Conc.'!I59*3.78)</f>
        <v xml:space="preserve"> </v>
      </c>
      <c r="J59" s="198" t="str">
        <f>IF('Eff Conc.'!J59="", " ", 'Eff Conc.'!$D59*'Eff Conc.'!J59*3.78)</f>
        <v xml:space="preserve"> </v>
      </c>
      <c r="K59" s="198" t="str">
        <f>IF('Eff Conc.'!K59="", " ", 'Eff Conc.'!$D59*'Eff Conc.'!K59*3.78)</f>
        <v xml:space="preserve"> </v>
      </c>
      <c r="L59" s="198" t="str">
        <f>IF('Eff Conc.'!L59="", " ", 'Eff Conc.'!$D59*'Eff Conc.'!L59*3.78)</f>
        <v xml:space="preserve"> </v>
      </c>
      <c r="M59" s="228">
        <f>IF('Eff Conc.'!M59="", " ", 'Eff Conc.'!$D59*'Eff Conc.'!M59*3.78)</f>
        <v>0</v>
      </c>
      <c r="N59" s="198" t="str">
        <f>IF('Eff Conc.'!N59="", " ", 'Eff Conc.'!$D59*'Eff Conc.'!N59*3.78)</f>
        <v xml:space="preserve"> </v>
      </c>
      <c r="O59" s="198" t="str">
        <f>IF('Eff Conc.'!O59="", " ", 'Eff Conc.'!$D59*'Eff Conc.'!O59*3.78)</f>
        <v xml:space="preserve"> </v>
      </c>
      <c r="P59" s="198" t="str">
        <f>IF('Eff Conc.'!P59="", " ", 'Eff Conc.'!$E59*'Eff Conc.'!P59*3.78)</f>
        <v xml:space="preserve"> </v>
      </c>
      <c r="Q59" s="248" t="str">
        <f>IF('Eff Conc.'!U59="", " ", 'Eff Conc.'!$D59*'Eff Conc.'!U59*3.78)</f>
        <v xml:space="preserve"> </v>
      </c>
      <c r="R59" s="226" t="str">
        <f>IF('Eff Conc.'!R59="", " ", 'Eff Conc.'!$E59*'Eff Conc.'!R59*3.78)</f>
        <v xml:space="preserve"> </v>
      </c>
    </row>
    <row r="60" spans="1:18" x14ac:dyDescent="0.25">
      <c r="A60" s="208">
        <f>'Eff Conc.'!A60</f>
        <v>0</v>
      </c>
      <c r="B60" s="64">
        <f>'Eff Conc.'!B60</f>
        <v>0</v>
      </c>
      <c r="C60" s="89">
        <f>'Eff Conc.'!C60</f>
        <v>0</v>
      </c>
      <c r="D60" s="167">
        <f>'Eff Conc.'!D60</f>
        <v>0</v>
      </c>
      <c r="E60" s="167">
        <f>'Eff Conc.'!E60</f>
        <v>0</v>
      </c>
      <c r="F60" s="198" t="str">
        <f>IF(OR('Eff Conc.'!F60=0,'Eff Conc.'!F60=""), " ", 'Eff Conc.'!$D60*'Eff Conc.'!F60*3.78)</f>
        <v xml:space="preserve"> </v>
      </c>
      <c r="G60" s="198" t="str">
        <f>IF(OR('Eff Conc.'!G60=0,'Eff Conc.'!G60=""), " ", 'Eff Conc.'!$D60*'Eff Conc.'!G60*3.78)</f>
        <v xml:space="preserve"> </v>
      </c>
      <c r="H60" s="198" t="str">
        <f>IF('Eff Conc.'!H60="", " ", 'Eff Conc.'!$D60*'Eff Conc.'!H60*3.78)</f>
        <v xml:space="preserve"> </v>
      </c>
      <c r="I60" s="198" t="str">
        <f>IF('Eff Conc.'!I60="", " ", 'Eff Conc.'!$D60*'Eff Conc.'!I60*3.78)</f>
        <v xml:space="preserve"> </v>
      </c>
      <c r="J60" s="198" t="str">
        <f>IF('Eff Conc.'!J60="", " ", 'Eff Conc.'!$D60*'Eff Conc.'!J60*3.78)</f>
        <v xml:space="preserve"> </v>
      </c>
      <c r="K60" s="198" t="str">
        <f>IF('Eff Conc.'!K60="", " ", 'Eff Conc.'!$D60*'Eff Conc.'!K60*3.78)</f>
        <v xml:space="preserve"> </v>
      </c>
      <c r="L60" s="198" t="str">
        <f>IF('Eff Conc.'!L60="", " ", 'Eff Conc.'!$D60*'Eff Conc.'!L60*3.78)</f>
        <v xml:space="preserve"> </v>
      </c>
      <c r="M60" s="228">
        <f>IF('Eff Conc.'!M60="", " ", 'Eff Conc.'!$D60*'Eff Conc.'!M60*3.78)</f>
        <v>0</v>
      </c>
      <c r="N60" s="198" t="str">
        <f>IF('Eff Conc.'!N60="", " ", 'Eff Conc.'!$D60*'Eff Conc.'!N60*3.78)</f>
        <v xml:space="preserve"> </v>
      </c>
      <c r="O60" s="198" t="str">
        <f>IF('Eff Conc.'!O60="", " ", 'Eff Conc.'!$D60*'Eff Conc.'!O60*3.78)</f>
        <v xml:space="preserve"> </v>
      </c>
      <c r="P60" s="198" t="str">
        <f>IF('Eff Conc.'!P60="", " ", 'Eff Conc.'!$E60*'Eff Conc.'!P60*3.78)</f>
        <v xml:space="preserve"> </v>
      </c>
      <c r="Q60" s="198" t="str">
        <f>IF('Eff Conc.'!U60="", " ", 'Eff Conc.'!$D60*'Eff Conc.'!U60*3.78)</f>
        <v xml:space="preserve"> </v>
      </c>
      <c r="R60" s="226" t="str">
        <f>IF('Eff Conc.'!R60="", " ", 'Eff Conc.'!$E60*'Eff Conc.'!R60*3.78)</f>
        <v xml:space="preserve"> </v>
      </c>
    </row>
    <row r="61" spans="1:18" x14ac:dyDescent="0.25">
      <c r="A61" s="208">
        <f>'Eff Conc.'!A61</f>
        <v>0</v>
      </c>
      <c r="B61" s="64">
        <f>'Eff Conc.'!B61</f>
        <v>0</v>
      </c>
      <c r="C61" s="89">
        <f>'Eff Conc.'!C61</f>
        <v>0</v>
      </c>
      <c r="D61" s="167">
        <f>'Eff Conc.'!D61</f>
        <v>0</v>
      </c>
      <c r="E61" s="167">
        <f>'Eff Conc.'!E61</f>
        <v>0</v>
      </c>
      <c r="F61" s="198" t="str">
        <f>IF(OR('Eff Conc.'!F61=0,'Eff Conc.'!F61=""), " ", 'Eff Conc.'!$D61*'Eff Conc.'!F61*3.78)</f>
        <v xml:space="preserve"> </v>
      </c>
      <c r="G61" s="198" t="str">
        <f>IF(OR('Eff Conc.'!G61=0,'Eff Conc.'!G61=""), " ", 'Eff Conc.'!$D61*'Eff Conc.'!G61*3.78)</f>
        <v xml:space="preserve"> </v>
      </c>
      <c r="H61" s="198" t="str">
        <f>IF('Eff Conc.'!H61="", " ", 'Eff Conc.'!$D61*'Eff Conc.'!H61*3.78)</f>
        <v xml:space="preserve"> </v>
      </c>
      <c r="I61" s="198" t="str">
        <f>IF('Eff Conc.'!I61="", " ", 'Eff Conc.'!$D61*'Eff Conc.'!I61*3.78)</f>
        <v xml:space="preserve"> </v>
      </c>
      <c r="J61" s="198" t="str">
        <f>IF('Eff Conc.'!J61="", " ", 'Eff Conc.'!$D61*'Eff Conc.'!J61*3.78)</f>
        <v xml:space="preserve"> </v>
      </c>
      <c r="K61" s="198" t="str">
        <f>IF('Eff Conc.'!K61="", " ", 'Eff Conc.'!$D61*'Eff Conc.'!K61*3.78)</f>
        <v xml:space="preserve"> </v>
      </c>
      <c r="L61" s="198" t="str">
        <f>IF('Eff Conc.'!L61="", " ", 'Eff Conc.'!$D61*'Eff Conc.'!L61*3.78)</f>
        <v xml:space="preserve"> </v>
      </c>
      <c r="M61" s="228">
        <f>IF('Eff Conc.'!M61="", " ", 'Eff Conc.'!$D61*'Eff Conc.'!M61*3.78)</f>
        <v>0</v>
      </c>
      <c r="N61" s="198" t="str">
        <f>IF('Eff Conc.'!N61="", " ", 'Eff Conc.'!$D61*'Eff Conc.'!N61*3.78)</f>
        <v xml:space="preserve"> </v>
      </c>
      <c r="O61" s="198" t="str">
        <f>IF('Eff Conc.'!O61="", " ", 'Eff Conc.'!$D61*'Eff Conc.'!O61*3.78)</f>
        <v xml:space="preserve"> </v>
      </c>
      <c r="P61" s="198" t="str">
        <f>IF('Eff Conc.'!P61="", " ", 'Eff Conc.'!$E61*'Eff Conc.'!P61*3.78)</f>
        <v xml:space="preserve"> </v>
      </c>
      <c r="Q61" s="198" t="str">
        <f>IF('Eff Conc.'!U61="", " ", 'Eff Conc.'!$D61*'Eff Conc.'!U61*3.78)</f>
        <v xml:space="preserve"> </v>
      </c>
      <c r="R61" s="226" t="str">
        <f>IF('Eff Conc.'!R61="", " ", 'Eff Conc.'!$E61*'Eff Conc.'!R61*3.78)</f>
        <v xml:space="preserve"> </v>
      </c>
    </row>
    <row r="62" spans="1:18" x14ac:dyDescent="0.25">
      <c r="A62" s="208">
        <f>'Eff Conc.'!A62</f>
        <v>0</v>
      </c>
      <c r="B62" s="64">
        <f>'Eff Conc.'!B62</f>
        <v>0</v>
      </c>
      <c r="C62" s="89">
        <f>'Eff Conc.'!C62</f>
        <v>0</v>
      </c>
      <c r="D62" s="167">
        <f>'Eff Conc.'!D62</f>
        <v>0</v>
      </c>
      <c r="E62" s="167">
        <f>'Eff Conc.'!E62</f>
        <v>0</v>
      </c>
      <c r="F62" s="198" t="str">
        <f>IF(OR('Eff Conc.'!F62=0,'Eff Conc.'!F62=""), " ", 'Eff Conc.'!$D62*'Eff Conc.'!F62*3.78)</f>
        <v xml:space="preserve"> </v>
      </c>
      <c r="G62" s="198" t="str">
        <f>IF(OR('Eff Conc.'!G62=0,'Eff Conc.'!G62=""), " ", 'Eff Conc.'!$D62*'Eff Conc.'!G62*3.78)</f>
        <v xml:space="preserve"> </v>
      </c>
      <c r="H62" s="198" t="str">
        <f>IF('Eff Conc.'!H62="", " ", 'Eff Conc.'!$D62*'Eff Conc.'!H62*3.78)</f>
        <v xml:space="preserve"> </v>
      </c>
      <c r="I62" s="198" t="str">
        <f>IF('Eff Conc.'!I62="", " ", 'Eff Conc.'!$D62*'Eff Conc.'!I62*3.78)</f>
        <v xml:space="preserve"> </v>
      </c>
      <c r="J62" s="198" t="str">
        <f>IF('Eff Conc.'!J62="", " ", 'Eff Conc.'!$D62*'Eff Conc.'!J62*3.78)</f>
        <v xml:space="preserve"> </v>
      </c>
      <c r="K62" s="198" t="str">
        <f>IF('Eff Conc.'!K62="", " ", 'Eff Conc.'!$D62*'Eff Conc.'!K62*3.78)</f>
        <v xml:space="preserve"> </v>
      </c>
      <c r="L62" s="198" t="str">
        <f>IF('Eff Conc.'!L62="", " ", 'Eff Conc.'!$D62*'Eff Conc.'!L62*3.78)</f>
        <v xml:space="preserve"> </v>
      </c>
      <c r="M62" s="228">
        <f>IF('Eff Conc.'!M62="", " ", 'Eff Conc.'!$D62*'Eff Conc.'!M62*3.78)</f>
        <v>0</v>
      </c>
      <c r="N62" s="198" t="str">
        <f>IF('Eff Conc.'!N62="", " ", 'Eff Conc.'!$D62*'Eff Conc.'!N62*3.78)</f>
        <v xml:space="preserve"> </v>
      </c>
      <c r="O62" s="198" t="str">
        <f>IF('Eff Conc.'!O62="", " ", 'Eff Conc.'!$D62*'Eff Conc.'!O62*3.78)</f>
        <v xml:space="preserve"> </v>
      </c>
      <c r="P62" s="198" t="str">
        <f>IF('Eff Conc.'!P62="", " ", 'Eff Conc.'!$E62*'Eff Conc.'!P62*3.78)</f>
        <v xml:space="preserve"> </v>
      </c>
      <c r="Q62" s="198" t="str">
        <f>IF('Eff Conc.'!U62="", " ", 'Eff Conc.'!$D62*'Eff Conc.'!U62*3.78)</f>
        <v xml:space="preserve"> </v>
      </c>
      <c r="R62" s="226" t="str">
        <f>IF('Eff Conc.'!R62="", " ", 'Eff Conc.'!$E62*'Eff Conc.'!R62*3.78)</f>
        <v xml:space="preserve"> </v>
      </c>
    </row>
    <row r="63" spans="1:18" x14ac:dyDescent="0.25">
      <c r="A63" s="208">
        <f>'Eff Conc.'!A63</f>
        <v>0</v>
      </c>
      <c r="B63" s="64">
        <f>'Eff Conc.'!B63</f>
        <v>0</v>
      </c>
      <c r="C63" s="89">
        <f>'Eff Conc.'!C63</f>
        <v>0</v>
      </c>
      <c r="D63" s="167">
        <f>'Eff Conc.'!D63</f>
        <v>0</v>
      </c>
      <c r="E63" s="167">
        <f>'Eff Conc.'!E63</f>
        <v>0</v>
      </c>
      <c r="F63" s="198" t="str">
        <f>IF(OR('Eff Conc.'!F63=0,'Eff Conc.'!F63=""), " ", 'Eff Conc.'!$D63*'Eff Conc.'!F63*3.78)</f>
        <v xml:space="preserve"> </v>
      </c>
      <c r="G63" s="198" t="str">
        <f>IF(OR('Eff Conc.'!G63=0,'Eff Conc.'!G63=""), " ", 'Eff Conc.'!$D63*'Eff Conc.'!G63*3.78)</f>
        <v xml:space="preserve"> </v>
      </c>
      <c r="H63" s="198" t="str">
        <f>IF('Eff Conc.'!H63="", " ", 'Eff Conc.'!$D63*'Eff Conc.'!H63*3.78)</f>
        <v xml:space="preserve"> </v>
      </c>
      <c r="I63" s="198" t="str">
        <f>IF('Eff Conc.'!I63="", " ", 'Eff Conc.'!$D63*'Eff Conc.'!I63*3.78)</f>
        <v xml:space="preserve"> </v>
      </c>
      <c r="J63" s="198" t="str">
        <f>IF('Eff Conc.'!J63="", " ", 'Eff Conc.'!$D63*'Eff Conc.'!J63*3.78)</f>
        <v xml:space="preserve"> </v>
      </c>
      <c r="K63" s="198" t="str">
        <f>IF('Eff Conc.'!K63="", " ", 'Eff Conc.'!$D63*'Eff Conc.'!K63*3.78)</f>
        <v xml:space="preserve"> </v>
      </c>
      <c r="L63" s="198" t="str">
        <f>IF('Eff Conc.'!L63="", " ", 'Eff Conc.'!$D63*'Eff Conc.'!L63*3.78)</f>
        <v xml:space="preserve"> </v>
      </c>
      <c r="M63" s="228">
        <f>IF('Eff Conc.'!M63="", " ", 'Eff Conc.'!$D63*'Eff Conc.'!M63*3.78)</f>
        <v>0</v>
      </c>
      <c r="N63" s="198" t="str">
        <f>IF('Eff Conc.'!N63="", " ", 'Eff Conc.'!$D63*'Eff Conc.'!N63*3.78)</f>
        <v xml:space="preserve"> </v>
      </c>
      <c r="O63" s="198" t="str">
        <f>IF('Eff Conc.'!O63="", " ", 'Eff Conc.'!$D63*'Eff Conc.'!O63*3.78)</f>
        <v xml:space="preserve"> </v>
      </c>
      <c r="P63" s="198" t="str">
        <f>IF('Eff Conc.'!P63="", " ", 'Eff Conc.'!$E63*'Eff Conc.'!P63*3.78)</f>
        <v xml:space="preserve"> </v>
      </c>
      <c r="Q63" s="198" t="str">
        <f>IF('Eff Conc.'!U63="", " ", 'Eff Conc.'!$D63*'Eff Conc.'!U63*3.78)</f>
        <v xml:space="preserve"> </v>
      </c>
      <c r="R63" s="226" t="str">
        <f>IF('Eff Conc.'!R63="", " ", 'Eff Conc.'!$E63*'Eff Conc.'!R63*3.78)</f>
        <v xml:space="preserve"> </v>
      </c>
    </row>
    <row r="64" spans="1:18" x14ac:dyDescent="0.25">
      <c r="A64" s="208">
        <f>'Eff Conc.'!A64</f>
        <v>0</v>
      </c>
      <c r="B64" s="64">
        <f>'Eff Conc.'!B64</f>
        <v>0</v>
      </c>
      <c r="C64" s="89">
        <f>'Eff Conc.'!C64</f>
        <v>0</v>
      </c>
      <c r="D64" s="167">
        <f>'Eff Conc.'!D64</f>
        <v>0</v>
      </c>
      <c r="E64" s="167">
        <f>'Eff Conc.'!E64</f>
        <v>0</v>
      </c>
      <c r="F64" s="198" t="str">
        <f>IF(OR('Eff Conc.'!F64=0,'Eff Conc.'!F64=""), " ", 'Eff Conc.'!$D64*'Eff Conc.'!F64*3.78)</f>
        <v xml:space="preserve"> </v>
      </c>
      <c r="G64" s="198" t="str">
        <f>IF(OR('Eff Conc.'!G64=0,'Eff Conc.'!G64=""), " ", 'Eff Conc.'!$D64*'Eff Conc.'!G64*3.78)</f>
        <v xml:space="preserve"> </v>
      </c>
      <c r="H64" s="198" t="str">
        <f>IF('Eff Conc.'!H64="", " ", 'Eff Conc.'!$D64*'Eff Conc.'!H64*3.78)</f>
        <v xml:space="preserve"> </v>
      </c>
      <c r="I64" s="198" t="str">
        <f>IF('Eff Conc.'!I64="", " ", 'Eff Conc.'!$D64*'Eff Conc.'!I64*3.78)</f>
        <v xml:space="preserve"> </v>
      </c>
      <c r="J64" s="198" t="str">
        <f>IF('Eff Conc.'!J64="", " ", 'Eff Conc.'!$D64*'Eff Conc.'!J64*3.78)</f>
        <v xml:space="preserve"> </v>
      </c>
      <c r="K64" s="198" t="str">
        <f>IF('Eff Conc.'!K64="", " ", 'Eff Conc.'!$D64*'Eff Conc.'!K64*3.78)</f>
        <v xml:space="preserve"> </v>
      </c>
      <c r="L64" s="198" t="str">
        <f>IF('Eff Conc.'!L64="", " ", 'Eff Conc.'!$D64*'Eff Conc.'!L64*3.78)</f>
        <v xml:space="preserve"> </v>
      </c>
      <c r="M64" s="228">
        <f>IF('Eff Conc.'!M64="", " ", 'Eff Conc.'!$D64*'Eff Conc.'!M64*3.78)</f>
        <v>0</v>
      </c>
      <c r="N64" s="198" t="str">
        <f>IF('Eff Conc.'!N64="", " ", 'Eff Conc.'!$D64*'Eff Conc.'!N64*3.78)</f>
        <v xml:space="preserve"> </v>
      </c>
      <c r="O64" s="198" t="str">
        <f>IF('Eff Conc.'!O64="", " ", 'Eff Conc.'!$D64*'Eff Conc.'!O64*3.78)</f>
        <v xml:space="preserve"> </v>
      </c>
      <c r="P64" s="198" t="str">
        <f>IF('Eff Conc.'!P64="", " ", 'Eff Conc.'!$E64*'Eff Conc.'!P64*3.78)</f>
        <v xml:space="preserve"> </v>
      </c>
      <c r="Q64" s="198" t="str">
        <f>IF('Eff Conc.'!U64="", " ", 'Eff Conc.'!$D64*'Eff Conc.'!U64*3.78)</f>
        <v xml:space="preserve"> </v>
      </c>
      <c r="R64" s="226" t="str">
        <f>IF('Eff Conc.'!R64="", " ", 'Eff Conc.'!$E64*'Eff Conc.'!R64*3.78)</f>
        <v xml:space="preserve"> </v>
      </c>
    </row>
    <row r="65" spans="1:18" x14ac:dyDescent="0.25">
      <c r="A65" s="208">
        <f>'Eff Conc.'!A65</f>
        <v>0</v>
      </c>
      <c r="B65" s="64">
        <f>'Eff Conc.'!B65</f>
        <v>0</v>
      </c>
      <c r="C65" s="89">
        <f>'Eff Conc.'!C65</f>
        <v>0</v>
      </c>
      <c r="D65" s="167">
        <f>'Eff Conc.'!D65</f>
        <v>0</v>
      </c>
      <c r="E65" s="167">
        <f>'Eff Conc.'!E65</f>
        <v>0</v>
      </c>
      <c r="F65" s="198" t="str">
        <f>IF(OR('Eff Conc.'!F65=0,'Eff Conc.'!F65=""), " ", 'Eff Conc.'!$D65*'Eff Conc.'!F65*3.78)</f>
        <v xml:space="preserve"> </v>
      </c>
      <c r="G65" s="198" t="str">
        <f>IF(OR('Eff Conc.'!G65=0,'Eff Conc.'!G65=""), " ", 'Eff Conc.'!$D65*'Eff Conc.'!G65*3.78)</f>
        <v xml:space="preserve"> </v>
      </c>
      <c r="H65" s="198" t="str">
        <f>IF('Eff Conc.'!H65="", " ", 'Eff Conc.'!$D65*'Eff Conc.'!H65*3.78)</f>
        <v xml:space="preserve"> </v>
      </c>
      <c r="I65" s="198" t="str">
        <f>IF('Eff Conc.'!I65="", " ", 'Eff Conc.'!$D65*'Eff Conc.'!I65*3.78)</f>
        <v xml:space="preserve"> </v>
      </c>
      <c r="J65" s="198" t="str">
        <f>IF('Eff Conc.'!J65="", " ", 'Eff Conc.'!$D65*'Eff Conc.'!J65*3.78)</f>
        <v xml:space="preserve"> </v>
      </c>
      <c r="K65" s="198" t="str">
        <f>IF('Eff Conc.'!K65="", " ", 'Eff Conc.'!$D65*'Eff Conc.'!K65*3.78)</f>
        <v xml:space="preserve"> </v>
      </c>
      <c r="L65" s="198" t="str">
        <f>IF('Eff Conc.'!L65="", " ", 'Eff Conc.'!$D65*'Eff Conc.'!L65*3.78)</f>
        <v xml:space="preserve"> </v>
      </c>
      <c r="M65" s="228">
        <f>IF('Eff Conc.'!M65="", " ", 'Eff Conc.'!$D65*'Eff Conc.'!M65*3.78)</f>
        <v>0</v>
      </c>
      <c r="N65" s="198" t="str">
        <f>IF('Eff Conc.'!N65="", " ", 'Eff Conc.'!$D65*'Eff Conc.'!N65*3.78)</f>
        <v xml:space="preserve"> </v>
      </c>
      <c r="O65" s="198" t="str">
        <f>IF('Eff Conc.'!O65="", " ", 'Eff Conc.'!$D65*'Eff Conc.'!O65*3.78)</f>
        <v xml:space="preserve"> </v>
      </c>
      <c r="P65" s="198" t="str">
        <f>IF('Eff Conc.'!P65="", " ", 'Eff Conc.'!$E65*'Eff Conc.'!P65*3.78)</f>
        <v xml:space="preserve"> </v>
      </c>
      <c r="Q65" s="198" t="str">
        <f>IF('Eff Conc.'!U65="", " ", 'Eff Conc.'!$D65*'Eff Conc.'!U65*3.78)</f>
        <v xml:space="preserve"> </v>
      </c>
      <c r="R65" s="226" t="str">
        <f>IF('Eff Conc.'!R65="", " ", 'Eff Conc.'!$E65*'Eff Conc.'!R65*3.78)</f>
        <v xml:space="preserve"> </v>
      </c>
    </row>
    <row r="66" spans="1:18" x14ac:dyDescent="0.25">
      <c r="A66" s="208">
        <f>'Eff Conc.'!A66</f>
        <v>0</v>
      </c>
      <c r="B66" s="64">
        <f>'Eff Conc.'!B66</f>
        <v>0</v>
      </c>
      <c r="C66" s="89">
        <f>'Eff Conc.'!C66</f>
        <v>0</v>
      </c>
      <c r="D66" s="167">
        <f>'Eff Conc.'!D66</f>
        <v>0</v>
      </c>
      <c r="E66" s="167">
        <f>'Eff Conc.'!E66</f>
        <v>0</v>
      </c>
      <c r="F66" s="198" t="str">
        <f>IF(OR('Eff Conc.'!F66=0,'Eff Conc.'!F66=""), " ", 'Eff Conc.'!$D66*'Eff Conc.'!F66*3.78)</f>
        <v xml:space="preserve"> </v>
      </c>
      <c r="G66" s="198" t="str">
        <f>IF(OR('Eff Conc.'!G66=0,'Eff Conc.'!G66=""), " ", 'Eff Conc.'!$D66*'Eff Conc.'!G66*3.78)</f>
        <v xml:space="preserve"> </v>
      </c>
      <c r="H66" s="198" t="str">
        <f>IF('Eff Conc.'!H66="", " ", 'Eff Conc.'!$D66*'Eff Conc.'!H66*3.78)</f>
        <v xml:space="preserve"> </v>
      </c>
      <c r="I66" s="198" t="str">
        <f>IF('Eff Conc.'!I66="", " ", 'Eff Conc.'!$D66*'Eff Conc.'!I66*3.78)</f>
        <v xml:space="preserve"> </v>
      </c>
      <c r="J66" s="198" t="str">
        <f>IF('Eff Conc.'!J66="", " ", 'Eff Conc.'!$D66*'Eff Conc.'!J66*3.78)</f>
        <v xml:space="preserve"> </v>
      </c>
      <c r="K66" s="198" t="str">
        <f>IF('Eff Conc.'!K66="", " ", 'Eff Conc.'!$D66*'Eff Conc.'!K66*3.78)</f>
        <v xml:space="preserve"> </v>
      </c>
      <c r="L66" s="198" t="str">
        <f>IF('Eff Conc.'!L66="", " ", 'Eff Conc.'!$D66*'Eff Conc.'!L66*3.78)</f>
        <v xml:space="preserve"> </v>
      </c>
      <c r="M66" s="228">
        <f>IF('Eff Conc.'!M66="", " ", 'Eff Conc.'!$D66*'Eff Conc.'!M66*3.78)</f>
        <v>0</v>
      </c>
      <c r="N66" s="198" t="str">
        <f>IF('Eff Conc.'!N66="", " ", 'Eff Conc.'!$D66*'Eff Conc.'!N66*3.78)</f>
        <v xml:space="preserve"> </v>
      </c>
      <c r="O66" s="198" t="str">
        <f>IF('Eff Conc.'!O66="", " ", 'Eff Conc.'!$D66*'Eff Conc.'!O66*3.78)</f>
        <v xml:space="preserve"> </v>
      </c>
      <c r="P66" s="198" t="str">
        <f>IF('Eff Conc.'!P66="", " ", 'Eff Conc.'!$E66*'Eff Conc.'!P66*3.78)</f>
        <v xml:space="preserve"> </v>
      </c>
      <c r="Q66" s="198" t="str">
        <f>IF('Eff Conc.'!U66="", " ", 'Eff Conc.'!$D66*'Eff Conc.'!U66*3.78)</f>
        <v xml:space="preserve"> </v>
      </c>
      <c r="R66" s="226" t="str">
        <f>IF('Eff Conc.'!R66="", " ", 'Eff Conc.'!$E66*'Eff Conc.'!R66*3.78)</f>
        <v xml:space="preserve"> </v>
      </c>
    </row>
    <row r="67" spans="1:18" x14ac:dyDescent="0.25">
      <c r="A67" s="208">
        <f>'Eff Conc.'!A67</f>
        <v>0</v>
      </c>
      <c r="B67" s="64">
        <f>'Eff Conc.'!B67</f>
        <v>0</v>
      </c>
      <c r="C67" s="89">
        <f>'Eff Conc.'!C67</f>
        <v>0</v>
      </c>
      <c r="D67" s="167">
        <f>'Eff Conc.'!D67</f>
        <v>0</v>
      </c>
      <c r="E67" s="167">
        <f>'Eff Conc.'!E67</f>
        <v>0</v>
      </c>
      <c r="F67" s="198" t="str">
        <f>IF(OR('Eff Conc.'!F67=0,'Eff Conc.'!F67=""), " ", 'Eff Conc.'!$D67*'Eff Conc.'!F67*3.78)</f>
        <v xml:space="preserve"> </v>
      </c>
      <c r="G67" s="198" t="str">
        <f>IF(OR('Eff Conc.'!G67=0,'Eff Conc.'!G67=""), " ", 'Eff Conc.'!$D67*'Eff Conc.'!G67*3.78)</f>
        <v xml:space="preserve"> </v>
      </c>
      <c r="H67" s="198" t="str">
        <f>IF('Eff Conc.'!H67="", " ", 'Eff Conc.'!$D67*'Eff Conc.'!H67*3.78)</f>
        <v xml:space="preserve"> </v>
      </c>
      <c r="I67" s="198" t="str">
        <f>IF('Eff Conc.'!I67="", " ", 'Eff Conc.'!$D67*'Eff Conc.'!I67*3.78)</f>
        <v xml:space="preserve"> </v>
      </c>
      <c r="J67" s="198" t="str">
        <f>IF('Eff Conc.'!J67="", " ", 'Eff Conc.'!$D67*'Eff Conc.'!J67*3.78)</f>
        <v xml:space="preserve"> </v>
      </c>
      <c r="K67" s="198" t="str">
        <f>IF('Eff Conc.'!K67="", " ", 'Eff Conc.'!$D67*'Eff Conc.'!K67*3.78)</f>
        <v xml:space="preserve"> </v>
      </c>
      <c r="L67" s="198" t="str">
        <f>IF('Eff Conc.'!L67="", " ", 'Eff Conc.'!$D67*'Eff Conc.'!L67*3.78)</f>
        <v xml:space="preserve"> </v>
      </c>
      <c r="M67" s="228">
        <f>IF('Eff Conc.'!M67="", " ", 'Eff Conc.'!$D67*'Eff Conc.'!M67*3.78)</f>
        <v>0</v>
      </c>
      <c r="N67" s="198" t="str">
        <f>IF('Eff Conc.'!N67="", " ", 'Eff Conc.'!$D67*'Eff Conc.'!N67*3.78)</f>
        <v xml:space="preserve"> </v>
      </c>
      <c r="O67" s="198" t="str">
        <f>IF('Eff Conc.'!O67="", " ", 'Eff Conc.'!$D67*'Eff Conc.'!O67*3.78)</f>
        <v xml:space="preserve"> </v>
      </c>
      <c r="P67" s="198" t="str">
        <f>IF('Eff Conc.'!P67="", " ", 'Eff Conc.'!$E67*'Eff Conc.'!P67*3.78)</f>
        <v xml:space="preserve"> </v>
      </c>
      <c r="Q67" s="198" t="str">
        <f>IF('Eff Conc.'!U67="", " ", 'Eff Conc.'!$D67*'Eff Conc.'!U67*3.78)</f>
        <v xml:space="preserve"> </v>
      </c>
      <c r="R67" s="226" t="str">
        <f>IF('Eff Conc.'!R67="", " ", 'Eff Conc.'!$E67*'Eff Conc.'!R67*3.78)</f>
        <v xml:space="preserve"> </v>
      </c>
    </row>
    <row r="68" spans="1:18" x14ac:dyDescent="0.25">
      <c r="A68" s="208">
        <f>'Eff Conc.'!A68</f>
        <v>0</v>
      </c>
      <c r="B68" s="64">
        <f>'Eff Conc.'!B68</f>
        <v>0</v>
      </c>
      <c r="C68" s="89">
        <f>'Eff Conc.'!C68</f>
        <v>0</v>
      </c>
      <c r="D68" s="167">
        <f>'Eff Conc.'!D68</f>
        <v>0</v>
      </c>
      <c r="E68" s="167">
        <f>'Eff Conc.'!E68</f>
        <v>0</v>
      </c>
      <c r="F68" s="198" t="str">
        <f>IF(OR('Eff Conc.'!F68=0,'Eff Conc.'!F68=""), " ", 'Eff Conc.'!$D68*'Eff Conc.'!F68*3.78)</f>
        <v xml:space="preserve"> </v>
      </c>
      <c r="G68" s="198" t="str">
        <f>IF(OR('Eff Conc.'!G68=0,'Eff Conc.'!G68=""), " ", 'Eff Conc.'!$D68*'Eff Conc.'!G68*3.78)</f>
        <v xml:space="preserve"> </v>
      </c>
      <c r="H68" s="198" t="str">
        <f>IF('Eff Conc.'!H68="", " ", 'Eff Conc.'!$D68*'Eff Conc.'!H68*3.78)</f>
        <v xml:space="preserve"> </v>
      </c>
      <c r="I68" s="198" t="str">
        <f>IF('Eff Conc.'!I68="", " ", 'Eff Conc.'!$D68*'Eff Conc.'!I68*3.78)</f>
        <v xml:space="preserve"> </v>
      </c>
      <c r="J68" s="198" t="str">
        <f>IF('Eff Conc.'!J68="", " ", 'Eff Conc.'!$D68*'Eff Conc.'!J68*3.78)</f>
        <v xml:space="preserve"> </v>
      </c>
      <c r="K68" s="198" t="str">
        <f>IF('Eff Conc.'!K68="", " ", 'Eff Conc.'!$D68*'Eff Conc.'!K68*3.78)</f>
        <v xml:space="preserve"> </v>
      </c>
      <c r="L68" s="198" t="str">
        <f>IF('Eff Conc.'!L68="", " ", 'Eff Conc.'!$D68*'Eff Conc.'!L68*3.78)</f>
        <v xml:space="preserve"> </v>
      </c>
      <c r="M68" s="228">
        <f>IF('Eff Conc.'!M68="", " ", 'Eff Conc.'!$D68*'Eff Conc.'!M68*3.78)</f>
        <v>0</v>
      </c>
      <c r="N68" s="198" t="str">
        <f>IF('Eff Conc.'!N68="", " ", 'Eff Conc.'!$D68*'Eff Conc.'!N68*3.78)</f>
        <v xml:space="preserve"> </v>
      </c>
      <c r="O68" s="198" t="str">
        <f>IF('Eff Conc.'!O68="", " ", 'Eff Conc.'!$D68*'Eff Conc.'!O68*3.78)</f>
        <v xml:space="preserve"> </v>
      </c>
      <c r="P68" s="198" t="str">
        <f>IF('Eff Conc.'!P68="", " ", 'Eff Conc.'!$E68*'Eff Conc.'!P68*3.78)</f>
        <v xml:space="preserve"> </v>
      </c>
      <c r="Q68" s="198" t="str">
        <f>IF('Eff Conc.'!U68="", " ", 'Eff Conc.'!$D68*'Eff Conc.'!U68*3.78)</f>
        <v xml:space="preserve"> </v>
      </c>
      <c r="R68" s="226" t="str">
        <f>IF('Eff Conc.'!R68="", " ", 'Eff Conc.'!$E68*'Eff Conc.'!R68*3.78)</f>
        <v xml:space="preserve"> </v>
      </c>
    </row>
    <row r="69" spans="1:18" x14ac:dyDescent="0.25">
      <c r="A69" s="208">
        <f>'Eff Conc.'!A69</f>
        <v>0</v>
      </c>
      <c r="B69" s="64">
        <f>'Eff Conc.'!B69</f>
        <v>0</v>
      </c>
      <c r="C69" s="89">
        <f>'Eff Conc.'!C69</f>
        <v>0</v>
      </c>
      <c r="D69" s="167">
        <f>'Eff Conc.'!D69</f>
        <v>0</v>
      </c>
      <c r="E69" s="167">
        <f>'Eff Conc.'!E69</f>
        <v>0</v>
      </c>
      <c r="F69" s="198" t="str">
        <f>IF(OR('Eff Conc.'!F69=0,'Eff Conc.'!F69=""), " ", 'Eff Conc.'!$D69*'Eff Conc.'!F69*3.78)</f>
        <v xml:space="preserve"> </v>
      </c>
      <c r="G69" s="198" t="str">
        <f>IF(OR('Eff Conc.'!G69=0,'Eff Conc.'!G69=""), " ", 'Eff Conc.'!$D69*'Eff Conc.'!G69*3.78)</f>
        <v xml:space="preserve"> </v>
      </c>
      <c r="H69" s="198" t="str">
        <f>IF('Eff Conc.'!H69="", " ", 'Eff Conc.'!$D69*'Eff Conc.'!H69*3.78)</f>
        <v xml:space="preserve"> </v>
      </c>
      <c r="I69" s="198" t="str">
        <f>IF('Eff Conc.'!I69="", " ", 'Eff Conc.'!$D69*'Eff Conc.'!I69*3.78)</f>
        <v xml:space="preserve"> </v>
      </c>
      <c r="J69" s="198" t="str">
        <f>IF('Eff Conc.'!J69="", " ", 'Eff Conc.'!$D69*'Eff Conc.'!J69*3.78)</f>
        <v xml:space="preserve"> </v>
      </c>
      <c r="K69" s="198" t="str">
        <f>IF('Eff Conc.'!K69="", " ", 'Eff Conc.'!$D69*'Eff Conc.'!K69*3.78)</f>
        <v xml:space="preserve"> </v>
      </c>
      <c r="L69" s="198" t="str">
        <f>IF('Eff Conc.'!L69="", " ", 'Eff Conc.'!$D69*'Eff Conc.'!L69*3.78)</f>
        <v xml:space="preserve"> </v>
      </c>
      <c r="M69" s="228">
        <f>IF('Eff Conc.'!M69="", " ", 'Eff Conc.'!$D69*'Eff Conc.'!M69*3.78)</f>
        <v>0</v>
      </c>
      <c r="N69" s="198" t="str">
        <f>IF('Eff Conc.'!N69="", " ", 'Eff Conc.'!$D69*'Eff Conc.'!N69*3.78)</f>
        <v xml:space="preserve"> </v>
      </c>
      <c r="O69" s="198" t="str">
        <f>IF('Eff Conc.'!O69="", " ", 'Eff Conc.'!$D69*'Eff Conc.'!O69*3.78)</f>
        <v xml:space="preserve"> </v>
      </c>
      <c r="P69" s="198" t="str">
        <f>IF('Eff Conc.'!P69="", " ", 'Eff Conc.'!$E69*'Eff Conc.'!P69*3.78)</f>
        <v xml:space="preserve"> </v>
      </c>
      <c r="Q69" s="198" t="str">
        <f>IF('Eff Conc.'!U69="", " ", 'Eff Conc.'!$D69*'Eff Conc.'!U69*3.78)</f>
        <v xml:space="preserve"> </v>
      </c>
      <c r="R69" s="226" t="str">
        <f>IF('Eff Conc.'!R69="", " ", 'Eff Conc.'!$E69*'Eff Conc.'!R69*3.78)</f>
        <v xml:space="preserve"> </v>
      </c>
    </row>
    <row r="70" spans="1:18" x14ac:dyDescent="0.25">
      <c r="A70" s="208">
        <f>'Eff Conc.'!A70</f>
        <v>0</v>
      </c>
      <c r="B70" s="64">
        <f>'Eff Conc.'!B70</f>
        <v>0</v>
      </c>
      <c r="C70" s="89">
        <f>'Eff Conc.'!C70</f>
        <v>0</v>
      </c>
      <c r="D70" s="167">
        <f>'Eff Conc.'!D70</f>
        <v>0</v>
      </c>
      <c r="E70" s="167">
        <f>'Eff Conc.'!E70</f>
        <v>0</v>
      </c>
      <c r="F70" s="198" t="str">
        <f>IF(OR('Eff Conc.'!F70=0,'Eff Conc.'!F70=""), " ", 'Eff Conc.'!$D70*'Eff Conc.'!F70*3.78)</f>
        <v xml:space="preserve"> </v>
      </c>
      <c r="G70" s="198" t="str">
        <f>IF(OR('Eff Conc.'!G70=0,'Eff Conc.'!G70=""), " ", 'Eff Conc.'!$D70*'Eff Conc.'!G70*3.78)</f>
        <v xml:space="preserve"> </v>
      </c>
      <c r="H70" s="198" t="str">
        <f>IF('Eff Conc.'!H70="", " ", 'Eff Conc.'!$D70*'Eff Conc.'!H70*3.78)</f>
        <v xml:space="preserve"> </v>
      </c>
      <c r="I70" s="198" t="str">
        <f>IF('Eff Conc.'!I70="", " ", 'Eff Conc.'!$D70*'Eff Conc.'!I70*3.78)</f>
        <v xml:space="preserve"> </v>
      </c>
      <c r="J70" s="198" t="str">
        <f>IF('Eff Conc.'!J70="", " ", 'Eff Conc.'!$D70*'Eff Conc.'!J70*3.78)</f>
        <v xml:space="preserve"> </v>
      </c>
      <c r="K70" s="198" t="str">
        <f>IF('Eff Conc.'!K70="", " ", 'Eff Conc.'!$D70*'Eff Conc.'!K70*3.78)</f>
        <v xml:space="preserve"> </v>
      </c>
      <c r="L70" s="198" t="str">
        <f>IF('Eff Conc.'!L70="", " ", 'Eff Conc.'!$D70*'Eff Conc.'!L70*3.78)</f>
        <v xml:space="preserve"> </v>
      </c>
      <c r="M70" s="228">
        <f>IF('Eff Conc.'!M70="", " ", 'Eff Conc.'!$D70*'Eff Conc.'!M70*3.78)</f>
        <v>0</v>
      </c>
      <c r="N70" s="198" t="str">
        <f>IF('Eff Conc.'!N70="", " ", 'Eff Conc.'!$D70*'Eff Conc.'!N70*3.78)</f>
        <v xml:space="preserve"> </v>
      </c>
      <c r="O70" s="198" t="str">
        <f>IF('Eff Conc.'!O70="", " ", 'Eff Conc.'!$D70*'Eff Conc.'!O70*3.78)</f>
        <v xml:space="preserve"> </v>
      </c>
      <c r="P70" s="198" t="str">
        <f>IF('Eff Conc.'!P70="", " ", 'Eff Conc.'!$E70*'Eff Conc.'!P70*3.78)</f>
        <v xml:space="preserve"> </v>
      </c>
      <c r="Q70" s="198" t="str">
        <f>IF('Eff Conc.'!U70="", " ", 'Eff Conc.'!$D70*'Eff Conc.'!U70*3.78)</f>
        <v xml:space="preserve"> </v>
      </c>
      <c r="R70" s="226" t="str">
        <f>IF('Eff Conc.'!R70="", " ", 'Eff Conc.'!$E70*'Eff Conc.'!R70*3.78)</f>
        <v xml:space="preserve"> </v>
      </c>
    </row>
    <row r="71" spans="1:18" x14ac:dyDescent="0.25">
      <c r="A71" s="208">
        <f>'Eff Conc.'!A71</f>
        <v>0</v>
      </c>
      <c r="B71" s="64">
        <f>'Eff Conc.'!B71</f>
        <v>0</v>
      </c>
      <c r="C71" s="89">
        <f>'Eff Conc.'!C71</f>
        <v>0</v>
      </c>
      <c r="D71" s="167">
        <f>'Eff Conc.'!D71</f>
        <v>0</v>
      </c>
      <c r="E71" s="167">
        <f>'Eff Conc.'!E71</f>
        <v>0</v>
      </c>
      <c r="F71" s="198" t="str">
        <f>IF(OR('Eff Conc.'!F71=0,'Eff Conc.'!F71=""), " ", 'Eff Conc.'!$D71*'Eff Conc.'!F71*3.78)</f>
        <v xml:space="preserve"> </v>
      </c>
      <c r="G71" s="198" t="str">
        <f>IF(OR('Eff Conc.'!G71=0,'Eff Conc.'!G71=""), " ", 'Eff Conc.'!$D71*'Eff Conc.'!G71*3.78)</f>
        <v xml:space="preserve"> </v>
      </c>
      <c r="H71" s="198" t="str">
        <f>IF('Eff Conc.'!H71="", " ", 'Eff Conc.'!$D71*'Eff Conc.'!H71*3.78)</f>
        <v xml:space="preserve"> </v>
      </c>
      <c r="I71" s="198" t="str">
        <f>IF('Eff Conc.'!I71="", " ", 'Eff Conc.'!$D71*'Eff Conc.'!I71*3.78)</f>
        <v xml:space="preserve"> </v>
      </c>
      <c r="J71" s="198" t="str">
        <f>IF('Eff Conc.'!J71="", " ", 'Eff Conc.'!$D71*'Eff Conc.'!J71*3.78)</f>
        <v xml:space="preserve"> </v>
      </c>
      <c r="K71" s="198" t="str">
        <f>IF('Eff Conc.'!K71="", " ", 'Eff Conc.'!$D71*'Eff Conc.'!K71*3.78)</f>
        <v xml:space="preserve"> </v>
      </c>
      <c r="L71" s="198" t="str">
        <f>IF('Eff Conc.'!L71="", " ", 'Eff Conc.'!$D71*'Eff Conc.'!L71*3.78)</f>
        <v xml:space="preserve"> </v>
      </c>
      <c r="M71" s="228">
        <f>IF('Eff Conc.'!M71="", " ", 'Eff Conc.'!$D71*'Eff Conc.'!M71*3.78)</f>
        <v>0</v>
      </c>
      <c r="N71" s="198" t="str">
        <f>IF('Eff Conc.'!N71="", " ", 'Eff Conc.'!$D71*'Eff Conc.'!N71*3.78)</f>
        <v xml:space="preserve"> </v>
      </c>
      <c r="O71" s="198" t="str">
        <f>IF('Eff Conc.'!O71="", " ", 'Eff Conc.'!$D71*'Eff Conc.'!O71*3.78)</f>
        <v xml:space="preserve"> </v>
      </c>
      <c r="P71" s="198" t="str">
        <f>IF('Eff Conc.'!P71="", " ", 'Eff Conc.'!$E71*'Eff Conc.'!P71*3.78)</f>
        <v xml:space="preserve"> </v>
      </c>
      <c r="Q71" s="198" t="str">
        <f>IF('Eff Conc.'!U71="", " ", 'Eff Conc.'!$D71*'Eff Conc.'!U71*3.78)</f>
        <v xml:space="preserve"> </v>
      </c>
      <c r="R71" s="226" t="str">
        <f>IF('Eff Conc.'!R71="", " ", 'Eff Conc.'!$E71*'Eff Conc.'!R71*3.78)</f>
        <v xml:space="preserve"> </v>
      </c>
    </row>
    <row r="72" spans="1:18" x14ac:dyDescent="0.25">
      <c r="A72" s="208">
        <f>'Eff Conc.'!A72</f>
        <v>0</v>
      </c>
      <c r="B72" s="64">
        <f>'Eff Conc.'!B72</f>
        <v>0</v>
      </c>
      <c r="C72" s="89">
        <f>'Eff Conc.'!C72</f>
        <v>0</v>
      </c>
      <c r="D72" s="167">
        <f>'Eff Conc.'!D72</f>
        <v>0</v>
      </c>
      <c r="E72" s="167">
        <f>'Eff Conc.'!E72</f>
        <v>0</v>
      </c>
      <c r="F72" s="198" t="str">
        <f>IF(OR('Eff Conc.'!F72=0,'Eff Conc.'!F72=""), " ", 'Eff Conc.'!$D72*'Eff Conc.'!F72*3.78)</f>
        <v xml:space="preserve"> </v>
      </c>
      <c r="G72" s="198" t="str">
        <f>IF(OR('Eff Conc.'!G72=0,'Eff Conc.'!G72=""), " ", 'Eff Conc.'!$D72*'Eff Conc.'!G72*3.78)</f>
        <v xml:space="preserve"> </v>
      </c>
      <c r="H72" s="198" t="str">
        <f>IF('Eff Conc.'!H72="", " ", 'Eff Conc.'!$D72*'Eff Conc.'!H72*3.78)</f>
        <v xml:space="preserve"> </v>
      </c>
      <c r="I72" s="198" t="str">
        <f>IF('Eff Conc.'!I72="", " ", 'Eff Conc.'!$D72*'Eff Conc.'!I72*3.78)</f>
        <v xml:space="preserve"> </v>
      </c>
      <c r="J72" s="198" t="str">
        <f>IF('Eff Conc.'!J72="", " ", 'Eff Conc.'!$D72*'Eff Conc.'!J72*3.78)</f>
        <v xml:space="preserve"> </v>
      </c>
      <c r="K72" s="198" t="str">
        <f>IF('Eff Conc.'!K72="", " ", 'Eff Conc.'!$D72*'Eff Conc.'!K72*3.78)</f>
        <v xml:space="preserve"> </v>
      </c>
      <c r="L72" s="198" t="str">
        <f>IF('Eff Conc.'!L72="", " ", 'Eff Conc.'!$D72*'Eff Conc.'!L72*3.78)</f>
        <v xml:space="preserve"> </v>
      </c>
      <c r="M72" s="228">
        <f>IF('Eff Conc.'!M72="", " ", 'Eff Conc.'!$D72*'Eff Conc.'!M72*3.78)</f>
        <v>0</v>
      </c>
      <c r="N72" s="198" t="str">
        <f>IF('Eff Conc.'!N72="", " ", 'Eff Conc.'!$D72*'Eff Conc.'!N72*3.78)</f>
        <v xml:space="preserve"> </v>
      </c>
      <c r="O72" s="198" t="str">
        <f>IF('Eff Conc.'!O72="", " ", 'Eff Conc.'!$D72*'Eff Conc.'!O72*3.78)</f>
        <v xml:space="preserve"> </v>
      </c>
      <c r="P72" s="198" t="str">
        <f>IF('Eff Conc.'!P72="", " ", 'Eff Conc.'!$E72*'Eff Conc.'!P72*3.78)</f>
        <v xml:space="preserve"> </v>
      </c>
      <c r="Q72" s="198" t="str">
        <f>IF('Eff Conc.'!U72="", " ", 'Eff Conc.'!$D72*'Eff Conc.'!U72*3.78)</f>
        <v xml:space="preserve"> </v>
      </c>
      <c r="R72" s="226" t="str">
        <f>IF('Eff Conc.'!R72="", " ", 'Eff Conc.'!$E72*'Eff Conc.'!R72*3.78)</f>
        <v xml:space="preserve"> </v>
      </c>
    </row>
    <row r="73" spans="1:18" x14ac:dyDescent="0.25">
      <c r="A73" s="208">
        <f>'Eff Conc.'!A73</f>
        <v>0</v>
      </c>
      <c r="B73" s="64">
        <f>'Eff Conc.'!B73</f>
        <v>0</v>
      </c>
      <c r="C73" s="89">
        <f>'Eff Conc.'!C73</f>
        <v>0</v>
      </c>
      <c r="D73" s="167">
        <f>'Eff Conc.'!D73</f>
        <v>0</v>
      </c>
      <c r="E73" s="167">
        <f>'Eff Conc.'!E73</f>
        <v>0</v>
      </c>
      <c r="F73" s="198" t="str">
        <f>IF(OR('Eff Conc.'!F73=0,'Eff Conc.'!F73=""), " ", 'Eff Conc.'!$D73*'Eff Conc.'!F73*3.78)</f>
        <v xml:space="preserve"> </v>
      </c>
      <c r="G73" s="198" t="str">
        <f>IF(OR('Eff Conc.'!G73=0,'Eff Conc.'!G73=""), " ", 'Eff Conc.'!$D73*'Eff Conc.'!G73*3.78)</f>
        <v xml:space="preserve"> </v>
      </c>
      <c r="H73" s="198" t="str">
        <f>IF('Eff Conc.'!H73="", " ", 'Eff Conc.'!$D73*'Eff Conc.'!H73*3.78)</f>
        <v xml:space="preserve"> </v>
      </c>
      <c r="I73" s="198" t="str">
        <f>IF('Eff Conc.'!I73="", " ", 'Eff Conc.'!$D73*'Eff Conc.'!I73*3.78)</f>
        <v xml:space="preserve"> </v>
      </c>
      <c r="J73" s="198" t="str">
        <f>IF('Eff Conc.'!J73="", " ", 'Eff Conc.'!$D73*'Eff Conc.'!J73*3.78)</f>
        <v xml:space="preserve"> </v>
      </c>
      <c r="K73" s="198" t="str">
        <f>IF('Eff Conc.'!K73="", " ", 'Eff Conc.'!$D73*'Eff Conc.'!K73*3.78)</f>
        <v xml:space="preserve"> </v>
      </c>
      <c r="L73" s="198" t="str">
        <f>IF('Eff Conc.'!L73="", " ", 'Eff Conc.'!$D73*'Eff Conc.'!L73*3.78)</f>
        <v xml:space="preserve"> </v>
      </c>
      <c r="M73" s="228">
        <f>IF('Eff Conc.'!M73="", " ", 'Eff Conc.'!$D73*'Eff Conc.'!M73*3.78)</f>
        <v>0</v>
      </c>
      <c r="N73" s="198" t="str">
        <f>IF('Eff Conc.'!N73="", " ", 'Eff Conc.'!$D73*'Eff Conc.'!N73*3.78)</f>
        <v xml:space="preserve"> </v>
      </c>
      <c r="O73" s="198" t="str">
        <f>IF('Eff Conc.'!O73="", " ", 'Eff Conc.'!$D73*'Eff Conc.'!O73*3.78)</f>
        <v xml:space="preserve"> </v>
      </c>
      <c r="P73" s="198" t="str">
        <f>IF('Eff Conc.'!P73="", " ", 'Eff Conc.'!$E73*'Eff Conc.'!P73*3.78)</f>
        <v xml:space="preserve"> </v>
      </c>
      <c r="Q73" s="198" t="str">
        <f>IF('Eff Conc.'!U73="", " ", 'Eff Conc.'!$D73*'Eff Conc.'!U73*3.78)</f>
        <v xml:space="preserve"> </v>
      </c>
      <c r="R73" s="226" t="str">
        <f>IF('Eff Conc.'!R73="", " ", 'Eff Conc.'!$E73*'Eff Conc.'!R73*3.78)</f>
        <v xml:space="preserve"> </v>
      </c>
    </row>
    <row r="74" spans="1:18" ht="15" customHeight="1" x14ac:dyDescent="0.25">
      <c r="A74" s="208">
        <f>'Eff Conc.'!A74</f>
        <v>0</v>
      </c>
      <c r="B74" s="64">
        <f>'Eff Conc.'!B74</f>
        <v>0</v>
      </c>
      <c r="C74" s="89">
        <f>'Eff Conc.'!C74</f>
        <v>0</v>
      </c>
      <c r="D74" s="167">
        <f>'Eff Conc.'!D74</f>
        <v>0</v>
      </c>
      <c r="E74" s="167">
        <f>'Eff Conc.'!E74</f>
        <v>0</v>
      </c>
      <c r="F74" s="198" t="str">
        <f>IF(OR('Eff Conc.'!F74=0,'Eff Conc.'!F74=""), " ", 'Eff Conc.'!$D74*'Eff Conc.'!F74*3.78)</f>
        <v xml:space="preserve"> </v>
      </c>
      <c r="G74" s="198" t="str">
        <f>IF(OR('Eff Conc.'!G74=0,'Eff Conc.'!G74=""), " ", 'Eff Conc.'!$D74*'Eff Conc.'!G74*3.78)</f>
        <v xml:space="preserve"> </v>
      </c>
      <c r="H74" s="198" t="str">
        <f>IF('Eff Conc.'!H74="", " ", 'Eff Conc.'!$D74*'Eff Conc.'!H74*3.78)</f>
        <v xml:space="preserve"> </v>
      </c>
      <c r="I74" s="198" t="str">
        <f>IF('Eff Conc.'!I74="", " ", 'Eff Conc.'!$D74*'Eff Conc.'!I74*3.78)</f>
        <v xml:space="preserve"> </v>
      </c>
      <c r="J74" s="198" t="str">
        <f>IF('Eff Conc.'!J74="", " ", 'Eff Conc.'!$D74*'Eff Conc.'!J74*3.78)</f>
        <v xml:space="preserve"> </v>
      </c>
      <c r="K74" s="198" t="str">
        <f>IF('Eff Conc.'!K74="", " ", 'Eff Conc.'!$D74*'Eff Conc.'!K74*3.78)</f>
        <v xml:space="preserve"> </v>
      </c>
      <c r="L74" s="198" t="str">
        <f>IF('Eff Conc.'!L74="", " ", 'Eff Conc.'!$D74*'Eff Conc.'!L74*3.78)</f>
        <v xml:space="preserve"> </v>
      </c>
      <c r="M74" s="228">
        <f>IF('Eff Conc.'!M74="", " ", 'Eff Conc.'!$D74*'Eff Conc.'!M74*3.78)</f>
        <v>0</v>
      </c>
      <c r="N74" s="198" t="str">
        <f>IF('Eff Conc.'!N74="", " ", 'Eff Conc.'!$D74*'Eff Conc.'!N74*3.78)</f>
        <v xml:space="preserve"> </v>
      </c>
      <c r="O74" s="198" t="str">
        <f>IF('Eff Conc.'!O74="", " ", 'Eff Conc.'!$D74*'Eff Conc.'!O74*3.78)</f>
        <v xml:space="preserve"> </v>
      </c>
      <c r="P74" s="198" t="str">
        <f>IF('Eff Conc.'!P74="", " ", 'Eff Conc.'!$E74*'Eff Conc.'!P74*3.78)</f>
        <v xml:space="preserve"> </v>
      </c>
      <c r="Q74" s="198" t="str">
        <f>IF('Eff Conc.'!U74="", " ", 'Eff Conc.'!$D74*'Eff Conc.'!U74*3.78)</f>
        <v xml:space="preserve"> </v>
      </c>
      <c r="R74" s="226" t="str">
        <f>IF('Eff Conc.'!R74="", " ", 'Eff Conc.'!$E74*'Eff Conc.'!R74*3.78)</f>
        <v xml:space="preserve"> </v>
      </c>
    </row>
    <row r="75" spans="1:18" x14ac:dyDescent="0.25">
      <c r="A75" s="208">
        <f>'Eff Conc.'!A75</f>
        <v>0</v>
      </c>
      <c r="B75" s="64">
        <f>'Eff Conc.'!B75</f>
        <v>0</v>
      </c>
      <c r="C75" s="89">
        <f>'Eff Conc.'!C75</f>
        <v>0</v>
      </c>
      <c r="D75" s="167">
        <f>'Eff Conc.'!D75</f>
        <v>0</v>
      </c>
      <c r="E75" s="167">
        <f>'Eff Conc.'!E75</f>
        <v>0</v>
      </c>
      <c r="F75" s="198" t="str">
        <f>IF(OR('Eff Conc.'!F75=0,'Eff Conc.'!F75=""), " ", 'Eff Conc.'!$D75*'Eff Conc.'!F75*3.78)</f>
        <v xml:space="preserve"> </v>
      </c>
      <c r="G75" s="198" t="str">
        <f>IF(OR('Eff Conc.'!G75=0,'Eff Conc.'!G75=""), " ", 'Eff Conc.'!$D75*'Eff Conc.'!G75*3.78)</f>
        <v xml:space="preserve"> </v>
      </c>
      <c r="H75" s="198" t="str">
        <f>IF('Eff Conc.'!H75="", " ", 'Eff Conc.'!$D75*'Eff Conc.'!H75*3.78)</f>
        <v xml:space="preserve"> </v>
      </c>
      <c r="I75" s="198" t="str">
        <f>IF('Eff Conc.'!I75="", " ", 'Eff Conc.'!$D75*'Eff Conc.'!I75*3.78)</f>
        <v xml:space="preserve"> </v>
      </c>
      <c r="J75" s="198" t="str">
        <f>IF('Eff Conc.'!J75="", " ", 'Eff Conc.'!$D75*'Eff Conc.'!J75*3.78)</f>
        <v xml:space="preserve"> </v>
      </c>
      <c r="K75" s="198" t="str">
        <f>IF('Eff Conc.'!K75="", " ", 'Eff Conc.'!$D75*'Eff Conc.'!K75*3.78)</f>
        <v xml:space="preserve"> </v>
      </c>
      <c r="L75" s="198" t="str">
        <f>IF('Eff Conc.'!L75="", " ", 'Eff Conc.'!$D75*'Eff Conc.'!L75*3.78)</f>
        <v xml:space="preserve"> </v>
      </c>
      <c r="M75" s="228">
        <f>IF('Eff Conc.'!M75="", " ", 'Eff Conc.'!$D75*'Eff Conc.'!M75*3.78)</f>
        <v>0</v>
      </c>
      <c r="N75" s="198" t="str">
        <f>IF('Eff Conc.'!N75="", " ", 'Eff Conc.'!$D75*'Eff Conc.'!N75*3.78)</f>
        <v xml:space="preserve"> </v>
      </c>
      <c r="O75" s="198" t="str">
        <f>IF('Eff Conc.'!O75="", " ", 'Eff Conc.'!$D75*'Eff Conc.'!O75*3.78)</f>
        <v xml:space="preserve"> </v>
      </c>
      <c r="P75" s="198" t="str">
        <f>IF('Eff Conc.'!P75="", " ", 'Eff Conc.'!$E75*'Eff Conc.'!P75*3.78)</f>
        <v xml:space="preserve"> </v>
      </c>
      <c r="Q75" s="198" t="str">
        <f>IF('Eff Conc.'!U75="", " ", 'Eff Conc.'!$D75*'Eff Conc.'!U75*3.78)</f>
        <v xml:space="preserve"> </v>
      </c>
      <c r="R75" s="226" t="str">
        <f>IF('Eff Conc.'!R75="", " ", 'Eff Conc.'!$E75*'Eff Conc.'!R75*3.78)</f>
        <v xml:space="preserve"> </v>
      </c>
    </row>
    <row r="76" spans="1:18" x14ac:dyDescent="0.25">
      <c r="A76" s="208">
        <f>'Eff Conc.'!A76</f>
        <v>0</v>
      </c>
      <c r="B76" s="64">
        <f>'Eff Conc.'!B76</f>
        <v>0</v>
      </c>
      <c r="C76" s="89">
        <f>'Eff Conc.'!C76</f>
        <v>0</v>
      </c>
      <c r="D76" s="167">
        <f>'Eff Conc.'!D76</f>
        <v>0</v>
      </c>
      <c r="E76" s="167">
        <f>'Eff Conc.'!E76</f>
        <v>0</v>
      </c>
      <c r="F76" s="198" t="str">
        <f>IF(OR('Eff Conc.'!F76=0,'Eff Conc.'!F76=""), " ", 'Eff Conc.'!$D76*'Eff Conc.'!F76*3.78)</f>
        <v xml:space="preserve"> </v>
      </c>
      <c r="G76" s="198" t="str">
        <f>IF(OR('Eff Conc.'!G76=0,'Eff Conc.'!G76=""), " ", 'Eff Conc.'!$D76*'Eff Conc.'!G76*3.78)</f>
        <v xml:space="preserve"> </v>
      </c>
      <c r="H76" s="198" t="str">
        <f>IF('Eff Conc.'!H76="", " ", 'Eff Conc.'!$D76*'Eff Conc.'!H76*3.78)</f>
        <v xml:space="preserve"> </v>
      </c>
      <c r="I76" s="198" t="str">
        <f>IF('Eff Conc.'!I76="", " ", 'Eff Conc.'!$D76*'Eff Conc.'!I76*3.78)</f>
        <v xml:space="preserve"> </v>
      </c>
      <c r="J76" s="198" t="str">
        <f>IF('Eff Conc.'!J76="", " ", 'Eff Conc.'!$D76*'Eff Conc.'!J76*3.78)</f>
        <v xml:space="preserve"> </v>
      </c>
      <c r="K76" s="198" t="str">
        <f>IF('Eff Conc.'!K76="", " ", 'Eff Conc.'!$D76*'Eff Conc.'!K76*3.78)</f>
        <v xml:space="preserve"> </v>
      </c>
      <c r="L76" s="198" t="str">
        <f>IF('Eff Conc.'!L76="", " ", 'Eff Conc.'!$D76*'Eff Conc.'!L76*3.78)</f>
        <v xml:space="preserve"> </v>
      </c>
      <c r="M76" s="228">
        <f>IF('Eff Conc.'!M76="", " ", 'Eff Conc.'!$D76*'Eff Conc.'!M76*3.78)</f>
        <v>0</v>
      </c>
      <c r="N76" s="198" t="str">
        <f>IF('Eff Conc.'!N76="", " ", 'Eff Conc.'!$D76*'Eff Conc.'!N76*3.78)</f>
        <v xml:space="preserve"> </v>
      </c>
      <c r="O76" s="198" t="str">
        <f>IF('Eff Conc.'!O76="", " ", 'Eff Conc.'!$D76*'Eff Conc.'!O76*3.78)</f>
        <v xml:space="preserve"> </v>
      </c>
      <c r="P76" s="198" t="str">
        <f>IF('Eff Conc.'!P76="", " ", 'Eff Conc.'!$E76*'Eff Conc.'!P76*3.78)</f>
        <v xml:space="preserve"> </v>
      </c>
      <c r="Q76" s="198" t="str">
        <f>IF('Eff Conc.'!U76="", " ", 'Eff Conc.'!$D76*'Eff Conc.'!U76*3.78)</f>
        <v xml:space="preserve"> </v>
      </c>
      <c r="R76" s="226" t="str">
        <f>IF('Eff Conc.'!R76="", " ", 'Eff Conc.'!$E76*'Eff Conc.'!R76*3.78)</f>
        <v xml:space="preserve"> </v>
      </c>
    </row>
    <row r="77" spans="1:18" x14ac:dyDescent="0.25">
      <c r="A77" s="208">
        <f>'Eff Conc.'!A77</f>
        <v>0</v>
      </c>
      <c r="B77" s="64">
        <f>'Eff Conc.'!B77</f>
        <v>0</v>
      </c>
      <c r="C77" s="89">
        <f>'Eff Conc.'!C77</f>
        <v>0</v>
      </c>
      <c r="D77" s="167">
        <f>'Eff Conc.'!D77</f>
        <v>0</v>
      </c>
      <c r="E77" s="167">
        <f>'Eff Conc.'!E77</f>
        <v>0</v>
      </c>
      <c r="F77" s="198" t="str">
        <f>IF(OR('Eff Conc.'!F77=0,'Eff Conc.'!F77=""), " ", 'Eff Conc.'!$D77*'Eff Conc.'!F77*3.78)</f>
        <v xml:space="preserve"> </v>
      </c>
      <c r="G77" s="198" t="str">
        <f>IF(OR('Eff Conc.'!G77=0,'Eff Conc.'!G77=""), " ", 'Eff Conc.'!$D77*'Eff Conc.'!G77*3.78)</f>
        <v xml:space="preserve"> </v>
      </c>
      <c r="H77" s="198" t="str">
        <f>IF('Eff Conc.'!H77="", " ", 'Eff Conc.'!$D77*'Eff Conc.'!H77*3.78)</f>
        <v xml:space="preserve"> </v>
      </c>
      <c r="I77" s="198" t="str">
        <f>IF('Eff Conc.'!I77="", " ", 'Eff Conc.'!$D77*'Eff Conc.'!I77*3.78)</f>
        <v xml:space="preserve"> </v>
      </c>
      <c r="J77" s="198" t="str">
        <f>IF('Eff Conc.'!J77="", " ", 'Eff Conc.'!$D77*'Eff Conc.'!J77*3.78)</f>
        <v xml:space="preserve"> </v>
      </c>
      <c r="K77" s="198" t="str">
        <f>IF('Eff Conc.'!K77="", " ", 'Eff Conc.'!$D77*'Eff Conc.'!K77*3.78)</f>
        <v xml:space="preserve"> </v>
      </c>
      <c r="L77" s="198" t="str">
        <f>IF('Eff Conc.'!L77="", " ", 'Eff Conc.'!$D77*'Eff Conc.'!L77*3.78)</f>
        <v xml:space="preserve"> </v>
      </c>
      <c r="M77" s="228">
        <f>IF('Eff Conc.'!M77="", " ", 'Eff Conc.'!$D77*'Eff Conc.'!M77*3.78)</f>
        <v>0</v>
      </c>
      <c r="N77" s="198" t="str">
        <f>IF('Eff Conc.'!N77="", " ", 'Eff Conc.'!$D77*'Eff Conc.'!N77*3.78)</f>
        <v xml:space="preserve"> </v>
      </c>
      <c r="O77" s="198" t="str">
        <f>IF('Eff Conc.'!O77="", " ", 'Eff Conc.'!$D77*'Eff Conc.'!O77*3.78)</f>
        <v xml:space="preserve"> </v>
      </c>
      <c r="P77" s="198" t="str">
        <f>IF('Eff Conc.'!P77="", " ", 'Eff Conc.'!$E77*'Eff Conc.'!P77*3.78)</f>
        <v xml:space="preserve"> </v>
      </c>
      <c r="Q77" s="198" t="str">
        <f>IF('Eff Conc.'!U77="", " ", 'Eff Conc.'!$D77*'Eff Conc.'!U77*3.78)</f>
        <v xml:space="preserve"> </v>
      </c>
      <c r="R77" s="226" t="str">
        <f>IF('Eff Conc.'!R77="", " ", 'Eff Conc.'!$E77*'Eff Conc.'!R77*3.78)</f>
        <v xml:space="preserve"> </v>
      </c>
    </row>
    <row r="78" spans="1:18" x14ac:dyDescent="0.25">
      <c r="A78" s="208">
        <f>'Eff Conc.'!A78</f>
        <v>0</v>
      </c>
      <c r="B78" s="64">
        <f>'Eff Conc.'!B78</f>
        <v>0</v>
      </c>
      <c r="C78" s="89">
        <f>'Eff Conc.'!C78</f>
        <v>0</v>
      </c>
      <c r="D78" s="167">
        <f>'Eff Conc.'!D78</f>
        <v>0</v>
      </c>
      <c r="E78" s="167">
        <f>'Eff Conc.'!E78</f>
        <v>0</v>
      </c>
      <c r="F78" s="198" t="str">
        <f>IF(OR('Eff Conc.'!F78=0,'Eff Conc.'!F78=""), " ", 'Eff Conc.'!$D78*'Eff Conc.'!F78*3.78)</f>
        <v xml:space="preserve"> </v>
      </c>
      <c r="G78" s="198" t="str">
        <f>IF(OR('Eff Conc.'!G78=0,'Eff Conc.'!G78=""), " ", 'Eff Conc.'!$D78*'Eff Conc.'!G78*3.78)</f>
        <v xml:space="preserve"> </v>
      </c>
      <c r="H78" s="198" t="str">
        <f>IF('Eff Conc.'!H78="", " ", 'Eff Conc.'!$D78*'Eff Conc.'!H78*3.78)</f>
        <v xml:space="preserve"> </v>
      </c>
      <c r="I78" s="198" t="str">
        <f>IF('Eff Conc.'!I78="", " ", 'Eff Conc.'!$D78*'Eff Conc.'!I78*3.78)</f>
        <v xml:space="preserve"> </v>
      </c>
      <c r="J78" s="198" t="str">
        <f>IF('Eff Conc.'!J78="", " ", 'Eff Conc.'!$D78*'Eff Conc.'!J78*3.78)</f>
        <v xml:space="preserve"> </v>
      </c>
      <c r="K78" s="198" t="str">
        <f>IF('Eff Conc.'!K78="", " ", 'Eff Conc.'!$D78*'Eff Conc.'!K78*3.78)</f>
        <v xml:space="preserve"> </v>
      </c>
      <c r="L78" s="198" t="str">
        <f>IF('Eff Conc.'!L78="", " ", 'Eff Conc.'!$D78*'Eff Conc.'!L78*3.78)</f>
        <v xml:space="preserve"> </v>
      </c>
      <c r="M78" s="228">
        <f>IF('Eff Conc.'!M78="", " ", 'Eff Conc.'!$D78*'Eff Conc.'!M78*3.78)</f>
        <v>0</v>
      </c>
      <c r="N78" s="198" t="str">
        <f>IF('Eff Conc.'!N78="", " ", 'Eff Conc.'!$D78*'Eff Conc.'!N78*3.78)</f>
        <v xml:space="preserve"> </v>
      </c>
      <c r="O78" s="198" t="str">
        <f>IF('Eff Conc.'!O78="", " ", 'Eff Conc.'!$D78*'Eff Conc.'!O78*3.78)</f>
        <v xml:space="preserve"> </v>
      </c>
      <c r="P78" s="198" t="str">
        <f>IF('Eff Conc.'!P78="", " ", 'Eff Conc.'!$E78*'Eff Conc.'!P78*3.78)</f>
        <v xml:space="preserve"> </v>
      </c>
      <c r="Q78" s="198" t="str">
        <f>IF('Eff Conc.'!U78="", " ", 'Eff Conc.'!$D78*'Eff Conc.'!U78*3.78)</f>
        <v xml:space="preserve"> </v>
      </c>
      <c r="R78" s="226" t="str">
        <f>IF('Eff Conc.'!R78="", " ", 'Eff Conc.'!$E78*'Eff Conc.'!R78*3.78)</f>
        <v xml:space="preserve"> </v>
      </c>
    </row>
    <row r="79" spans="1:18" x14ac:dyDescent="0.25">
      <c r="A79" s="208">
        <f>'Eff Conc.'!A79</f>
        <v>0</v>
      </c>
      <c r="B79" s="64">
        <f>'Eff Conc.'!B79</f>
        <v>0</v>
      </c>
      <c r="C79" s="89">
        <f>'Eff Conc.'!C79</f>
        <v>0</v>
      </c>
      <c r="D79" s="167">
        <f>'Eff Conc.'!D79</f>
        <v>0</v>
      </c>
      <c r="E79" s="167">
        <f>'Eff Conc.'!E79</f>
        <v>0</v>
      </c>
      <c r="F79" s="198" t="str">
        <f>IF(OR('Eff Conc.'!F79=0,'Eff Conc.'!F79=""), " ", 'Eff Conc.'!$D79*'Eff Conc.'!F79*3.78)</f>
        <v xml:space="preserve"> </v>
      </c>
      <c r="G79" s="198" t="str">
        <f>IF(OR('Eff Conc.'!G79=0,'Eff Conc.'!G79=""), " ", 'Eff Conc.'!$D79*'Eff Conc.'!G79*3.78)</f>
        <v xml:space="preserve"> </v>
      </c>
      <c r="H79" s="198" t="str">
        <f>IF('Eff Conc.'!H79="", " ", 'Eff Conc.'!$D79*'Eff Conc.'!H79*3.78)</f>
        <v xml:space="preserve"> </v>
      </c>
      <c r="I79" s="198" t="str">
        <f>IF('Eff Conc.'!I79="", " ", 'Eff Conc.'!$D79*'Eff Conc.'!I79*3.78)</f>
        <v xml:space="preserve"> </v>
      </c>
      <c r="J79" s="198" t="str">
        <f>IF('Eff Conc.'!J79="", " ", 'Eff Conc.'!$D79*'Eff Conc.'!J79*3.78)</f>
        <v xml:space="preserve"> </v>
      </c>
      <c r="K79" s="198" t="str">
        <f>IF('Eff Conc.'!K79="", " ", 'Eff Conc.'!$D79*'Eff Conc.'!K79*3.78)</f>
        <v xml:space="preserve"> </v>
      </c>
      <c r="L79" s="198" t="str">
        <f>IF('Eff Conc.'!L79="", " ", 'Eff Conc.'!$D79*'Eff Conc.'!L79*3.78)</f>
        <v xml:space="preserve"> </v>
      </c>
      <c r="M79" s="228">
        <f>IF('Eff Conc.'!M79="", " ", 'Eff Conc.'!$D79*'Eff Conc.'!M79*3.78)</f>
        <v>0</v>
      </c>
      <c r="N79" s="198" t="str">
        <f>IF('Eff Conc.'!N79="", " ", 'Eff Conc.'!$D79*'Eff Conc.'!N79*3.78)</f>
        <v xml:space="preserve"> </v>
      </c>
      <c r="O79" s="198" t="str">
        <f>IF('Eff Conc.'!O79="", " ", 'Eff Conc.'!$D79*'Eff Conc.'!O79*3.78)</f>
        <v xml:space="preserve"> </v>
      </c>
      <c r="P79" s="198" t="str">
        <f>IF('Eff Conc.'!P79="", " ", 'Eff Conc.'!$E79*'Eff Conc.'!P79*3.78)</f>
        <v xml:space="preserve"> </v>
      </c>
      <c r="Q79" s="198" t="str">
        <f>IF('Eff Conc.'!U79="", " ", 'Eff Conc.'!$D79*'Eff Conc.'!U79*3.78)</f>
        <v xml:space="preserve"> </v>
      </c>
      <c r="R79" s="226" t="str">
        <f>IF('Eff Conc.'!R79="", " ", 'Eff Conc.'!$E79*'Eff Conc.'!R79*3.78)</f>
        <v xml:space="preserve"> </v>
      </c>
    </row>
    <row r="80" spans="1:18" ht="15" customHeight="1" x14ac:dyDescent="0.25">
      <c r="A80" s="208">
        <f>'Eff Conc.'!A80</f>
        <v>0</v>
      </c>
      <c r="B80" s="64">
        <f>'Eff Conc.'!B80</f>
        <v>0</v>
      </c>
      <c r="C80" s="89">
        <f>'Eff Conc.'!C80</f>
        <v>0</v>
      </c>
      <c r="D80" s="167">
        <f>'Eff Conc.'!D80</f>
        <v>0</v>
      </c>
      <c r="E80" s="167">
        <f>'Eff Conc.'!E80</f>
        <v>0</v>
      </c>
      <c r="F80" s="198" t="str">
        <f>IF(OR('Eff Conc.'!F80=0,'Eff Conc.'!F80=""), " ", 'Eff Conc.'!$D80*'Eff Conc.'!F80*3.78)</f>
        <v xml:space="preserve"> </v>
      </c>
      <c r="G80" s="198" t="str">
        <f>IF(OR('Eff Conc.'!G80=0,'Eff Conc.'!G80=""), " ", 'Eff Conc.'!$D80*'Eff Conc.'!G80*3.78)</f>
        <v xml:space="preserve"> </v>
      </c>
      <c r="H80" s="198" t="str">
        <f>IF('Eff Conc.'!H80="", " ", 'Eff Conc.'!$D80*'Eff Conc.'!H80*3.78)</f>
        <v xml:space="preserve"> </v>
      </c>
      <c r="I80" s="198" t="str">
        <f>IF('Eff Conc.'!I80="", " ", 'Eff Conc.'!$D80*'Eff Conc.'!I80*3.78)</f>
        <v xml:space="preserve"> </v>
      </c>
      <c r="J80" s="198" t="str">
        <f>IF('Eff Conc.'!J80="", " ", 'Eff Conc.'!$D80*'Eff Conc.'!J80*3.78)</f>
        <v xml:space="preserve"> </v>
      </c>
      <c r="K80" s="198" t="str">
        <f>IF('Eff Conc.'!K80="", " ", 'Eff Conc.'!$D80*'Eff Conc.'!K80*3.78)</f>
        <v xml:space="preserve"> </v>
      </c>
      <c r="L80" s="198" t="str">
        <f>IF('Eff Conc.'!L80="", " ", 'Eff Conc.'!$D80*'Eff Conc.'!L80*3.78)</f>
        <v xml:space="preserve"> </v>
      </c>
      <c r="M80" s="228">
        <f>IF('Eff Conc.'!M80="", " ", 'Eff Conc.'!$D80*'Eff Conc.'!M80*3.78)</f>
        <v>0</v>
      </c>
      <c r="N80" s="198" t="str">
        <f>IF('Eff Conc.'!N80="", " ", 'Eff Conc.'!$D80*'Eff Conc.'!N80*3.78)</f>
        <v xml:space="preserve"> </v>
      </c>
      <c r="O80" s="198" t="str">
        <f>IF('Eff Conc.'!O80="", " ", 'Eff Conc.'!$D80*'Eff Conc.'!O80*3.78)</f>
        <v xml:space="preserve"> </v>
      </c>
      <c r="P80" s="198" t="str">
        <f>IF('Eff Conc.'!P80="", " ", 'Eff Conc.'!$E80*'Eff Conc.'!P80*3.78)</f>
        <v xml:space="preserve"> </v>
      </c>
      <c r="Q80" s="198" t="str">
        <f>IF('Eff Conc.'!U80="", " ", 'Eff Conc.'!$D80*'Eff Conc.'!U80*3.78)</f>
        <v xml:space="preserve"> </v>
      </c>
      <c r="R80" s="226" t="str">
        <f>IF('Eff Conc.'!R80="", " ", 'Eff Conc.'!$E80*'Eff Conc.'!R80*3.78)</f>
        <v xml:space="preserve"> </v>
      </c>
    </row>
    <row r="81" spans="1:20" ht="15.75" thickBot="1" x14ac:dyDescent="0.3">
      <c r="A81" s="209">
        <f>'Eff Conc.'!A81</f>
        <v>0</v>
      </c>
      <c r="B81" s="64">
        <f>'Eff Conc.'!B81</f>
        <v>0</v>
      </c>
      <c r="C81" s="210">
        <f>'Eff Conc.'!C81</f>
        <v>0</v>
      </c>
      <c r="D81" s="211">
        <f>'Eff Conc.'!D81</f>
        <v>0</v>
      </c>
      <c r="E81" s="211">
        <f>'Eff Conc.'!E81</f>
        <v>0</v>
      </c>
      <c r="F81" s="212" t="str">
        <f>IF(OR('Eff Conc.'!F81=0,'Eff Conc.'!F81=""), " ", 'Eff Conc.'!$D81*'Eff Conc.'!F81*3.78)</f>
        <v xml:space="preserve"> </v>
      </c>
      <c r="G81" s="212" t="str">
        <f>IF(OR('Eff Conc.'!G81=0,'Eff Conc.'!G81=""), " ", 'Eff Conc.'!$D81*'Eff Conc.'!G81*3.78)</f>
        <v xml:space="preserve"> </v>
      </c>
      <c r="H81" s="212" t="str">
        <f>IF('Eff Conc.'!H81="", " ", 'Eff Conc.'!$D81*'Eff Conc.'!H81*3.78)</f>
        <v xml:space="preserve"> </v>
      </c>
      <c r="I81" s="212" t="str">
        <f>IF('Eff Conc.'!I81="", " ", 'Eff Conc.'!$D81*'Eff Conc.'!I81*3.78)</f>
        <v xml:space="preserve"> </v>
      </c>
      <c r="J81" s="212" t="str">
        <f>IF('Eff Conc.'!J81="", " ", 'Eff Conc.'!$D81*'Eff Conc.'!J81*3.78)</f>
        <v xml:space="preserve"> </v>
      </c>
      <c r="K81" s="212" t="str">
        <f>IF('Eff Conc.'!K81="", " ", 'Eff Conc.'!$D81*'Eff Conc.'!K81*3.78)</f>
        <v xml:space="preserve"> </v>
      </c>
      <c r="L81" s="212" t="str">
        <f>IF('Eff Conc.'!L81="", " ", 'Eff Conc.'!$D81*'Eff Conc.'!L81*3.78)</f>
        <v xml:space="preserve"> </v>
      </c>
      <c r="M81" s="229">
        <f>IF('Eff Conc.'!M81="", " ", 'Eff Conc.'!$D81*'Eff Conc.'!M81*3.78)</f>
        <v>0</v>
      </c>
      <c r="N81" s="212" t="str">
        <f>IF('Eff Conc.'!N81="", " ", 'Eff Conc.'!$D81*'Eff Conc.'!N81*3.78)</f>
        <v xml:space="preserve"> </v>
      </c>
      <c r="O81" s="212" t="str">
        <f>IF('Eff Conc.'!O81="", " ", 'Eff Conc.'!$D81*'Eff Conc.'!O81*3.78)</f>
        <v xml:space="preserve"> </v>
      </c>
      <c r="P81" s="212" t="str">
        <f>IF('Eff Conc.'!P81="", " ", 'Eff Conc.'!$E81*'Eff Conc.'!P81*3.78)</f>
        <v xml:space="preserve"> </v>
      </c>
      <c r="Q81" s="212" t="str">
        <f>IF('Eff Conc.'!U81="", " ", 'Eff Conc.'!$D81*'Eff Conc.'!U81*3.78)</f>
        <v xml:space="preserve"> </v>
      </c>
      <c r="R81" s="227" t="str">
        <f>IF('Eff Conc.'!R81="", " ", 'Eff Conc.'!$E81*'Eff Conc.'!R81*3.78)</f>
        <v xml:space="preserve"> </v>
      </c>
    </row>
    <row r="83" spans="1:20" ht="15.75" thickBot="1" x14ac:dyDescent="0.3"/>
    <row r="84" spans="1:20" s="75" customFormat="1" ht="15.75" x14ac:dyDescent="0.25">
      <c r="A84" s="196" t="s">
        <v>118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  <c r="N84" s="44"/>
      <c r="O84" s="44"/>
      <c r="P84" s="44"/>
      <c r="Q84" s="44"/>
      <c r="R84" s="44"/>
      <c r="S84" s="44"/>
      <c r="T84" s="45"/>
    </row>
    <row r="85" spans="1:20" s="75" customFormat="1" x14ac:dyDescent="0.25">
      <c r="A85" s="194" t="s">
        <v>99</v>
      </c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34"/>
      <c r="O85" s="34"/>
      <c r="P85" s="34"/>
      <c r="Q85" s="34"/>
      <c r="R85" s="34"/>
      <c r="S85" s="34"/>
      <c r="T85" s="47"/>
    </row>
    <row r="86" spans="1:20" s="75" customFormat="1" x14ac:dyDescent="0.25">
      <c r="A86" s="194" t="s">
        <v>92</v>
      </c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34"/>
      <c r="O86" s="34"/>
      <c r="P86" s="34"/>
      <c r="Q86" s="34"/>
      <c r="R86" s="34"/>
      <c r="S86" s="34"/>
      <c r="T86" s="47"/>
    </row>
    <row r="87" spans="1:20" s="86" customFormat="1" x14ac:dyDescent="0.25">
      <c r="A87" s="194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34"/>
      <c r="O87" s="34"/>
      <c r="P87" s="34"/>
      <c r="Q87" s="34"/>
      <c r="R87" s="34"/>
      <c r="S87" s="34"/>
      <c r="T87" s="47"/>
    </row>
    <row r="88" spans="1:20" s="75" customFormat="1" ht="14.25" customHeight="1" x14ac:dyDescent="0.25">
      <c r="A88" s="195" t="s">
        <v>86</v>
      </c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47"/>
    </row>
    <row r="89" spans="1:20" s="75" customFormat="1" ht="14.25" customHeight="1" x14ac:dyDescent="0.25">
      <c r="A89" s="126" t="s">
        <v>125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47"/>
    </row>
    <row r="90" spans="1:20" s="75" customFormat="1" ht="14.25" customHeight="1" x14ac:dyDescent="0.25">
      <c r="A90" s="126" t="s">
        <v>126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47"/>
    </row>
    <row r="91" spans="1:20" s="75" customFormat="1" ht="14.25" customHeight="1" x14ac:dyDescent="0.25">
      <c r="A91" s="126" t="s">
        <v>91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47"/>
    </row>
    <row r="92" spans="1:20" s="75" customFormat="1" ht="14.25" customHeight="1" x14ac:dyDescent="0.25">
      <c r="A92" s="46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47"/>
    </row>
    <row r="93" spans="1:20" s="75" customFormat="1" ht="14.25" customHeight="1" x14ac:dyDescent="0.25">
      <c r="A93" s="263" t="s">
        <v>124</v>
      </c>
      <c r="B93" s="264"/>
      <c r="C93" s="264"/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34"/>
      <c r="T93" s="47"/>
    </row>
    <row r="94" spans="1:20" s="75" customFormat="1" ht="14.25" customHeight="1" x14ac:dyDescent="0.25">
      <c r="A94" s="265" t="s">
        <v>128</v>
      </c>
      <c r="B94" s="264"/>
      <c r="C94" s="264"/>
      <c r="D94" s="264"/>
      <c r="E94" s="264"/>
      <c r="F94" s="264"/>
      <c r="G94" s="264"/>
      <c r="H94" s="264"/>
      <c r="I94" s="264"/>
      <c r="J94" s="264"/>
      <c r="K94" s="264"/>
      <c r="L94" s="264"/>
      <c r="M94" s="264"/>
      <c r="N94" s="264"/>
      <c r="O94" s="264"/>
      <c r="P94" s="264"/>
      <c r="Q94" s="264"/>
      <c r="R94" s="264"/>
      <c r="S94" s="34"/>
      <c r="T94" s="47"/>
    </row>
    <row r="95" spans="1:20" s="75" customFormat="1" x14ac:dyDescent="0.25">
      <c r="A95" s="266" t="s">
        <v>150</v>
      </c>
      <c r="B95" s="267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4"/>
      <c r="S95" s="34"/>
      <c r="T95" s="47"/>
    </row>
    <row r="96" spans="1:20" s="75" customFormat="1" ht="15.75" thickBot="1" x14ac:dyDescent="0.3">
      <c r="A96" s="268" t="s">
        <v>127</v>
      </c>
      <c r="B96" s="269"/>
      <c r="C96" s="269"/>
      <c r="D96" s="269"/>
      <c r="E96" s="269"/>
      <c r="F96" s="269"/>
      <c r="G96" s="269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70"/>
      <c r="S96" s="49"/>
      <c r="T96" s="50"/>
    </row>
    <row r="97" spans="1:17" s="75" customForma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</row>
  </sheetData>
  <sheetProtection selectLockedCells="1"/>
  <mergeCells count="1">
    <mergeCell ref="D5:E5"/>
  </mergeCells>
  <conditionalFormatting sqref="C7:C81">
    <cfRule type="containsText" dxfId="37" priority="7" operator="containsText" text="Y">
      <formula>NOT(ISERROR(SEARCH("Y",C7)))</formula>
    </cfRule>
  </conditionalFormatting>
  <conditionalFormatting sqref="N7:R81 A7:L81">
    <cfRule type="containsBlanks" dxfId="36" priority="9">
      <formula>LEN(TRIM(A7))=0</formula>
    </cfRule>
  </conditionalFormatting>
  <conditionalFormatting sqref="N7:R81 F7:L81">
    <cfRule type="cellIs" dxfId="35" priority="4" operator="equal">
      <formula>0</formula>
    </cfRule>
    <cfRule type="containsErrors" dxfId="34" priority="5">
      <formula>ISERROR(F7)</formula>
    </cfRule>
  </conditionalFormatting>
  <hyperlinks>
    <hyperlink ref="F2" r:id="rId1"/>
  </hyperlinks>
  <pageMargins left="0.25" right="0.25" top="0.75" bottom="0.75" header="0.3" footer="0.3"/>
  <pageSetup scale="55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X85"/>
  <sheetViews>
    <sheetView zoomScaleNormal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M58" sqref="M58"/>
    </sheetView>
  </sheetViews>
  <sheetFormatPr defaultRowHeight="15" x14ac:dyDescent="0.25"/>
  <cols>
    <col min="1" max="1" width="15.28515625" style="60" bestFit="1" customWidth="1"/>
    <col min="2" max="2" width="13" customWidth="1"/>
    <col min="3" max="18" width="6" style="60" customWidth="1"/>
    <col min="19" max="19" width="6.42578125" style="60" bestFit="1" customWidth="1"/>
    <col min="20" max="20" width="6" style="60" customWidth="1"/>
    <col min="21" max="22" width="5.5703125" style="60" customWidth="1"/>
    <col min="23" max="23" width="5.85546875" style="60" customWidth="1"/>
    <col min="24" max="24" width="5.85546875" customWidth="1"/>
  </cols>
  <sheetData>
    <row r="1" spans="1:24" ht="23.25" customHeight="1" thickBot="1" x14ac:dyDescent="0.4">
      <c r="A1" s="90" t="s">
        <v>81</v>
      </c>
      <c r="B1" s="90"/>
      <c r="C1" s="90"/>
      <c r="D1" s="90"/>
      <c r="E1" s="90"/>
      <c r="F1" s="90"/>
      <c r="G1" s="90"/>
      <c r="H1" s="90"/>
      <c r="I1" s="90"/>
      <c r="J1" s="90"/>
      <c r="K1" s="90"/>
      <c r="N1" s="90"/>
      <c r="O1" s="91"/>
      <c r="P1" s="91"/>
      <c r="Q1" s="91"/>
      <c r="R1" s="91"/>
      <c r="S1" s="91"/>
      <c r="T1" s="91"/>
      <c r="U1" s="92"/>
      <c r="V1" s="92"/>
    </row>
    <row r="2" spans="1:24" s="35" customFormat="1" ht="18.75" x14ac:dyDescent="0.3">
      <c r="A2" s="120" t="str">
        <f>'Eff Conc.'!A2</f>
        <v>Refinery Name</v>
      </c>
      <c r="B2" s="121"/>
      <c r="C2" s="121"/>
      <c r="D2" s="121"/>
      <c r="E2" s="121"/>
      <c r="F2" s="121"/>
      <c r="G2" s="121"/>
      <c r="H2" s="121"/>
      <c r="I2" s="121"/>
      <c r="J2" s="121"/>
      <c r="K2" s="122"/>
      <c r="N2" s="93"/>
      <c r="O2" s="93"/>
      <c r="P2" s="93"/>
      <c r="Q2" s="93"/>
      <c r="R2" s="93"/>
      <c r="S2" s="94"/>
      <c r="T2" s="95"/>
      <c r="U2" s="95"/>
      <c r="V2" s="95"/>
      <c r="W2" s="95"/>
    </row>
    <row r="3" spans="1:24" s="35" customFormat="1" ht="19.5" thickBot="1" x14ac:dyDescent="0.35">
      <c r="A3" s="123" t="str">
        <f>'Eff Conc.'!A3</f>
        <v>Contact Person Name, Title, Phone Number, Email Address</v>
      </c>
      <c r="B3" s="124"/>
      <c r="C3" s="124"/>
      <c r="D3" s="124"/>
      <c r="E3" s="124"/>
      <c r="F3" s="124"/>
      <c r="G3" s="124"/>
      <c r="H3" s="124"/>
      <c r="I3" s="124"/>
      <c r="J3" s="124"/>
      <c r="K3" s="125"/>
      <c r="N3" s="93"/>
      <c r="O3" s="93"/>
      <c r="P3" s="93"/>
      <c r="Q3" s="93"/>
      <c r="R3" s="93"/>
      <c r="S3" s="94"/>
      <c r="T3" s="95"/>
      <c r="U3" s="95"/>
      <c r="V3" s="95"/>
      <c r="W3" s="95"/>
    </row>
    <row r="4" spans="1:24" ht="19.5" thickBot="1" x14ac:dyDescent="0.35"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</row>
    <row r="5" spans="1:24" ht="27.75" customHeight="1" x14ac:dyDescent="0.25">
      <c r="A5" s="65" t="s">
        <v>82</v>
      </c>
      <c r="B5" s="6" t="s">
        <v>0</v>
      </c>
      <c r="C5" s="375" t="s">
        <v>4</v>
      </c>
      <c r="D5" s="374"/>
      <c r="E5" s="375" t="s">
        <v>5</v>
      </c>
      <c r="F5" s="374"/>
      <c r="G5" s="375" t="s">
        <v>1</v>
      </c>
      <c r="H5" s="374"/>
      <c r="I5" s="375" t="s">
        <v>2</v>
      </c>
      <c r="J5" s="374"/>
      <c r="K5" s="375" t="s">
        <v>3</v>
      </c>
      <c r="L5" s="374"/>
      <c r="M5" s="375" t="s">
        <v>7</v>
      </c>
      <c r="N5" s="374"/>
      <c r="O5" s="375" t="s">
        <v>8</v>
      </c>
      <c r="P5" s="374"/>
      <c r="Q5" s="375" t="s">
        <v>23</v>
      </c>
      <c r="R5" s="374"/>
      <c r="S5" s="373" t="s">
        <v>17</v>
      </c>
      <c r="T5" s="374"/>
      <c r="U5" s="373" t="s">
        <v>9</v>
      </c>
      <c r="V5" s="374"/>
      <c r="W5" s="373" t="s">
        <v>143</v>
      </c>
      <c r="X5" s="374"/>
    </row>
    <row r="6" spans="1:24" ht="18.75" customHeight="1" thickBot="1" x14ac:dyDescent="0.3">
      <c r="A6" s="66"/>
      <c r="B6" s="1" t="s">
        <v>32</v>
      </c>
      <c r="C6" s="97" t="s">
        <v>30</v>
      </c>
      <c r="D6" s="98" t="s">
        <v>31</v>
      </c>
      <c r="E6" s="97" t="s">
        <v>30</v>
      </c>
      <c r="F6" s="98" t="s">
        <v>31</v>
      </c>
      <c r="G6" s="97" t="s">
        <v>30</v>
      </c>
      <c r="H6" s="98" t="s">
        <v>31</v>
      </c>
      <c r="I6" s="97" t="s">
        <v>30</v>
      </c>
      <c r="J6" s="98" t="s">
        <v>31</v>
      </c>
      <c r="K6" s="240" t="s">
        <v>30</v>
      </c>
      <c r="L6" s="241" t="s">
        <v>31</v>
      </c>
      <c r="M6" s="99" t="s">
        <v>30</v>
      </c>
      <c r="N6" s="98" t="s">
        <v>31</v>
      </c>
      <c r="O6" s="97" t="s">
        <v>30</v>
      </c>
      <c r="P6" s="98" t="s">
        <v>31</v>
      </c>
      <c r="Q6" s="97" t="s">
        <v>30</v>
      </c>
      <c r="R6" s="98" t="s">
        <v>31</v>
      </c>
      <c r="S6" s="99" t="s">
        <v>30</v>
      </c>
      <c r="T6" s="100" t="s">
        <v>31</v>
      </c>
      <c r="U6" s="240" t="s">
        <v>30</v>
      </c>
      <c r="V6" s="241" t="s">
        <v>31</v>
      </c>
      <c r="W6" s="99" t="s">
        <v>30</v>
      </c>
      <c r="X6" s="100" t="s">
        <v>31</v>
      </c>
    </row>
    <row r="7" spans="1:24" s="35" customFormat="1" x14ac:dyDescent="0.25">
      <c r="A7" s="112" t="str">
        <f>'Eff Conc.'!A7</f>
        <v>Q3 2012</v>
      </c>
      <c r="B7" s="51">
        <f>'Eff Conc.'!B7</f>
        <v>41093.409722222219</v>
      </c>
      <c r="C7" s="101"/>
      <c r="D7" s="355"/>
      <c r="E7" s="356"/>
      <c r="F7" s="357"/>
      <c r="G7" s="358"/>
      <c r="H7" s="355"/>
      <c r="I7" s="356"/>
      <c r="J7" s="357"/>
      <c r="K7" s="235">
        <v>2.7E-2</v>
      </c>
      <c r="L7" s="236">
        <v>0.1</v>
      </c>
      <c r="M7" s="356"/>
      <c r="N7" s="357"/>
      <c r="O7" s="358"/>
      <c r="P7" s="355"/>
      <c r="Q7" s="356"/>
      <c r="R7" s="357"/>
      <c r="S7" s="358"/>
      <c r="T7" s="355"/>
      <c r="U7" s="244">
        <v>0.4</v>
      </c>
      <c r="V7" s="245">
        <v>2.5</v>
      </c>
      <c r="W7" s="358"/>
      <c r="X7" s="355"/>
    </row>
    <row r="8" spans="1:24" s="35" customFormat="1" x14ac:dyDescent="0.25">
      <c r="A8" s="148" t="str">
        <f>'Eff Conc.'!A8</f>
        <v>Q3 2012</v>
      </c>
      <c r="B8" s="149">
        <f>'Eff Conc.'!B8</f>
        <v>41101.375</v>
      </c>
      <c r="C8" s="238">
        <v>7.0000000000000007E-2</v>
      </c>
      <c r="D8" s="231">
        <v>0.1</v>
      </c>
      <c r="E8" s="239">
        <v>7.0000000000000007E-2</v>
      </c>
      <c r="F8" s="232">
        <v>0.1</v>
      </c>
      <c r="G8" s="253">
        <v>0.1</v>
      </c>
      <c r="H8" s="233">
        <v>0.2</v>
      </c>
      <c r="I8" s="255">
        <v>2E-3</v>
      </c>
      <c r="J8" s="242">
        <v>0.03</v>
      </c>
      <c r="K8" s="238"/>
      <c r="L8" s="231"/>
      <c r="M8" s="239"/>
      <c r="N8" s="232"/>
      <c r="O8" s="238">
        <v>3.5000000000000003E-2</v>
      </c>
      <c r="P8" s="231">
        <v>0.05</v>
      </c>
      <c r="Q8" s="239">
        <v>3.5000000000000003E-2</v>
      </c>
      <c r="R8" s="232">
        <v>0.05</v>
      </c>
      <c r="S8" s="261"/>
      <c r="T8" s="231"/>
      <c r="U8" s="239"/>
      <c r="V8" s="232"/>
      <c r="W8" s="238"/>
      <c r="X8" s="231"/>
    </row>
    <row r="9" spans="1:24" s="35" customFormat="1" x14ac:dyDescent="0.25">
      <c r="A9" s="148" t="str">
        <f>'Eff Conc.'!A9</f>
        <v>Q3 2012</v>
      </c>
      <c r="B9" s="149">
        <f>'Eff Conc.'!B9</f>
        <v>41101.368055555555</v>
      </c>
      <c r="C9" s="102"/>
      <c r="D9" s="231"/>
      <c r="E9" s="223"/>
      <c r="F9" s="232"/>
      <c r="G9" s="258"/>
      <c r="H9" s="231"/>
      <c r="I9" s="223"/>
      <c r="J9" s="232"/>
      <c r="K9" s="238"/>
      <c r="L9" s="231"/>
      <c r="M9" s="239"/>
      <c r="N9" s="232"/>
      <c r="O9" s="238"/>
      <c r="P9" s="231"/>
      <c r="Q9" s="223"/>
      <c r="R9" s="232"/>
      <c r="S9" s="261">
        <v>0.06</v>
      </c>
      <c r="T9" s="231">
        <v>0.1</v>
      </c>
      <c r="U9" s="239"/>
      <c r="V9" s="232"/>
      <c r="W9" s="238">
        <v>0.06</v>
      </c>
      <c r="X9" s="231">
        <v>0.1</v>
      </c>
    </row>
    <row r="10" spans="1:24" s="35" customFormat="1" x14ac:dyDescent="0.25">
      <c r="A10" s="148" t="str">
        <f>'Eff Conc.'!A10</f>
        <v>Q3 2012</v>
      </c>
      <c r="B10" s="149">
        <f>'Eff Conc.'!B10</f>
        <v>41123.385416666664</v>
      </c>
      <c r="C10" s="238">
        <v>7.0000000000000007E-2</v>
      </c>
      <c r="D10" s="231">
        <v>0.1</v>
      </c>
      <c r="E10" s="239">
        <v>7.0000000000000007E-2</v>
      </c>
      <c r="F10" s="232">
        <v>0.1</v>
      </c>
      <c r="G10" s="253">
        <v>0.1</v>
      </c>
      <c r="H10" s="233">
        <v>0.2</v>
      </c>
      <c r="I10" s="223">
        <v>4.0000000000000001E-3</v>
      </c>
      <c r="J10" s="242">
        <v>0.06</v>
      </c>
      <c r="K10" s="238">
        <v>2.7E-2</v>
      </c>
      <c r="L10" s="231">
        <v>0.1</v>
      </c>
      <c r="M10" s="239"/>
      <c r="N10" s="232"/>
      <c r="O10" s="238">
        <v>7.4999999999999997E-2</v>
      </c>
      <c r="P10" s="231">
        <v>0.1</v>
      </c>
      <c r="Q10" s="239">
        <v>7.4999999999999997E-2</v>
      </c>
      <c r="R10" s="232">
        <v>0.1</v>
      </c>
      <c r="S10" s="261"/>
      <c r="T10" s="231"/>
      <c r="U10" s="239">
        <v>0.4</v>
      </c>
      <c r="V10" s="232">
        <v>2.5</v>
      </c>
      <c r="W10" s="238"/>
      <c r="X10" s="231"/>
    </row>
    <row r="11" spans="1:24" s="35" customFormat="1" x14ac:dyDescent="0.25">
      <c r="A11" s="148" t="str">
        <f>'Eff Conc.'!A11</f>
        <v>Q3 2012</v>
      </c>
      <c r="B11" s="149">
        <f>'Eff Conc.'!B11</f>
        <v>41123.364583333336</v>
      </c>
      <c r="C11" s="102"/>
      <c r="D11" s="231"/>
      <c r="E11" s="223"/>
      <c r="F11" s="232"/>
      <c r="G11" s="258"/>
      <c r="H11" s="231"/>
      <c r="I11" s="223"/>
      <c r="J11" s="232"/>
      <c r="K11" s="238"/>
      <c r="L11" s="231"/>
      <c r="M11" s="239"/>
      <c r="N11" s="232"/>
      <c r="O11" s="238"/>
      <c r="P11" s="231"/>
      <c r="Q11" s="223"/>
      <c r="R11" s="232"/>
      <c r="S11" s="261">
        <v>0.06</v>
      </c>
      <c r="T11" s="231">
        <v>0.1</v>
      </c>
      <c r="U11" s="239"/>
      <c r="V11" s="232"/>
      <c r="W11" s="238">
        <v>0.06</v>
      </c>
      <c r="X11" s="231">
        <v>0.1</v>
      </c>
    </row>
    <row r="12" spans="1:24" s="35" customFormat="1" x14ac:dyDescent="0.25">
      <c r="A12" s="148" t="str">
        <f>'Eff Conc.'!A12</f>
        <v>Q3 2012</v>
      </c>
      <c r="B12" s="149">
        <f>'Eff Conc.'!B12</f>
        <v>41157.40625</v>
      </c>
      <c r="C12" s="238">
        <v>7.0000000000000007E-2</v>
      </c>
      <c r="D12" s="231">
        <v>0.1</v>
      </c>
      <c r="E12" s="239">
        <v>7.0000000000000007E-2</v>
      </c>
      <c r="F12" s="232">
        <v>0.1</v>
      </c>
      <c r="G12" s="253">
        <v>0.1</v>
      </c>
      <c r="H12" s="233">
        <v>0.2</v>
      </c>
      <c r="I12" s="255">
        <v>2E-3</v>
      </c>
      <c r="J12" s="242">
        <v>0.03</v>
      </c>
      <c r="K12" s="238">
        <v>2.7E-2</v>
      </c>
      <c r="L12" s="231">
        <v>0.1</v>
      </c>
      <c r="M12" s="239"/>
      <c r="N12" s="232"/>
      <c r="O12" s="238">
        <v>3.5000000000000003E-2</v>
      </c>
      <c r="P12" s="231">
        <v>0.05</v>
      </c>
      <c r="Q12" s="239">
        <v>3.5000000000000003E-2</v>
      </c>
      <c r="R12" s="232">
        <v>0.05</v>
      </c>
      <c r="S12" s="261"/>
      <c r="T12" s="231"/>
      <c r="U12" s="239">
        <v>0.4</v>
      </c>
      <c r="V12" s="232">
        <v>2.5</v>
      </c>
      <c r="W12" s="238"/>
      <c r="X12" s="231"/>
    </row>
    <row r="13" spans="1:24" s="86" customFormat="1" x14ac:dyDescent="0.25">
      <c r="A13" s="148" t="str">
        <f>'Eff Conc.'!A13</f>
        <v>Q3 2012</v>
      </c>
      <c r="B13" s="149">
        <f>'Eff Conc.'!B13</f>
        <v>41157.395833333336</v>
      </c>
      <c r="C13" s="237"/>
      <c r="D13" s="231"/>
      <c r="E13" s="239"/>
      <c r="F13" s="232"/>
      <c r="G13" s="238"/>
      <c r="H13" s="231"/>
      <c r="I13" s="239"/>
      <c r="J13" s="232"/>
      <c r="K13" s="238"/>
      <c r="L13" s="231"/>
      <c r="M13" s="239"/>
      <c r="N13" s="232"/>
      <c r="O13" s="238"/>
      <c r="P13" s="231"/>
      <c r="Q13" s="239"/>
      <c r="R13" s="232"/>
      <c r="S13" s="261">
        <v>0.06</v>
      </c>
      <c r="T13" s="231">
        <v>0.1</v>
      </c>
      <c r="U13" s="239"/>
      <c r="V13" s="232"/>
      <c r="W13" s="238">
        <v>0.06</v>
      </c>
      <c r="X13" s="231">
        <v>0.1</v>
      </c>
    </row>
    <row r="14" spans="1:24" s="35" customFormat="1" x14ac:dyDescent="0.25">
      <c r="A14" s="148" t="str">
        <f>'Eff Conc.'!A14</f>
        <v>Q4 2012</v>
      </c>
      <c r="B14" s="149">
        <f>'Eff Conc.'!B14</f>
        <v>41184.420138888891</v>
      </c>
      <c r="C14" s="238">
        <v>7.0000000000000007E-2</v>
      </c>
      <c r="D14" s="231">
        <v>0.1</v>
      </c>
      <c r="E14" s="239">
        <v>7.0000000000000007E-2</v>
      </c>
      <c r="F14" s="232">
        <v>0.1</v>
      </c>
      <c r="G14" s="258">
        <v>0.5</v>
      </c>
      <c r="H14" s="231">
        <v>1</v>
      </c>
      <c r="I14" s="255">
        <v>2E-3</v>
      </c>
      <c r="J14" s="242">
        <v>0.03</v>
      </c>
      <c r="K14" s="238">
        <v>2.7E-2</v>
      </c>
      <c r="L14" s="231">
        <v>0.1</v>
      </c>
      <c r="M14" s="239"/>
      <c r="N14" s="232"/>
      <c r="O14" s="238">
        <v>3.5000000000000003E-2</v>
      </c>
      <c r="P14" s="231">
        <v>0.05</v>
      </c>
      <c r="Q14" s="239">
        <v>3.5000000000000003E-2</v>
      </c>
      <c r="R14" s="232">
        <v>0.05</v>
      </c>
      <c r="S14" s="261"/>
      <c r="T14" s="231"/>
      <c r="U14" s="239">
        <v>1.25</v>
      </c>
      <c r="V14" s="232">
        <v>2.5</v>
      </c>
      <c r="W14" s="238"/>
      <c r="X14" s="231"/>
    </row>
    <row r="15" spans="1:24" s="86" customFormat="1" x14ac:dyDescent="0.25">
      <c r="A15" s="148" t="str">
        <f>'Eff Conc.'!A15</f>
        <v>Q4 2012</v>
      </c>
      <c r="B15" s="149">
        <f>'Eff Conc.'!B15</f>
        <v>41184.409722222219</v>
      </c>
      <c r="C15" s="237"/>
      <c r="D15" s="231"/>
      <c r="E15" s="239"/>
      <c r="F15" s="232"/>
      <c r="G15" s="238"/>
      <c r="H15" s="231"/>
      <c r="I15" s="239"/>
      <c r="J15" s="232"/>
      <c r="K15" s="238"/>
      <c r="L15" s="231"/>
      <c r="M15" s="239"/>
      <c r="N15" s="232"/>
      <c r="O15" s="238"/>
      <c r="P15" s="231"/>
      <c r="Q15" s="239"/>
      <c r="R15" s="232"/>
      <c r="S15" s="261">
        <v>0.06</v>
      </c>
      <c r="T15" s="231">
        <v>0.1</v>
      </c>
      <c r="U15" s="239"/>
      <c r="V15" s="232"/>
      <c r="W15" s="238">
        <v>0.06</v>
      </c>
      <c r="X15" s="231">
        <v>0.1</v>
      </c>
    </row>
    <row r="16" spans="1:24" s="35" customFormat="1" x14ac:dyDescent="0.25">
      <c r="A16" s="148" t="str">
        <f>'Eff Conc.'!A16</f>
        <v>Q4 2012</v>
      </c>
      <c r="B16" s="149">
        <f>'Eff Conc.'!B16</f>
        <v>41215.40625</v>
      </c>
      <c r="C16" s="238">
        <v>7.0000000000000007E-2</v>
      </c>
      <c r="D16" s="231">
        <v>0.1</v>
      </c>
      <c r="E16" s="239">
        <v>7.0000000000000007E-2</v>
      </c>
      <c r="F16" s="232">
        <v>0.1</v>
      </c>
      <c r="G16" s="253">
        <v>0.1</v>
      </c>
      <c r="H16" s="233">
        <v>0.2</v>
      </c>
      <c r="I16" s="255">
        <v>2E-3</v>
      </c>
      <c r="J16" s="242">
        <v>0.03</v>
      </c>
      <c r="K16" s="238">
        <v>2.7E-2</v>
      </c>
      <c r="L16" s="231">
        <v>0.1</v>
      </c>
      <c r="M16" s="239"/>
      <c r="N16" s="232"/>
      <c r="O16" s="238">
        <v>7.4999999999999997E-2</v>
      </c>
      <c r="P16" s="231">
        <v>0.1</v>
      </c>
      <c r="Q16" s="239">
        <v>7.4999999999999997E-2</v>
      </c>
      <c r="R16" s="232">
        <v>0.1</v>
      </c>
      <c r="S16" s="261"/>
      <c r="T16" s="231"/>
      <c r="U16" s="239">
        <v>1.25</v>
      </c>
      <c r="V16" s="232">
        <v>2.5</v>
      </c>
      <c r="W16" s="238"/>
      <c r="X16" s="231"/>
    </row>
    <row r="17" spans="1:24" s="86" customFormat="1" x14ac:dyDescent="0.25">
      <c r="A17" s="148" t="str">
        <f>'Eff Conc.'!A17</f>
        <v>Q4 2012</v>
      </c>
      <c r="B17" s="149">
        <f>'Eff Conc.'!B17</f>
        <v>41215.400694444441</v>
      </c>
      <c r="C17" s="237"/>
      <c r="D17" s="231"/>
      <c r="E17" s="239"/>
      <c r="F17" s="232"/>
      <c r="G17" s="238"/>
      <c r="H17" s="231"/>
      <c r="I17" s="239"/>
      <c r="J17" s="232"/>
      <c r="K17" s="238"/>
      <c r="L17" s="231"/>
      <c r="M17" s="239"/>
      <c r="N17" s="232"/>
      <c r="O17" s="238"/>
      <c r="P17" s="231"/>
      <c r="Q17" s="239"/>
      <c r="R17" s="232"/>
      <c r="S17" s="261">
        <v>0.06</v>
      </c>
      <c r="T17" s="231">
        <v>0.1</v>
      </c>
      <c r="U17" s="239"/>
      <c r="V17" s="232"/>
      <c r="W17" s="238">
        <v>0.06</v>
      </c>
      <c r="X17" s="231">
        <v>0.1</v>
      </c>
    </row>
    <row r="18" spans="1:24" s="35" customFormat="1" x14ac:dyDescent="0.25">
      <c r="A18" s="148" t="str">
        <f>'Eff Conc.'!A18</f>
        <v>Q4 2012</v>
      </c>
      <c r="B18" s="149">
        <f>'Eff Conc.'!B18</f>
        <v>41240.474305555559</v>
      </c>
      <c r="C18" s="102"/>
      <c r="D18" s="231"/>
      <c r="E18" s="223"/>
      <c r="F18" s="232"/>
      <c r="G18" s="258"/>
      <c r="H18" s="231"/>
      <c r="I18" s="255">
        <v>2E-3</v>
      </c>
      <c r="J18" s="242">
        <v>0.03</v>
      </c>
      <c r="K18" s="238"/>
      <c r="L18" s="231"/>
      <c r="M18" s="239"/>
      <c r="N18" s="232"/>
      <c r="O18" s="238"/>
      <c r="P18" s="231"/>
      <c r="Q18" s="223"/>
      <c r="R18" s="232"/>
      <c r="S18" s="261"/>
      <c r="T18" s="231"/>
      <c r="U18" s="239"/>
      <c r="V18" s="232"/>
      <c r="W18" s="238"/>
      <c r="X18" s="231"/>
    </row>
    <row r="19" spans="1:24" s="86" customFormat="1" x14ac:dyDescent="0.25">
      <c r="A19" s="148" t="str">
        <f>'Eff Conc.'!A19</f>
        <v>Q4 2013</v>
      </c>
      <c r="B19" s="149">
        <f>'Eff Conc.'!B19</f>
        <v>41240.46875</v>
      </c>
      <c r="C19" s="237"/>
      <c r="D19" s="231"/>
      <c r="E19" s="239"/>
      <c r="F19" s="232"/>
      <c r="G19" s="238"/>
      <c r="H19" s="231"/>
      <c r="I19" s="239"/>
      <c r="J19" s="232"/>
      <c r="K19" s="238"/>
      <c r="L19" s="231"/>
      <c r="M19" s="239"/>
      <c r="N19" s="232"/>
      <c r="O19" s="238"/>
      <c r="P19" s="231"/>
      <c r="Q19" s="239"/>
      <c r="R19" s="232"/>
      <c r="S19" s="261">
        <v>0.06</v>
      </c>
      <c r="T19" s="231">
        <v>0.1</v>
      </c>
      <c r="U19" s="239"/>
      <c r="V19" s="232"/>
      <c r="W19" s="238">
        <v>0.06</v>
      </c>
      <c r="X19" s="231">
        <v>0.1</v>
      </c>
    </row>
    <row r="20" spans="1:24" s="35" customFormat="1" x14ac:dyDescent="0.25">
      <c r="A20" s="148" t="str">
        <f>'Eff Conc.'!A20</f>
        <v>Q4 2012</v>
      </c>
      <c r="B20" s="149">
        <f>'Eff Conc.'!B20</f>
        <v>41247.449999999997</v>
      </c>
      <c r="C20" s="238">
        <v>7.0000000000000007E-2</v>
      </c>
      <c r="D20" s="231">
        <v>0.1</v>
      </c>
      <c r="E20" s="239">
        <v>7.0000000000000007E-2</v>
      </c>
      <c r="F20" s="232">
        <v>0.1</v>
      </c>
      <c r="G20" s="253">
        <v>0.1</v>
      </c>
      <c r="H20" s="233">
        <v>0.2</v>
      </c>
      <c r="I20" s="255">
        <v>2E-3</v>
      </c>
      <c r="J20" s="242">
        <v>0.03</v>
      </c>
      <c r="K20" s="238">
        <v>2.7E-2</v>
      </c>
      <c r="L20" s="231">
        <v>0.1</v>
      </c>
      <c r="M20" s="239"/>
      <c r="N20" s="232"/>
      <c r="O20" s="238">
        <v>7.0000000000000007E-2</v>
      </c>
      <c r="P20" s="231">
        <v>0.1</v>
      </c>
      <c r="Q20" s="239">
        <v>7.0000000000000007E-2</v>
      </c>
      <c r="R20" s="232">
        <v>0.1</v>
      </c>
      <c r="S20" s="261"/>
      <c r="T20" s="231"/>
      <c r="U20" s="239">
        <v>1.25</v>
      </c>
      <c r="V20" s="232">
        <v>2.5</v>
      </c>
      <c r="W20" s="238"/>
      <c r="X20" s="231"/>
    </row>
    <row r="21" spans="1:24" s="86" customFormat="1" x14ac:dyDescent="0.25">
      <c r="A21" s="148" t="str">
        <f>'Eff Conc.'!A21</f>
        <v>Q4 2013</v>
      </c>
      <c r="B21" s="149">
        <f>'Eff Conc.'!B21</f>
        <v>41247.441666666666</v>
      </c>
      <c r="C21" s="237"/>
      <c r="D21" s="231"/>
      <c r="E21" s="239"/>
      <c r="F21" s="232"/>
      <c r="G21" s="238"/>
      <c r="H21" s="231"/>
      <c r="I21" s="239"/>
      <c r="J21" s="232"/>
      <c r="K21" s="238"/>
      <c r="L21" s="231"/>
      <c r="M21" s="239"/>
      <c r="N21" s="232"/>
      <c r="O21" s="238"/>
      <c r="P21" s="231"/>
      <c r="Q21" s="239"/>
      <c r="R21" s="232"/>
      <c r="S21" s="261">
        <v>0.06</v>
      </c>
      <c r="T21" s="231">
        <v>0.1</v>
      </c>
      <c r="U21" s="239"/>
      <c r="V21" s="232"/>
      <c r="W21" s="238">
        <v>0.06</v>
      </c>
      <c r="X21" s="231">
        <v>0.1</v>
      </c>
    </row>
    <row r="22" spans="1:24" s="35" customFormat="1" x14ac:dyDescent="0.25">
      <c r="A22" s="148" t="s">
        <v>154</v>
      </c>
      <c r="B22" s="243">
        <v>41276.428472222222</v>
      </c>
      <c r="C22" s="238"/>
      <c r="D22" s="231"/>
      <c r="E22" s="239"/>
      <c r="F22" s="232"/>
      <c r="G22" s="253"/>
      <c r="H22" s="233"/>
      <c r="I22" s="255"/>
      <c r="J22" s="242"/>
      <c r="K22" s="238"/>
      <c r="L22" s="231"/>
      <c r="M22" s="239"/>
      <c r="N22" s="232"/>
      <c r="O22" s="238"/>
      <c r="P22" s="231"/>
      <c r="Q22" s="239"/>
      <c r="R22" s="232"/>
      <c r="S22" s="238">
        <v>0.06</v>
      </c>
      <c r="T22" s="231">
        <v>0.1</v>
      </c>
      <c r="U22" s="239"/>
      <c r="V22" s="232"/>
      <c r="W22" s="238">
        <v>0.06</v>
      </c>
      <c r="X22" s="231">
        <v>0.1</v>
      </c>
    </row>
    <row r="23" spans="1:24" s="35" customFormat="1" x14ac:dyDescent="0.25">
      <c r="A23" s="148" t="s">
        <v>154</v>
      </c>
      <c r="B23" s="243">
        <v>41276.4375</v>
      </c>
      <c r="C23" s="238">
        <v>7.0000000000000007E-2</v>
      </c>
      <c r="D23" s="231">
        <v>0.1</v>
      </c>
      <c r="E23" s="239">
        <v>7.0000000000000007E-2</v>
      </c>
      <c r="F23" s="232">
        <v>0.1</v>
      </c>
      <c r="G23" s="253">
        <v>0.1</v>
      </c>
      <c r="H23" s="233">
        <v>0.2</v>
      </c>
      <c r="I23" s="255">
        <v>2E-3</v>
      </c>
      <c r="J23" s="242">
        <v>0.03</v>
      </c>
      <c r="K23" s="238">
        <v>2.7E-2</v>
      </c>
      <c r="L23" s="231">
        <v>0.1</v>
      </c>
      <c r="M23" s="239"/>
      <c r="N23" s="232"/>
      <c r="O23" s="238">
        <v>7.0000000000000007E-2</v>
      </c>
      <c r="P23" s="231">
        <v>0.1</v>
      </c>
      <c r="Q23" s="239">
        <v>7.0000000000000007E-2</v>
      </c>
      <c r="R23" s="232">
        <v>0.1</v>
      </c>
      <c r="S23" s="238"/>
      <c r="T23" s="231"/>
      <c r="U23" s="239">
        <v>1.25</v>
      </c>
      <c r="V23" s="232">
        <v>2.5</v>
      </c>
      <c r="W23" s="238"/>
      <c r="X23" s="231"/>
    </row>
    <row r="24" spans="1:24" s="86" customFormat="1" x14ac:dyDescent="0.25">
      <c r="A24" s="148" t="s">
        <v>154</v>
      </c>
      <c r="B24" s="243">
        <v>41310.395833333336</v>
      </c>
      <c r="C24" s="238"/>
      <c r="D24" s="231"/>
      <c r="E24" s="239"/>
      <c r="F24" s="232"/>
      <c r="G24" s="253"/>
      <c r="H24" s="233"/>
      <c r="I24" s="255"/>
      <c r="J24" s="242"/>
      <c r="K24" s="238"/>
      <c r="L24" s="231"/>
      <c r="M24" s="239"/>
      <c r="N24" s="232"/>
      <c r="O24" s="238"/>
      <c r="P24" s="231"/>
      <c r="Q24" s="359"/>
      <c r="R24" s="360"/>
      <c r="S24" s="238">
        <v>0.15</v>
      </c>
      <c r="T24" s="231">
        <v>2</v>
      </c>
      <c r="U24" s="239"/>
      <c r="V24" s="232"/>
      <c r="W24" s="238">
        <v>0.15</v>
      </c>
      <c r="X24" s="231">
        <v>2</v>
      </c>
    </row>
    <row r="25" spans="1:24" s="86" customFormat="1" x14ac:dyDescent="0.25">
      <c r="A25" s="148" t="s">
        <v>154</v>
      </c>
      <c r="B25" s="243">
        <v>41310.40625</v>
      </c>
      <c r="C25" s="238">
        <v>7.0000000000000007E-2</v>
      </c>
      <c r="D25" s="231">
        <v>0.1</v>
      </c>
      <c r="E25" s="239">
        <v>7.0000000000000007E-2</v>
      </c>
      <c r="F25" s="232">
        <v>0.1</v>
      </c>
      <c r="G25" s="253">
        <v>0.1</v>
      </c>
      <c r="H25" s="233">
        <v>0.2</v>
      </c>
      <c r="I25" s="255">
        <v>2E-3</v>
      </c>
      <c r="J25" s="242">
        <v>0.03</v>
      </c>
      <c r="K25" s="238">
        <v>2.7E-2</v>
      </c>
      <c r="L25" s="231">
        <v>0.1</v>
      </c>
      <c r="M25" s="239"/>
      <c r="N25" s="232"/>
      <c r="O25" s="238">
        <v>3.5000000000000003E-2</v>
      </c>
      <c r="P25" s="231">
        <v>0.05</v>
      </c>
      <c r="Q25" s="239">
        <v>3.5000000000000003E-2</v>
      </c>
      <c r="R25" s="232">
        <v>0.05</v>
      </c>
      <c r="S25" s="238"/>
      <c r="T25" s="231"/>
      <c r="U25" s="239">
        <v>1.25</v>
      </c>
      <c r="V25" s="232">
        <v>2.5</v>
      </c>
      <c r="W25" s="238"/>
      <c r="X25" s="231"/>
    </row>
    <row r="26" spans="1:24" s="86" customFormat="1" x14ac:dyDescent="0.25">
      <c r="A26" s="148" t="s">
        <v>154</v>
      </c>
      <c r="B26" s="243">
        <v>41338.447916666664</v>
      </c>
      <c r="C26" s="238"/>
      <c r="D26" s="231"/>
      <c r="E26" s="239"/>
      <c r="F26" s="232"/>
      <c r="G26" s="253"/>
      <c r="H26" s="233"/>
      <c r="I26" s="255"/>
      <c r="J26" s="242"/>
      <c r="K26" s="238"/>
      <c r="L26" s="231"/>
      <c r="M26" s="239"/>
      <c r="N26" s="232"/>
      <c r="O26" s="238"/>
      <c r="P26" s="231"/>
      <c r="Q26" s="359"/>
      <c r="R26" s="360"/>
      <c r="S26" s="238">
        <v>0.15</v>
      </c>
      <c r="T26" s="231">
        <v>2</v>
      </c>
      <c r="U26" s="239"/>
      <c r="V26" s="232"/>
      <c r="W26" s="238">
        <v>0.15</v>
      </c>
      <c r="X26" s="231">
        <v>0.2</v>
      </c>
    </row>
    <row r="27" spans="1:24" s="86" customFormat="1" x14ac:dyDescent="0.25">
      <c r="A27" s="148" t="s">
        <v>154</v>
      </c>
      <c r="B27" s="243">
        <v>41338.458333333336</v>
      </c>
      <c r="C27" s="238">
        <v>7.0000000000000007E-2</v>
      </c>
      <c r="D27" s="231">
        <v>0.1</v>
      </c>
      <c r="E27" s="239">
        <v>7.0000000000000007E-2</v>
      </c>
      <c r="F27" s="232">
        <v>0.1</v>
      </c>
      <c r="G27" s="238">
        <v>0.48</v>
      </c>
      <c r="H27" s="231">
        <v>1</v>
      </c>
      <c r="I27" s="255">
        <v>2E-3</v>
      </c>
      <c r="J27" s="242">
        <v>0.03</v>
      </c>
      <c r="K27" s="238">
        <v>2.7E-2</v>
      </c>
      <c r="L27" s="231">
        <v>0.1</v>
      </c>
      <c r="M27" s="239"/>
      <c r="N27" s="232"/>
      <c r="O27" s="238">
        <v>7.4999999999999997E-2</v>
      </c>
      <c r="P27" s="231">
        <v>0.1</v>
      </c>
      <c r="Q27" s="239">
        <v>7.4999999999999997E-2</v>
      </c>
      <c r="R27" s="232">
        <v>0.1</v>
      </c>
      <c r="S27" s="238"/>
      <c r="T27" s="231"/>
      <c r="U27" s="239">
        <v>1.25</v>
      </c>
      <c r="V27" s="232">
        <v>2.5</v>
      </c>
      <c r="W27" s="238"/>
      <c r="X27" s="231"/>
    </row>
    <row r="28" spans="1:24" s="86" customFormat="1" x14ac:dyDescent="0.25">
      <c r="A28" s="148" t="s">
        <v>155</v>
      </c>
      <c r="B28" s="243">
        <v>41366.388888888891</v>
      </c>
      <c r="C28" s="238"/>
      <c r="D28" s="231"/>
      <c r="E28" s="239"/>
      <c r="F28" s="232"/>
      <c r="G28" s="238"/>
      <c r="H28" s="231"/>
      <c r="I28" s="255"/>
      <c r="J28" s="242"/>
      <c r="K28" s="238"/>
      <c r="L28" s="231"/>
      <c r="M28" s="239"/>
      <c r="N28" s="232"/>
      <c r="O28" s="238"/>
      <c r="P28" s="231"/>
      <c r="Q28" s="239"/>
      <c r="R28" s="232"/>
      <c r="S28" s="238">
        <v>0.06</v>
      </c>
      <c r="T28" s="231">
        <v>0.1</v>
      </c>
      <c r="U28" s="239"/>
      <c r="V28" s="232"/>
      <c r="W28" s="238">
        <v>0.06</v>
      </c>
      <c r="X28" s="231">
        <v>0.1</v>
      </c>
    </row>
    <row r="29" spans="1:24" s="86" customFormat="1" x14ac:dyDescent="0.25">
      <c r="A29" s="148" t="s">
        <v>155</v>
      </c>
      <c r="B29" s="243">
        <v>41366.399305555555</v>
      </c>
      <c r="C29" s="238">
        <v>7.0000000000000007E-2</v>
      </c>
      <c r="D29" s="231">
        <v>0.1</v>
      </c>
      <c r="E29" s="239">
        <v>7.0000000000000007E-2</v>
      </c>
      <c r="F29" s="232">
        <v>0.1</v>
      </c>
      <c r="G29" s="238">
        <v>0.48</v>
      </c>
      <c r="H29" s="231">
        <v>1</v>
      </c>
      <c r="I29" s="255">
        <v>2E-3</v>
      </c>
      <c r="J29" s="242">
        <v>6.6000000000000003E-2</v>
      </c>
      <c r="K29" s="238">
        <v>2.7E-2</v>
      </c>
      <c r="L29" s="231">
        <v>0.1</v>
      </c>
      <c r="M29" s="239"/>
      <c r="N29" s="232"/>
      <c r="O29" s="238">
        <v>7.4999999999999997E-2</v>
      </c>
      <c r="P29" s="231">
        <v>0.1</v>
      </c>
      <c r="Q29" s="239">
        <v>7.4999999999999997E-2</v>
      </c>
      <c r="R29" s="232">
        <v>0.1</v>
      </c>
      <c r="S29" s="238"/>
      <c r="T29" s="231"/>
      <c r="U29" s="239">
        <v>1.25</v>
      </c>
      <c r="V29" s="232">
        <v>2.5</v>
      </c>
      <c r="W29" s="238"/>
      <c r="X29" s="231"/>
    </row>
    <row r="30" spans="1:24" s="86" customFormat="1" x14ac:dyDescent="0.25">
      <c r="A30" s="148" t="s">
        <v>155</v>
      </c>
      <c r="B30" s="243">
        <v>41396.399305555555</v>
      </c>
      <c r="C30" s="238"/>
      <c r="D30" s="231"/>
      <c r="E30" s="239"/>
      <c r="F30" s="232"/>
      <c r="G30" s="238"/>
      <c r="H30" s="231"/>
      <c r="I30" s="255"/>
      <c r="J30" s="242"/>
      <c r="K30" s="238"/>
      <c r="L30" s="231"/>
      <c r="M30" s="239"/>
      <c r="N30" s="232"/>
      <c r="O30" s="238"/>
      <c r="P30" s="231"/>
      <c r="Q30" s="239"/>
      <c r="R30" s="232"/>
      <c r="S30" s="238">
        <v>0.06</v>
      </c>
      <c r="T30" s="231">
        <v>0.1</v>
      </c>
      <c r="U30" s="239"/>
      <c r="V30" s="232"/>
      <c r="W30" s="238">
        <v>0.06</v>
      </c>
      <c r="X30" s="231">
        <v>0.1</v>
      </c>
    </row>
    <row r="31" spans="1:24" s="86" customFormat="1" x14ac:dyDescent="0.25">
      <c r="A31" s="148" t="s">
        <v>155</v>
      </c>
      <c r="B31" s="243">
        <v>41396.409722222219</v>
      </c>
      <c r="C31" s="238">
        <v>7.0000000000000007E-2</v>
      </c>
      <c r="D31" s="231">
        <v>0.1</v>
      </c>
      <c r="E31" s="239">
        <v>7.0000000000000007E-2</v>
      </c>
      <c r="F31" s="232">
        <v>0.1</v>
      </c>
      <c r="G31" s="238">
        <v>0.02</v>
      </c>
      <c r="H31" s="231">
        <v>0.05</v>
      </c>
      <c r="I31" s="255">
        <v>0.03</v>
      </c>
      <c r="J31" s="242">
        <v>0.1</v>
      </c>
      <c r="K31" s="238">
        <v>2.7E-2</v>
      </c>
      <c r="L31" s="231">
        <v>0.1</v>
      </c>
      <c r="M31" s="239"/>
      <c r="N31" s="232"/>
      <c r="O31" s="238">
        <v>3.5000000000000003E-2</v>
      </c>
      <c r="P31" s="231">
        <v>0.05</v>
      </c>
      <c r="Q31" s="239">
        <v>3.5000000000000003E-2</v>
      </c>
      <c r="R31" s="232">
        <v>0.05</v>
      </c>
      <c r="S31" s="238"/>
      <c r="T31" s="231"/>
      <c r="U31" s="239">
        <v>1.25</v>
      </c>
      <c r="V31" s="232">
        <v>2.5</v>
      </c>
      <c r="W31" s="238"/>
      <c r="X31" s="231"/>
    </row>
    <row r="32" spans="1:24" s="86" customFormat="1" x14ac:dyDescent="0.25">
      <c r="A32" s="148" t="s">
        <v>155</v>
      </c>
      <c r="B32" s="243">
        <v>41429.385416666664</v>
      </c>
      <c r="C32" s="238"/>
      <c r="D32" s="231"/>
      <c r="E32" s="239"/>
      <c r="F32" s="232"/>
      <c r="G32" s="238"/>
      <c r="H32" s="231"/>
      <c r="I32" s="255"/>
      <c r="J32" s="242"/>
      <c r="K32" s="238"/>
      <c r="L32" s="231"/>
      <c r="M32" s="239"/>
      <c r="N32" s="232"/>
      <c r="O32" s="238"/>
      <c r="P32" s="231"/>
      <c r="Q32" s="239"/>
      <c r="R32" s="232"/>
      <c r="S32" s="238">
        <v>0.06</v>
      </c>
      <c r="T32" s="231">
        <v>0.1</v>
      </c>
      <c r="U32" s="239"/>
      <c r="V32" s="232"/>
      <c r="W32" s="238">
        <v>0.06</v>
      </c>
      <c r="X32" s="231">
        <v>0.1</v>
      </c>
    </row>
    <row r="33" spans="1:24" s="86" customFormat="1" x14ac:dyDescent="0.25">
      <c r="A33" s="148" t="s">
        <v>155</v>
      </c>
      <c r="B33" s="243">
        <v>41429.395833333336</v>
      </c>
      <c r="C33" s="238">
        <v>0.35</v>
      </c>
      <c r="D33" s="231">
        <v>0.5</v>
      </c>
      <c r="E33" s="239">
        <v>0.14000000000000001</v>
      </c>
      <c r="F33" s="232">
        <v>2.5</v>
      </c>
      <c r="G33" s="238">
        <v>0.48</v>
      </c>
      <c r="H33" s="231">
        <v>1</v>
      </c>
      <c r="I33" s="255">
        <v>2E-3</v>
      </c>
      <c r="J33" s="242">
        <v>0.03</v>
      </c>
      <c r="K33" s="238">
        <v>2.7E-2</v>
      </c>
      <c r="L33" s="231">
        <v>0.1</v>
      </c>
      <c r="M33" s="239"/>
      <c r="N33" s="232"/>
      <c r="O33" s="238">
        <v>7.4999999999999997E-2</v>
      </c>
      <c r="P33" s="231">
        <v>0.1</v>
      </c>
      <c r="Q33" s="239">
        <v>7.4999999999999997E-2</v>
      </c>
      <c r="R33" s="232">
        <v>0.1</v>
      </c>
      <c r="S33" s="238"/>
      <c r="T33" s="231"/>
      <c r="U33" s="239">
        <v>1.25</v>
      </c>
      <c r="V33" s="232">
        <v>2.5</v>
      </c>
      <c r="W33" s="238"/>
      <c r="X33" s="231"/>
    </row>
    <row r="34" spans="1:24" s="86" customFormat="1" x14ac:dyDescent="0.25">
      <c r="A34" s="148" t="s">
        <v>156</v>
      </c>
      <c r="B34" s="243">
        <v>41457.409722222219</v>
      </c>
      <c r="C34" s="253"/>
      <c r="D34" s="233"/>
      <c r="E34" s="254"/>
      <c r="F34" s="234"/>
      <c r="G34" s="253"/>
      <c r="H34" s="233"/>
      <c r="I34" s="239"/>
      <c r="J34" s="232"/>
      <c r="K34" s="238"/>
      <c r="L34" s="231"/>
      <c r="M34" s="239"/>
      <c r="N34" s="232"/>
      <c r="O34" s="238"/>
      <c r="P34" s="231"/>
      <c r="Q34" s="239"/>
      <c r="R34" s="232"/>
      <c r="S34" s="238">
        <v>0.06</v>
      </c>
      <c r="T34" s="231">
        <v>0.1</v>
      </c>
      <c r="U34" s="239"/>
      <c r="V34" s="232"/>
      <c r="W34" s="238">
        <v>0.03</v>
      </c>
      <c r="X34" s="231">
        <v>0.1</v>
      </c>
    </row>
    <row r="35" spans="1:24" s="86" customFormat="1" x14ac:dyDescent="0.25">
      <c r="A35" s="148" t="s">
        <v>156</v>
      </c>
      <c r="B35" s="243">
        <v>41457.416666666664</v>
      </c>
      <c r="C35" s="253">
        <v>7.0000000000000007E-2</v>
      </c>
      <c r="D35" s="233">
        <v>0.1</v>
      </c>
      <c r="E35" s="254">
        <v>7.0000000000000007E-2</v>
      </c>
      <c r="F35" s="234">
        <v>0.1</v>
      </c>
      <c r="G35" s="253">
        <v>0.1</v>
      </c>
      <c r="H35" s="233">
        <v>0.2</v>
      </c>
      <c r="I35" s="239">
        <v>4.0000000000000001E-3</v>
      </c>
      <c r="J35" s="232">
        <v>0.06</v>
      </c>
      <c r="K35" s="238">
        <v>0.03</v>
      </c>
      <c r="L35" s="231">
        <v>0.1</v>
      </c>
      <c r="M35" s="239"/>
      <c r="N35" s="232"/>
      <c r="O35" s="238">
        <v>7.0000000000000007E-2</v>
      </c>
      <c r="P35" s="231">
        <v>0.1</v>
      </c>
      <c r="Q35" s="239">
        <v>0.15</v>
      </c>
      <c r="R35" s="232">
        <v>0.2</v>
      </c>
      <c r="S35" s="238"/>
      <c r="T35" s="231"/>
      <c r="U35" s="239">
        <v>1.25</v>
      </c>
      <c r="V35" s="232">
        <v>2.5</v>
      </c>
      <c r="W35" s="238"/>
      <c r="X35" s="231"/>
    </row>
    <row r="36" spans="1:24" s="86" customFormat="1" x14ac:dyDescent="0.25">
      <c r="A36" s="148" t="s">
        <v>156</v>
      </c>
      <c r="B36" s="243">
        <v>41486.378472222219</v>
      </c>
      <c r="C36" s="253"/>
      <c r="D36" s="233"/>
      <c r="E36" s="254"/>
      <c r="F36" s="234"/>
      <c r="G36" s="253"/>
      <c r="H36" s="233"/>
      <c r="I36" s="239"/>
      <c r="J36" s="232"/>
      <c r="K36" s="238"/>
      <c r="L36" s="231"/>
      <c r="M36" s="239"/>
      <c r="N36" s="232"/>
      <c r="O36" s="238"/>
      <c r="P36" s="231"/>
      <c r="Q36" s="239"/>
      <c r="R36" s="232"/>
      <c r="S36" s="238">
        <v>0.03</v>
      </c>
      <c r="T36" s="231">
        <v>0.05</v>
      </c>
      <c r="U36" s="239"/>
      <c r="V36" s="232"/>
      <c r="W36" s="238">
        <v>0.03</v>
      </c>
      <c r="X36" s="231">
        <v>0.05</v>
      </c>
    </row>
    <row r="37" spans="1:24" s="86" customFormat="1" x14ac:dyDescent="0.25">
      <c r="A37" s="148" t="s">
        <v>156</v>
      </c>
      <c r="B37" s="243">
        <v>41492.607638888891</v>
      </c>
      <c r="C37" s="253"/>
      <c r="D37" s="233"/>
      <c r="E37" s="254"/>
      <c r="F37" s="234"/>
      <c r="G37" s="253"/>
      <c r="H37" s="233"/>
      <c r="I37" s="255"/>
      <c r="J37" s="242"/>
      <c r="K37" s="238"/>
      <c r="L37" s="231"/>
      <c r="M37" s="239"/>
      <c r="N37" s="232"/>
      <c r="O37" s="238"/>
      <c r="P37" s="231"/>
      <c r="Q37" s="239"/>
      <c r="R37" s="232"/>
      <c r="S37" s="238">
        <v>0.06</v>
      </c>
      <c r="T37" s="231">
        <v>0.1</v>
      </c>
      <c r="U37" s="239"/>
      <c r="V37" s="232"/>
      <c r="W37" s="238">
        <v>0.06</v>
      </c>
      <c r="X37" s="231">
        <v>0.1</v>
      </c>
    </row>
    <row r="38" spans="1:24" s="86" customFormat="1" x14ac:dyDescent="0.25">
      <c r="A38" s="148" t="s">
        <v>156</v>
      </c>
      <c r="B38" s="243">
        <v>41492.618055555555</v>
      </c>
      <c r="C38" s="253">
        <v>7.0000000000000007E-2</v>
      </c>
      <c r="D38" s="233">
        <v>0.1</v>
      </c>
      <c r="E38" s="254">
        <v>7.0000000000000007E-2</v>
      </c>
      <c r="F38" s="234">
        <v>0.1</v>
      </c>
      <c r="G38" s="253">
        <v>0.1</v>
      </c>
      <c r="H38" s="233">
        <v>0.2</v>
      </c>
      <c r="I38" s="255">
        <v>2E-3</v>
      </c>
      <c r="J38" s="242">
        <v>0.03</v>
      </c>
      <c r="K38" s="238">
        <v>0.03</v>
      </c>
      <c r="L38" s="231">
        <v>0.1</v>
      </c>
      <c r="M38" s="239"/>
      <c r="N38" s="232"/>
      <c r="O38" s="238">
        <v>7.0000000000000007E-2</v>
      </c>
      <c r="P38" s="231">
        <v>0.1</v>
      </c>
      <c r="Q38" s="239">
        <v>7.0000000000000007E-2</v>
      </c>
      <c r="R38" s="232">
        <v>0.1</v>
      </c>
      <c r="S38" s="238"/>
      <c r="T38" s="231"/>
      <c r="U38" s="239">
        <v>1.25</v>
      </c>
      <c r="V38" s="232">
        <v>2.5</v>
      </c>
      <c r="W38" s="238"/>
      <c r="X38" s="231"/>
    </row>
    <row r="39" spans="1:24" s="86" customFormat="1" x14ac:dyDescent="0.25">
      <c r="A39" s="148" t="s">
        <v>156</v>
      </c>
      <c r="B39" s="243">
        <v>41521.375</v>
      </c>
      <c r="C39" s="253"/>
      <c r="D39" s="233"/>
      <c r="E39" s="254"/>
      <c r="F39" s="234"/>
      <c r="G39" s="253"/>
      <c r="H39" s="233"/>
      <c r="I39" s="255"/>
      <c r="J39" s="242"/>
      <c r="K39" s="238"/>
      <c r="L39" s="231"/>
      <c r="M39" s="239"/>
      <c r="N39" s="232"/>
      <c r="O39" s="238"/>
      <c r="P39" s="231"/>
      <c r="Q39" s="239"/>
      <c r="R39" s="232"/>
      <c r="S39" s="238">
        <v>0.12</v>
      </c>
      <c r="T39" s="231">
        <v>0.2</v>
      </c>
      <c r="U39" s="239"/>
      <c r="V39" s="232"/>
      <c r="W39" s="238">
        <v>0.12</v>
      </c>
      <c r="X39" s="231">
        <v>0.2</v>
      </c>
    </row>
    <row r="40" spans="1:24" s="86" customFormat="1" x14ac:dyDescent="0.25">
      <c r="A40" s="148" t="s">
        <v>156</v>
      </c>
      <c r="B40" s="243">
        <v>41521.392361111109</v>
      </c>
      <c r="C40" s="253">
        <v>7.0000000000000007E-2</v>
      </c>
      <c r="D40" s="233">
        <v>0.1</v>
      </c>
      <c r="E40" s="254">
        <v>7.0000000000000007E-2</v>
      </c>
      <c r="F40" s="234">
        <v>0.1</v>
      </c>
      <c r="G40" s="253">
        <v>0.1</v>
      </c>
      <c r="H40" s="233">
        <v>0.2</v>
      </c>
      <c r="I40" s="255">
        <v>2E-3</v>
      </c>
      <c r="J40" s="242">
        <v>0.03</v>
      </c>
      <c r="K40" s="238">
        <v>0.03</v>
      </c>
      <c r="L40" s="231">
        <v>0.1</v>
      </c>
      <c r="M40" s="239"/>
      <c r="N40" s="232"/>
      <c r="O40" s="238">
        <v>7.0000000000000007E-2</v>
      </c>
      <c r="P40" s="231">
        <v>0.1</v>
      </c>
      <c r="Q40" s="239">
        <v>7.0000000000000007E-2</v>
      </c>
      <c r="R40" s="232">
        <v>0.1</v>
      </c>
      <c r="S40" s="238"/>
      <c r="T40" s="231"/>
      <c r="U40" s="239">
        <v>1.25</v>
      </c>
      <c r="V40" s="232">
        <v>2.5</v>
      </c>
      <c r="W40" s="238">
        <v>0.12</v>
      </c>
      <c r="X40" s="231"/>
    </row>
    <row r="41" spans="1:24" s="86" customFormat="1" x14ac:dyDescent="0.25">
      <c r="A41" s="148" t="s">
        <v>156</v>
      </c>
      <c r="B41" s="243">
        <v>41543.399305555555</v>
      </c>
      <c r="C41" s="253"/>
      <c r="D41" s="233"/>
      <c r="E41" s="254">
        <v>7.0000000000000007E-2</v>
      </c>
      <c r="F41" s="234">
        <v>0.1</v>
      </c>
      <c r="G41" s="253">
        <v>0.1</v>
      </c>
      <c r="H41" s="233">
        <v>0.2</v>
      </c>
      <c r="I41" s="255">
        <v>2E-3</v>
      </c>
      <c r="J41" s="242">
        <v>0.03</v>
      </c>
      <c r="K41" s="238"/>
      <c r="L41" s="231"/>
      <c r="M41" s="239"/>
      <c r="N41" s="232"/>
      <c r="O41" s="238"/>
      <c r="P41" s="231"/>
      <c r="Q41" s="239"/>
      <c r="R41" s="232"/>
      <c r="S41" s="238"/>
      <c r="T41" s="231"/>
      <c r="U41" s="239"/>
      <c r="V41" s="232"/>
      <c r="W41" s="238"/>
      <c r="X41" s="231"/>
    </row>
    <row r="42" spans="1:24" s="86" customFormat="1" x14ac:dyDescent="0.25">
      <c r="A42" s="148" t="s">
        <v>157</v>
      </c>
      <c r="B42" s="243">
        <v>41549.40625</v>
      </c>
      <c r="C42" s="253"/>
      <c r="D42" s="233"/>
      <c r="E42" s="254"/>
      <c r="F42" s="234"/>
      <c r="G42" s="253"/>
      <c r="H42" s="233"/>
      <c r="I42" s="255"/>
      <c r="J42" s="242"/>
      <c r="K42" s="238"/>
      <c r="L42" s="231"/>
      <c r="M42" s="239"/>
      <c r="N42" s="232"/>
      <c r="O42" s="238"/>
      <c r="P42" s="231"/>
      <c r="Q42" s="239"/>
      <c r="R42" s="232"/>
      <c r="S42" s="238">
        <v>0.15</v>
      </c>
      <c r="T42" s="231">
        <v>0.2</v>
      </c>
      <c r="U42" s="239"/>
      <c r="V42" s="232"/>
      <c r="W42" s="238">
        <v>0.15</v>
      </c>
      <c r="X42" s="231">
        <v>0.2</v>
      </c>
    </row>
    <row r="43" spans="1:24" s="86" customFormat="1" x14ac:dyDescent="0.25">
      <c r="A43" s="148" t="s">
        <v>157</v>
      </c>
      <c r="B43" s="243">
        <v>41549.416666666664</v>
      </c>
      <c r="C43" s="253">
        <v>7.0000000000000007E-2</v>
      </c>
      <c r="D43" s="233">
        <v>0.1</v>
      </c>
      <c r="E43" s="254">
        <v>7.0000000000000007E-2</v>
      </c>
      <c r="F43" s="234">
        <v>0.1</v>
      </c>
      <c r="G43" s="253">
        <v>0.1</v>
      </c>
      <c r="H43" s="233">
        <v>0.2</v>
      </c>
      <c r="I43" s="255">
        <v>2E-3</v>
      </c>
      <c r="J43" s="242">
        <v>0.03</v>
      </c>
      <c r="K43" s="238">
        <v>0.03</v>
      </c>
      <c r="L43" s="231">
        <v>0.1</v>
      </c>
      <c r="M43" s="239"/>
      <c r="N43" s="232"/>
      <c r="O43" s="238">
        <v>7.0000000000000007E-2</v>
      </c>
      <c r="P43" s="231">
        <v>0.1</v>
      </c>
      <c r="Q43" s="239">
        <v>7.0000000000000007E-2</v>
      </c>
      <c r="R43" s="232">
        <v>0.1</v>
      </c>
      <c r="S43" s="238">
        <v>0.15</v>
      </c>
      <c r="T43" s="231">
        <v>0.2</v>
      </c>
      <c r="U43" s="239"/>
      <c r="V43" s="232"/>
      <c r="W43" s="238">
        <v>0.15</v>
      </c>
      <c r="X43" s="231">
        <v>0.2</v>
      </c>
    </row>
    <row r="44" spans="1:24" s="86" customFormat="1" x14ac:dyDescent="0.25">
      <c r="A44" s="148" t="s">
        <v>157</v>
      </c>
      <c r="B44" s="243">
        <v>41583.395833333336</v>
      </c>
      <c r="C44" s="253"/>
      <c r="D44" s="233"/>
      <c r="E44" s="254"/>
      <c r="F44" s="234"/>
      <c r="G44" s="253"/>
      <c r="H44" s="233"/>
      <c r="I44" s="255"/>
      <c r="J44" s="242"/>
      <c r="K44" s="238"/>
      <c r="L44" s="231"/>
      <c r="M44" s="239"/>
      <c r="N44" s="232"/>
      <c r="O44" s="238"/>
      <c r="P44" s="231"/>
      <c r="Q44" s="239"/>
      <c r="R44" s="232"/>
      <c r="S44" s="238">
        <v>0.15</v>
      </c>
      <c r="T44" s="231">
        <v>0.2</v>
      </c>
      <c r="U44" s="239"/>
      <c r="V44" s="232"/>
      <c r="W44" s="238">
        <v>0.15</v>
      </c>
      <c r="X44" s="231">
        <v>0.2</v>
      </c>
    </row>
    <row r="45" spans="1:24" s="86" customFormat="1" x14ac:dyDescent="0.25">
      <c r="A45" s="148" t="s">
        <v>157</v>
      </c>
      <c r="B45" s="243">
        <v>41583.402777777781</v>
      </c>
      <c r="C45" s="253">
        <v>7.0000000000000007E-2</v>
      </c>
      <c r="D45" s="233">
        <v>0.1</v>
      </c>
      <c r="E45" s="254">
        <v>7.0000000000000007E-2</v>
      </c>
      <c r="F45" s="234">
        <v>0.1</v>
      </c>
      <c r="G45" s="253">
        <v>0.1</v>
      </c>
      <c r="H45" s="233">
        <v>0.2</v>
      </c>
      <c r="I45" s="255">
        <v>0.01</v>
      </c>
      <c r="J45" s="242">
        <v>0.2</v>
      </c>
      <c r="K45" s="238">
        <v>0.03</v>
      </c>
      <c r="L45" s="231">
        <v>0.1</v>
      </c>
      <c r="M45" s="239"/>
      <c r="N45" s="232"/>
      <c r="O45" s="238">
        <v>7.0000000000000007E-2</v>
      </c>
      <c r="P45" s="231">
        <v>0.1</v>
      </c>
      <c r="Q45" s="239">
        <v>7.0000000000000007E-2</v>
      </c>
      <c r="R45" s="232">
        <v>0.1</v>
      </c>
      <c r="S45" s="238"/>
      <c r="T45" s="231"/>
      <c r="U45" s="239">
        <v>1.25</v>
      </c>
      <c r="V45" s="232">
        <v>2.5</v>
      </c>
      <c r="W45" s="238"/>
      <c r="X45" s="231"/>
    </row>
    <row r="46" spans="1:24" s="86" customFormat="1" x14ac:dyDescent="0.25">
      <c r="A46" s="148" t="s">
        <v>157</v>
      </c>
      <c r="B46" s="243">
        <v>41611.379861111112</v>
      </c>
      <c r="C46" s="253"/>
      <c r="D46" s="233"/>
      <c r="E46" s="254"/>
      <c r="F46" s="234"/>
      <c r="G46" s="253"/>
      <c r="H46" s="233"/>
      <c r="I46" s="255"/>
      <c r="J46" s="242"/>
      <c r="K46" s="238"/>
      <c r="L46" s="231"/>
      <c r="M46" s="239"/>
      <c r="N46" s="232"/>
      <c r="O46" s="238"/>
      <c r="P46" s="231"/>
      <c r="Q46" s="239"/>
      <c r="R46" s="232"/>
      <c r="S46" s="238">
        <v>0.06</v>
      </c>
      <c r="T46" s="231">
        <v>0.1</v>
      </c>
      <c r="U46" s="239"/>
      <c r="V46" s="232"/>
      <c r="W46" s="238">
        <v>0.03</v>
      </c>
      <c r="X46" s="231">
        <v>0.05</v>
      </c>
    </row>
    <row r="47" spans="1:24" s="86" customFormat="1" x14ac:dyDescent="0.25">
      <c r="A47" s="148" t="s">
        <v>157</v>
      </c>
      <c r="B47" s="243">
        <v>41611.388888888891</v>
      </c>
      <c r="C47" s="253">
        <v>7.0000000000000007E-2</v>
      </c>
      <c r="D47" s="233">
        <v>0.1</v>
      </c>
      <c r="E47" s="254">
        <v>7.0000000000000007E-2</v>
      </c>
      <c r="F47" s="234">
        <v>0.1</v>
      </c>
      <c r="G47" s="253">
        <v>0.1</v>
      </c>
      <c r="H47" s="233">
        <v>0.2</v>
      </c>
      <c r="I47" s="255">
        <v>2E-3</v>
      </c>
      <c r="J47" s="242">
        <v>0.03</v>
      </c>
      <c r="K47" s="238">
        <v>0.03</v>
      </c>
      <c r="L47" s="231">
        <v>0.1</v>
      </c>
      <c r="M47" s="239"/>
      <c r="N47" s="232"/>
      <c r="O47" s="238">
        <v>7.0000000000000007E-2</v>
      </c>
      <c r="P47" s="231">
        <v>0.1</v>
      </c>
      <c r="Q47" s="239">
        <v>7.0000000000000007E-2</v>
      </c>
      <c r="R47" s="232">
        <v>0.1</v>
      </c>
      <c r="S47" s="261"/>
      <c r="T47" s="231"/>
      <c r="U47" s="239">
        <v>1.25</v>
      </c>
      <c r="V47" s="232">
        <v>2.5</v>
      </c>
      <c r="W47" s="238"/>
      <c r="X47" s="231"/>
    </row>
    <row r="48" spans="1:24" s="86" customFormat="1" x14ac:dyDescent="0.25">
      <c r="A48" s="148" t="str">
        <f>'Eff Conc.'!A48</f>
        <v>Q12014</v>
      </c>
      <c r="B48" s="243">
        <f>'Eff Conc.'!B48</f>
        <v>41654.402777777781</v>
      </c>
      <c r="C48" s="102"/>
      <c r="D48" s="231"/>
      <c r="E48" s="223"/>
      <c r="F48" s="232"/>
      <c r="G48" s="258"/>
      <c r="H48" s="231"/>
      <c r="I48" s="223"/>
      <c r="J48" s="232"/>
      <c r="K48" s="258"/>
      <c r="L48" s="231"/>
      <c r="M48" s="223"/>
      <c r="N48" s="232"/>
      <c r="O48" s="238"/>
      <c r="P48" s="231"/>
      <c r="Q48" s="223"/>
      <c r="R48" s="232"/>
      <c r="S48" s="261">
        <v>0.15</v>
      </c>
      <c r="T48" s="231">
        <v>0.2</v>
      </c>
      <c r="U48" s="223"/>
      <c r="V48" s="232"/>
      <c r="W48" s="238">
        <v>0.15</v>
      </c>
      <c r="X48" s="231">
        <v>0.2</v>
      </c>
    </row>
    <row r="49" spans="1:24" s="86" customFormat="1" x14ac:dyDescent="0.25">
      <c r="A49" s="148" t="str">
        <f>'Eff Conc.'!A49</f>
        <v>Q12014</v>
      </c>
      <c r="B49" s="243">
        <f>'Eff Conc.'!B49</f>
        <v>41654.413194444445</v>
      </c>
      <c r="C49" s="238">
        <v>7.0000000000000007E-2</v>
      </c>
      <c r="D49" s="231">
        <v>0.1</v>
      </c>
      <c r="E49" s="238">
        <v>7.0000000000000007E-2</v>
      </c>
      <c r="F49" s="231">
        <v>0.1</v>
      </c>
      <c r="G49" s="253">
        <v>0.1</v>
      </c>
      <c r="H49" s="233">
        <v>0.2</v>
      </c>
      <c r="I49" s="255">
        <v>2E-3</v>
      </c>
      <c r="J49" s="242">
        <v>0.03</v>
      </c>
      <c r="K49" s="238">
        <v>0.1</v>
      </c>
      <c r="L49" s="231">
        <v>0.03</v>
      </c>
      <c r="M49" s="223"/>
      <c r="N49" s="232"/>
      <c r="O49" s="238">
        <v>7.0000000000000007E-2</v>
      </c>
      <c r="P49" s="231">
        <v>0.1</v>
      </c>
      <c r="Q49" s="239">
        <v>7.0000000000000007E-2</v>
      </c>
      <c r="R49" s="232">
        <v>0.1</v>
      </c>
      <c r="S49" s="261"/>
      <c r="T49" s="231"/>
      <c r="U49" s="223"/>
      <c r="V49" s="232"/>
      <c r="W49" s="361"/>
      <c r="X49" s="231"/>
    </row>
    <row r="50" spans="1:24" s="86" customFormat="1" x14ac:dyDescent="0.25">
      <c r="A50" s="148" t="str">
        <f>'Eff Conc.'!A50</f>
        <v>Q12014</v>
      </c>
      <c r="B50" s="243">
        <f>'Eff Conc.'!B50</f>
        <v>41675.402777777781</v>
      </c>
      <c r="C50" s="102"/>
      <c r="D50" s="231"/>
      <c r="E50" s="223"/>
      <c r="F50" s="232"/>
      <c r="G50" s="258"/>
      <c r="H50" s="231"/>
      <c r="I50" s="223"/>
      <c r="J50" s="232"/>
      <c r="K50" s="258"/>
      <c r="L50" s="231"/>
      <c r="M50" s="223"/>
      <c r="N50" s="232"/>
      <c r="O50" s="238"/>
      <c r="P50" s="231"/>
      <c r="Q50" s="223"/>
      <c r="R50" s="232"/>
      <c r="S50" s="261">
        <v>0.06</v>
      </c>
      <c r="T50" s="231">
        <v>0.1</v>
      </c>
      <c r="U50" s="223">
        <v>1.25</v>
      </c>
      <c r="V50" s="232">
        <v>2.5</v>
      </c>
      <c r="W50" s="238">
        <v>0.06</v>
      </c>
      <c r="X50" s="231">
        <v>0.1</v>
      </c>
    </row>
    <row r="51" spans="1:24" s="86" customFormat="1" x14ac:dyDescent="0.25">
      <c r="A51" s="148" t="str">
        <f>'Eff Conc.'!A51</f>
        <v>Q12014</v>
      </c>
      <c r="B51" s="243">
        <f>'Eff Conc.'!B51</f>
        <v>41675.413194444445</v>
      </c>
      <c r="C51" s="238">
        <v>7.0000000000000007E-2</v>
      </c>
      <c r="D51" s="231">
        <v>0.1</v>
      </c>
      <c r="E51" s="238">
        <v>7.0000000000000007E-2</v>
      </c>
      <c r="F51" s="231">
        <v>0.1</v>
      </c>
      <c r="G51" s="253">
        <v>0.1</v>
      </c>
      <c r="H51" s="233">
        <v>0.2</v>
      </c>
      <c r="I51" s="255">
        <v>2E-3</v>
      </c>
      <c r="J51" s="242">
        <v>0.03</v>
      </c>
      <c r="K51" s="238">
        <v>0.1</v>
      </c>
      <c r="L51" s="231">
        <v>0.03</v>
      </c>
      <c r="M51" s="223"/>
      <c r="N51" s="232"/>
      <c r="O51" s="238">
        <v>7.0000000000000007E-2</v>
      </c>
      <c r="P51" s="231">
        <v>0.1</v>
      </c>
      <c r="Q51" s="239">
        <v>7.0000000000000007E-2</v>
      </c>
      <c r="R51" s="232">
        <v>0.1</v>
      </c>
      <c r="S51" s="261"/>
      <c r="T51" s="231"/>
      <c r="U51" s="223"/>
      <c r="V51" s="232"/>
      <c r="W51" s="361"/>
      <c r="X51" s="231"/>
    </row>
    <row r="52" spans="1:24" s="86" customFormat="1" x14ac:dyDescent="0.25">
      <c r="A52" s="148" t="str">
        <f>'Eff Conc.'!A52</f>
        <v>Q12014</v>
      </c>
      <c r="B52" s="243">
        <f>'Eff Conc.'!B52</f>
        <v>41681.430555555555</v>
      </c>
      <c r="C52" s="102"/>
      <c r="D52" s="231"/>
      <c r="E52" s="223"/>
      <c r="F52" s="232"/>
      <c r="G52" s="258"/>
      <c r="H52" s="231"/>
      <c r="I52" s="223"/>
      <c r="J52" s="232"/>
      <c r="K52" s="258"/>
      <c r="L52" s="231"/>
      <c r="M52" s="223"/>
      <c r="N52" s="232"/>
      <c r="O52" s="238"/>
      <c r="P52" s="231"/>
      <c r="Q52" s="223"/>
      <c r="R52" s="232"/>
      <c r="S52" s="261">
        <v>0.06</v>
      </c>
      <c r="T52" s="231">
        <v>0.1</v>
      </c>
      <c r="U52" s="223">
        <v>1.25</v>
      </c>
      <c r="V52" s="232">
        <v>2.5</v>
      </c>
      <c r="W52" s="238">
        <v>0.06</v>
      </c>
      <c r="X52" s="231">
        <v>0.1</v>
      </c>
    </row>
    <row r="53" spans="1:24" s="86" customFormat="1" x14ac:dyDescent="0.25">
      <c r="A53" s="148" t="str">
        <f>'Eff Conc.'!A53</f>
        <v>Q12014</v>
      </c>
      <c r="B53" s="243">
        <f>'Eff Conc.'!B53</f>
        <v>41681.4375</v>
      </c>
      <c r="C53" s="238">
        <v>7.0000000000000007E-2</v>
      </c>
      <c r="D53" s="231">
        <v>0.1</v>
      </c>
      <c r="E53" s="238">
        <v>7.0000000000000007E-2</v>
      </c>
      <c r="F53" s="231">
        <v>0.1</v>
      </c>
      <c r="G53" s="253">
        <v>0.1</v>
      </c>
      <c r="H53" s="233">
        <v>0.2</v>
      </c>
      <c r="I53" s="255">
        <v>2E-3</v>
      </c>
      <c r="J53" s="242">
        <v>0.03</v>
      </c>
      <c r="K53" s="258"/>
      <c r="L53" s="231"/>
      <c r="M53" s="223"/>
      <c r="N53" s="232"/>
      <c r="O53" s="238">
        <v>7.0000000000000007E-2</v>
      </c>
      <c r="P53" s="231">
        <v>0.1</v>
      </c>
      <c r="Q53" s="239">
        <v>7.0000000000000007E-2</v>
      </c>
      <c r="R53" s="232">
        <v>0.1</v>
      </c>
      <c r="S53" s="261"/>
      <c r="T53" s="231"/>
      <c r="U53" s="223"/>
      <c r="V53" s="232"/>
      <c r="W53" s="361"/>
      <c r="X53" s="231"/>
    </row>
    <row r="54" spans="1:24" s="86" customFormat="1" x14ac:dyDescent="0.25">
      <c r="A54" s="148" t="str">
        <f>'Eff Conc.'!A54</f>
        <v>Q12014</v>
      </c>
      <c r="B54" s="243">
        <f>'Eff Conc.'!B54</f>
        <v>41702.388888888891</v>
      </c>
      <c r="C54" s="102"/>
      <c r="D54" s="231"/>
      <c r="E54" s="223"/>
      <c r="F54" s="232"/>
      <c r="G54" s="258"/>
      <c r="H54" s="231"/>
      <c r="I54" s="223"/>
      <c r="J54" s="232"/>
      <c r="K54" s="258"/>
      <c r="L54" s="231"/>
      <c r="M54" s="223"/>
      <c r="N54" s="232"/>
      <c r="O54" s="238"/>
      <c r="P54" s="231"/>
      <c r="Q54" s="223"/>
      <c r="R54" s="232"/>
      <c r="S54" s="261">
        <v>0.06</v>
      </c>
      <c r="T54" s="231">
        <v>0.1</v>
      </c>
      <c r="U54" s="223"/>
      <c r="V54" s="232"/>
      <c r="W54" s="238">
        <v>0.06</v>
      </c>
      <c r="X54" s="231">
        <v>0.1</v>
      </c>
    </row>
    <row r="55" spans="1:24" s="86" customFormat="1" x14ac:dyDescent="0.25">
      <c r="A55" s="148" t="str">
        <f>'Eff Conc.'!A55</f>
        <v>Q12014</v>
      </c>
      <c r="B55" s="243">
        <f>'Eff Conc.'!B55</f>
        <v>41702.395833333336</v>
      </c>
      <c r="C55" s="238">
        <v>7.0000000000000007E-2</v>
      </c>
      <c r="D55" s="231">
        <v>0.1</v>
      </c>
      <c r="E55" s="238">
        <v>7.0000000000000007E-2</v>
      </c>
      <c r="F55" s="231">
        <v>0.1</v>
      </c>
      <c r="G55" s="253">
        <v>0.1</v>
      </c>
      <c r="H55" s="233">
        <v>0.2</v>
      </c>
      <c r="I55" s="255">
        <v>2E-3</v>
      </c>
      <c r="J55" s="242">
        <v>0.03</v>
      </c>
      <c r="K55" s="238">
        <v>0.1</v>
      </c>
      <c r="L55" s="231">
        <v>0.03</v>
      </c>
      <c r="M55" s="223"/>
      <c r="N55" s="232"/>
      <c r="O55" s="238">
        <v>7.0000000000000007E-2</v>
      </c>
      <c r="P55" s="231">
        <v>0.1</v>
      </c>
      <c r="Q55" s="239">
        <v>7.0000000000000007E-2</v>
      </c>
      <c r="R55" s="232">
        <v>0.1</v>
      </c>
      <c r="S55" s="261"/>
      <c r="T55" s="231"/>
      <c r="U55" s="223"/>
      <c r="V55" s="232"/>
      <c r="W55" s="361"/>
      <c r="X55" s="231"/>
    </row>
    <row r="56" spans="1:24" s="86" customFormat="1" x14ac:dyDescent="0.25">
      <c r="A56" s="148">
        <f>'Eff Conc.'!A56</f>
        <v>0</v>
      </c>
      <c r="B56" s="149">
        <f>'Eff Conc.'!B56</f>
        <v>0</v>
      </c>
      <c r="C56" s="102"/>
      <c r="D56" s="103"/>
      <c r="E56" s="104"/>
      <c r="F56" s="105"/>
      <c r="G56" s="102"/>
      <c r="H56" s="103"/>
      <c r="I56" s="104"/>
      <c r="J56" s="105"/>
      <c r="K56" s="102"/>
      <c r="L56" s="103"/>
      <c r="M56" s="104"/>
      <c r="N56" s="105"/>
      <c r="O56" s="237"/>
      <c r="P56" s="103"/>
      <c r="Q56" s="104"/>
      <c r="R56" s="161"/>
      <c r="S56" s="163"/>
      <c r="T56" s="103"/>
      <c r="U56" s="104"/>
      <c r="V56" s="105"/>
      <c r="W56" s="163"/>
      <c r="X56" s="103"/>
    </row>
    <row r="57" spans="1:24" s="86" customFormat="1" x14ac:dyDescent="0.25">
      <c r="A57" s="148">
        <f>'Eff Conc.'!A57</f>
        <v>0</v>
      </c>
      <c r="B57" s="149">
        <f>'Eff Conc.'!B57</f>
        <v>0</v>
      </c>
      <c r="C57" s="102"/>
      <c r="D57" s="103"/>
      <c r="E57" s="104"/>
      <c r="F57" s="105"/>
      <c r="G57" s="102"/>
      <c r="H57" s="103"/>
      <c r="I57" s="104"/>
      <c r="J57" s="105"/>
      <c r="K57" s="102"/>
      <c r="L57" s="103"/>
      <c r="M57" s="104"/>
      <c r="N57" s="105"/>
      <c r="O57" s="237"/>
      <c r="P57" s="103"/>
      <c r="Q57" s="104"/>
      <c r="R57" s="161"/>
      <c r="S57" s="163"/>
      <c r="T57" s="103"/>
      <c r="U57" s="104"/>
      <c r="V57" s="105"/>
      <c r="W57" s="163"/>
      <c r="X57" s="103"/>
    </row>
    <row r="58" spans="1:24" s="86" customFormat="1" x14ac:dyDescent="0.25">
      <c r="A58" s="148">
        <f>'Eff Conc.'!A58</f>
        <v>0</v>
      </c>
      <c r="B58" s="149">
        <f>'Eff Conc.'!B58</f>
        <v>0</v>
      </c>
      <c r="C58" s="102"/>
      <c r="D58" s="103"/>
      <c r="E58" s="104"/>
      <c r="F58" s="105"/>
      <c r="G58" s="102"/>
      <c r="H58" s="103"/>
      <c r="I58" s="104"/>
      <c r="J58" s="105"/>
      <c r="K58" s="102"/>
      <c r="L58" s="103"/>
      <c r="M58" s="104"/>
      <c r="N58" s="105"/>
      <c r="O58" s="237"/>
      <c r="P58" s="103"/>
      <c r="Q58" s="104"/>
      <c r="R58" s="161"/>
      <c r="S58" s="163"/>
      <c r="T58" s="103"/>
      <c r="U58" s="104"/>
      <c r="V58" s="105"/>
      <c r="W58" s="163"/>
      <c r="X58" s="103"/>
    </row>
    <row r="59" spans="1:24" s="86" customFormat="1" x14ac:dyDescent="0.25">
      <c r="A59" s="148">
        <f>'Eff Conc.'!A59</f>
        <v>0</v>
      </c>
      <c r="B59" s="149">
        <f>'Eff Conc.'!B59</f>
        <v>0</v>
      </c>
      <c r="C59" s="102"/>
      <c r="D59" s="103"/>
      <c r="E59" s="104"/>
      <c r="F59" s="105"/>
      <c r="G59" s="102"/>
      <c r="H59" s="103"/>
      <c r="I59" s="104"/>
      <c r="J59" s="105"/>
      <c r="K59" s="102"/>
      <c r="L59" s="103"/>
      <c r="M59" s="104"/>
      <c r="N59" s="105"/>
      <c r="O59" s="237"/>
      <c r="P59" s="103"/>
      <c r="Q59" s="104"/>
      <c r="R59" s="161"/>
      <c r="S59" s="163"/>
      <c r="T59" s="103"/>
      <c r="U59" s="104"/>
      <c r="V59" s="105"/>
      <c r="W59" s="163"/>
      <c r="X59" s="103"/>
    </row>
    <row r="60" spans="1:24" s="35" customFormat="1" x14ac:dyDescent="0.25">
      <c r="A60" s="148">
        <f>'Eff Conc.'!A60</f>
        <v>0</v>
      </c>
      <c r="B60" s="149">
        <f>'Eff Conc.'!B60</f>
        <v>0</v>
      </c>
      <c r="C60" s="102"/>
      <c r="D60" s="103"/>
      <c r="E60" s="104"/>
      <c r="F60" s="105"/>
      <c r="G60" s="102"/>
      <c r="H60" s="103"/>
      <c r="I60" s="104"/>
      <c r="J60" s="105"/>
      <c r="K60" s="102"/>
      <c r="L60" s="103"/>
      <c r="M60" s="104"/>
      <c r="N60" s="105"/>
      <c r="O60" s="237"/>
      <c r="P60" s="103"/>
      <c r="Q60" s="104"/>
      <c r="R60" s="161"/>
      <c r="S60" s="163"/>
      <c r="T60" s="103"/>
      <c r="U60" s="104"/>
      <c r="V60" s="105"/>
      <c r="W60" s="163"/>
      <c r="X60" s="103"/>
    </row>
    <row r="61" spans="1:24" s="35" customFormat="1" x14ac:dyDescent="0.25">
      <c r="A61" s="148">
        <f>'Eff Conc.'!A61</f>
        <v>0</v>
      </c>
      <c r="B61" s="149">
        <f>'Eff Conc.'!B61</f>
        <v>0</v>
      </c>
      <c r="C61" s="102"/>
      <c r="D61" s="103"/>
      <c r="E61" s="104"/>
      <c r="F61" s="105"/>
      <c r="G61" s="102"/>
      <c r="H61" s="103"/>
      <c r="I61" s="104"/>
      <c r="J61" s="105"/>
      <c r="K61" s="102"/>
      <c r="L61" s="103"/>
      <c r="M61" s="104"/>
      <c r="N61" s="105"/>
      <c r="O61" s="237"/>
      <c r="P61" s="103"/>
      <c r="Q61" s="104"/>
      <c r="R61" s="161"/>
      <c r="S61" s="163"/>
      <c r="T61" s="103"/>
      <c r="U61" s="104"/>
      <c r="V61" s="105"/>
      <c r="W61" s="163"/>
      <c r="X61" s="103"/>
    </row>
    <row r="62" spans="1:24" s="35" customFormat="1" x14ac:dyDescent="0.25">
      <c r="A62" s="148">
        <f>'Eff Conc.'!A62</f>
        <v>0</v>
      </c>
      <c r="B62" s="149">
        <f>'Eff Conc.'!B62</f>
        <v>0</v>
      </c>
      <c r="C62" s="102"/>
      <c r="D62" s="103"/>
      <c r="E62" s="104"/>
      <c r="F62" s="105"/>
      <c r="G62" s="102"/>
      <c r="H62" s="103"/>
      <c r="I62" s="104"/>
      <c r="J62" s="105"/>
      <c r="K62" s="102"/>
      <c r="L62" s="103"/>
      <c r="M62" s="104"/>
      <c r="N62" s="105"/>
      <c r="O62" s="237"/>
      <c r="P62" s="103"/>
      <c r="Q62" s="104"/>
      <c r="R62" s="161"/>
      <c r="S62" s="163"/>
      <c r="T62" s="103"/>
      <c r="U62" s="104"/>
      <c r="V62" s="105"/>
      <c r="W62" s="163"/>
      <c r="X62" s="103"/>
    </row>
    <row r="63" spans="1:24" s="35" customFormat="1" x14ac:dyDescent="0.25">
      <c r="A63" s="148">
        <f>'Eff Conc.'!A63</f>
        <v>0</v>
      </c>
      <c r="B63" s="149">
        <f>'Eff Conc.'!B63</f>
        <v>0</v>
      </c>
      <c r="C63" s="102"/>
      <c r="D63" s="103"/>
      <c r="E63" s="104"/>
      <c r="F63" s="105"/>
      <c r="G63" s="102"/>
      <c r="H63" s="103"/>
      <c r="I63" s="104"/>
      <c r="J63" s="105"/>
      <c r="K63" s="102"/>
      <c r="L63" s="103"/>
      <c r="M63" s="104"/>
      <c r="N63" s="105"/>
      <c r="O63" s="237"/>
      <c r="P63" s="103"/>
      <c r="Q63" s="104"/>
      <c r="R63" s="161"/>
      <c r="S63" s="163"/>
      <c r="T63" s="103"/>
      <c r="U63" s="104"/>
      <c r="V63" s="105"/>
      <c r="W63" s="163"/>
      <c r="X63" s="103"/>
    </row>
    <row r="64" spans="1:24" s="35" customFormat="1" x14ac:dyDescent="0.25">
      <c r="A64" s="148">
        <f>'Eff Conc.'!A64</f>
        <v>0</v>
      </c>
      <c r="B64" s="149">
        <f>'Eff Conc.'!B64</f>
        <v>0</v>
      </c>
      <c r="C64" s="102"/>
      <c r="D64" s="103"/>
      <c r="E64" s="104"/>
      <c r="F64" s="105"/>
      <c r="G64" s="102"/>
      <c r="H64" s="103"/>
      <c r="I64" s="104"/>
      <c r="J64" s="105"/>
      <c r="K64" s="102"/>
      <c r="L64" s="103"/>
      <c r="M64" s="104"/>
      <c r="N64" s="105"/>
      <c r="O64" s="237"/>
      <c r="P64" s="103"/>
      <c r="Q64" s="104"/>
      <c r="R64" s="161"/>
      <c r="S64" s="163"/>
      <c r="T64" s="103"/>
      <c r="U64" s="104"/>
      <c r="V64" s="105"/>
      <c r="W64" s="163"/>
      <c r="X64" s="103"/>
    </row>
    <row r="65" spans="1:24" s="35" customFormat="1" x14ac:dyDescent="0.25">
      <c r="A65" s="148">
        <f>'Eff Conc.'!A65</f>
        <v>0</v>
      </c>
      <c r="B65" s="149">
        <f>'Eff Conc.'!B65</f>
        <v>0</v>
      </c>
      <c r="C65" s="102"/>
      <c r="D65" s="103"/>
      <c r="E65" s="104"/>
      <c r="F65" s="105"/>
      <c r="G65" s="102"/>
      <c r="H65" s="103"/>
      <c r="I65" s="104"/>
      <c r="J65" s="105"/>
      <c r="K65" s="102"/>
      <c r="L65" s="103"/>
      <c r="M65" s="104"/>
      <c r="N65" s="105"/>
      <c r="O65" s="237"/>
      <c r="P65" s="103"/>
      <c r="Q65" s="104"/>
      <c r="R65" s="161"/>
      <c r="S65" s="163"/>
      <c r="T65" s="103"/>
      <c r="U65" s="104"/>
      <c r="V65" s="105"/>
      <c r="W65" s="163"/>
      <c r="X65" s="103"/>
    </row>
    <row r="66" spans="1:24" s="35" customFormat="1" x14ac:dyDescent="0.25">
      <c r="A66" s="148">
        <f>'Eff Conc.'!A66</f>
        <v>0</v>
      </c>
      <c r="B66" s="149">
        <f>'Eff Conc.'!B66</f>
        <v>0</v>
      </c>
      <c r="C66" s="102"/>
      <c r="D66" s="103"/>
      <c r="E66" s="104"/>
      <c r="F66" s="105"/>
      <c r="G66" s="102"/>
      <c r="H66" s="103"/>
      <c r="I66" s="104"/>
      <c r="J66" s="105"/>
      <c r="K66" s="102"/>
      <c r="L66" s="103"/>
      <c r="M66" s="104"/>
      <c r="N66" s="105"/>
      <c r="O66" s="237"/>
      <c r="P66" s="103"/>
      <c r="Q66" s="104"/>
      <c r="R66" s="161"/>
      <c r="S66" s="163"/>
      <c r="T66" s="103"/>
      <c r="U66" s="104"/>
      <c r="V66" s="105"/>
      <c r="W66" s="163"/>
      <c r="X66" s="103"/>
    </row>
    <row r="67" spans="1:24" s="35" customFormat="1" x14ac:dyDescent="0.25">
      <c r="A67" s="148">
        <f>'Eff Conc.'!A67</f>
        <v>0</v>
      </c>
      <c r="B67" s="149">
        <f>'Eff Conc.'!B67</f>
        <v>0</v>
      </c>
      <c r="C67" s="102"/>
      <c r="D67" s="103"/>
      <c r="E67" s="104"/>
      <c r="F67" s="105"/>
      <c r="G67" s="102"/>
      <c r="H67" s="103"/>
      <c r="I67" s="104"/>
      <c r="J67" s="105"/>
      <c r="K67" s="102"/>
      <c r="L67" s="103"/>
      <c r="M67" s="104"/>
      <c r="N67" s="105"/>
      <c r="O67" s="237"/>
      <c r="P67" s="103"/>
      <c r="Q67" s="104"/>
      <c r="R67" s="161"/>
      <c r="S67" s="163"/>
      <c r="T67" s="103"/>
      <c r="U67" s="104"/>
      <c r="V67" s="105"/>
      <c r="W67" s="163"/>
      <c r="X67" s="103"/>
    </row>
    <row r="68" spans="1:24" s="35" customFormat="1" x14ac:dyDescent="0.25">
      <c r="A68" s="148">
        <f>'Eff Conc.'!A68</f>
        <v>0</v>
      </c>
      <c r="B68" s="149">
        <f>'Eff Conc.'!B68</f>
        <v>0</v>
      </c>
      <c r="C68" s="102"/>
      <c r="D68" s="103"/>
      <c r="E68" s="104"/>
      <c r="F68" s="105"/>
      <c r="G68" s="102"/>
      <c r="H68" s="103"/>
      <c r="I68" s="104"/>
      <c r="J68" s="105"/>
      <c r="K68" s="102"/>
      <c r="L68" s="103"/>
      <c r="M68" s="104"/>
      <c r="N68" s="105"/>
      <c r="O68" s="237"/>
      <c r="P68" s="103"/>
      <c r="Q68" s="104"/>
      <c r="R68" s="161"/>
      <c r="S68" s="163"/>
      <c r="T68" s="103"/>
      <c r="U68" s="104"/>
      <c r="V68" s="105"/>
      <c r="W68" s="163"/>
      <c r="X68" s="103"/>
    </row>
    <row r="69" spans="1:24" s="35" customFormat="1" x14ac:dyDescent="0.25">
      <c r="A69" s="148">
        <f>'Eff Conc.'!A69</f>
        <v>0</v>
      </c>
      <c r="B69" s="149">
        <f>'Eff Conc.'!B69</f>
        <v>0</v>
      </c>
      <c r="C69" s="102"/>
      <c r="D69" s="103"/>
      <c r="E69" s="104"/>
      <c r="F69" s="105"/>
      <c r="G69" s="102"/>
      <c r="H69" s="103"/>
      <c r="I69" s="104"/>
      <c r="J69" s="105"/>
      <c r="K69" s="102"/>
      <c r="L69" s="103"/>
      <c r="M69" s="104"/>
      <c r="N69" s="105"/>
      <c r="O69" s="237"/>
      <c r="P69" s="103"/>
      <c r="Q69" s="104"/>
      <c r="R69" s="161"/>
      <c r="S69" s="163"/>
      <c r="T69" s="103"/>
      <c r="U69" s="104"/>
      <c r="V69" s="105"/>
      <c r="W69" s="163"/>
      <c r="X69" s="103"/>
    </row>
    <row r="70" spans="1:24" s="35" customFormat="1" x14ac:dyDescent="0.25">
      <c r="A70" s="148">
        <f>'Eff Conc.'!A70</f>
        <v>0</v>
      </c>
      <c r="B70" s="149">
        <f>'Eff Conc.'!B70</f>
        <v>0</v>
      </c>
      <c r="C70" s="102"/>
      <c r="D70" s="103"/>
      <c r="E70" s="104"/>
      <c r="F70" s="105"/>
      <c r="G70" s="102"/>
      <c r="H70" s="103"/>
      <c r="I70" s="104"/>
      <c r="J70" s="105"/>
      <c r="K70" s="102"/>
      <c r="L70" s="103"/>
      <c r="M70" s="104"/>
      <c r="N70" s="105"/>
      <c r="O70" s="237"/>
      <c r="P70" s="103"/>
      <c r="Q70" s="104"/>
      <c r="R70" s="161"/>
      <c r="S70" s="163"/>
      <c r="T70" s="103"/>
      <c r="U70" s="104"/>
      <c r="V70" s="105"/>
      <c r="W70" s="163"/>
      <c r="X70" s="103"/>
    </row>
    <row r="71" spans="1:24" s="35" customFormat="1" x14ac:dyDescent="0.25">
      <c r="A71" s="148">
        <f>'Eff Conc.'!A71</f>
        <v>0</v>
      </c>
      <c r="B71" s="149">
        <f>'Eff Conc.'!B71</f>
        <v>0</v>
      </c>
      <c r="C71" s="102"/>
      <c r="D71" s="103"/>
      <c r="E71" s="104"/>
      <c r="F71" s="105"/>
      <c r="G71" s="102"/>
      <c r="H71" s="103"/>
      <c r="I71" s="104"/>
      <c r="J71" s="105"/>
      <c r="K71" s="102"/>
      <c r="L71" s="103"/>
      <c r="M71" s="104"/>
      <c r="N71" s="105"/>
      <c r="O71" s="237"/>
      <c r="P71" s="103"/>
      <c r="Q71" s="104"/>
      <c r="R71" s="161"/>
      <c r="S71" s="163"/>
      <c r="T71" s="103"/>
      <c r="U71" s="104"/>
      <c r="V71" s="105"/>
      <c r="W71" s="163"/>
      <c r="X71" s="103"/>
    </row>
    <row r="72" spans="1:24" s="35" customFormat="1" x14ac:dyDescent="0.25">
      <c r="A72" s="148">
        <f>'Eff Conc.'!A72</f>
        <v>0</v>
      </c>
      <c r="B72" s="149">
        <f>'Eff Conc.'!B72</f>
        <v>0</v>
      </c>
      <c r="C72" s="102"/>
      <c r="D72" s="103"/>
      <c r="E72" s="104"/>
      <c r="F72" s="105"/>
      <c r="G72" s="102"/>
      <c r="H72" s="103"/>
      <c r="I72" s="104"/>
      <c r="J72" s="105"/>
      <c r="K72" s="102"/>
      <c r="L72" s="103"/>
      <c r="M72" s="104"/>
      <c r="N72" s="105"/>
      <c r="O72" s="237"/>
      <c r="P72" s="103"/>
      <c r="Q72" s="104"/>
      <c r="R72" s="161"/>
      <c r="S72" s="163"/>
      <c r="T72" s="103"/>
      <c r="U72" s="104"/>
      <c r="V72" s="105"/>
      <c r="W72" s="163"/>
      <c r="X72" s="103"/>
    </row>
    <row r="73" spans="1:24" s="35" customFormat="1" x14ac:dyDescent="0.25">
      <c r="A73" s="148">
        <f>'Eff Conc.'!A73</f>
        <v>0</v>
      </c>
      <c r="B73" s="149">
        <f>'Eff Conc.'!B73</f>
        <v>0</v>
      </c>
      <c r="C73" s="102"/>
      <c r="D73" s="103"/>
      <c r="E73" s="104"/>
      <c r="F73" s="105"/>
      <c r="G73" s="102"/>
      <c r="H73" s="103"/>
      <c r="I73" s="104"/>
      <c r="J73" s="105"/>
      <c r="K73" s="102"/>
      <c r="L73" s="103"/>
      <c r="M73" s="104"/>
      <c r="N73" s="105"/>
      <c r="O73" s="237"/>
      <c r="P73" s="103"/>
      <c r="Q73" s="104"/>
      <c r="R73" s="161"/>
      <c r="S73" s="163"/>
      <c r="T73" s="103"/>
      <c r="U73" s="104"/>
      <c r="V73" s="105"/>
      <c r="W73" s="163"/>
      <c r="X73" s="103"/>
    </row>
    <row r="74" spans="1:24" s="35" customFormat="1" x14ac:dyDescent="0.25">
      <c r="A74" s="148">
        <f>'Eff Conc.'!A74</f>
        <v>0</v>
      </c>
      <c r="B74" s="149">
        <f>'Eff Conc.'!B74</f>
        <v>0</v>
      </c>
      <c r="C74" s="102"/>
      <c r="D74" s="103"/>
      <c r="E74" s="104"/>
      <c r="F74" s="105"/>
      <c r="G74" s="102"/>
      <c r="H74" s="103"/>
      <c r="I74" s="104"/>
      <c r="J74" s="105"/>
      <c r="K74" s="102"/>
      <c r="L74" s="103"/>
      <c r="M74" s="104"/>
      <c r="N74" s="105"/>
      <c r="O74" s="237"/>
      <c r="P74" s="103"/>
      <c r="Q74" s="104"/>
      <c r="R74" s="161"/>
      <c r="S74" s="163"/>
      <c r="T74" s="103"/>
      <c r="U74" s="104"/>
      <c r="V74" s="105"/>
      <c r="W74" s="163"/>
      <c r="X74" s="103"/>
    </row>
    <row r="75" spans="1:24" s="35" customFormat="1" x14ac:dyDescent="0.25">
      <c r="A75" s="148">
        <f>'Eff Conc.'!A75</f>
        <v>0</v>
      </c>
      <c r="B75" s="149">
        <f>'Eff Conc.'!B75</f>
        <v>0</v>
      </c>
      <c r="C75" s="102"/>
      <c r="D75" s="103"/>
      <c r="E75" s="104"/>
      <c r="F75" s="105"/>
      <c r="G75" s="102"/>
      <c r="H75" s="103"/>
      <c r="I75" s="104"/>
      <c r="J75" s="105"/>
      <c r="K75" s="102"/>
      <c r="L75" s="103"/>
      <c r="M75" s="104"/>
      <c r="N75" s="105"/>
      <c r="O75" s="237"/>
      <c r="P75" s="103"/>
      <c r="Q75" s="104"/>
      <c r="R75" s="161"/>
      <c r="S75" s="163"/>
      <c r="T75" s="103"/>
      <c r="U75" s="104"/>
      <c r="V75" s="105"/>
      <c r="W75" s="163"/>
      <c r="X75" s="103"/>
    </row>
    <row r="76" spans="1:24" s="35" customFormat="1" x14ac:dyDescent="0.25">
      <c r="A76" s="148">
        <f>'Eff Conc.'!A76</f>
        <v>0</v>
      </c>
      <c r="B76" s="149">
        <f>'Eff Conc.'!B76</f>
        <v>0</v>
      </c>
      <c r="C76" s="102"/>
      <c r="D76" s="103"/>
      <c r="E76" s="104"/>
      <c r="F76" s="105"/>
      <c r="G76" s="102"/>
      <c r="H76" s="103"/>
      <c r="I76" s="104"/>
      <c r="J76" s="105"/>
      <c r="K76" s="102"/>
      <c r="L76" s="103"/>
      <c r="M76" s="104"/>
      <c r="N76" s="105"/>
      <c r="O76" s="237"/>
      <c r="P76" s="103"/>
      <c r="Q76" s="104"/>
      <c r="R76" s="161"/>
      <c r="S76" s="163"/>
      <c r="T76" s="103"/>
      <c r="U76" s="104"/>
      <c r="V76" s="105"/>
      <c r="W76" s="163"/>
      <c r="X76" s="103"/>
    </row>
    <row r="77" spans="1:24" s="35" customFormat="1" x14ac:dyDescent="0.25">
      <c r="A77" s="148">
        <f>'Eff Conc.'!A77</f>
        <v>0</v>
      </c>
      <c r="B77" s="149">
        <f>'Eff Conc.'!B77</f>
        <v>0</v>
      </c>
      <c r="C77" s="102"/>
      <c r="D77" s="103"/>
      <c r="E77" s="104"/>
      <c r="F77" s="105"/>
      <c r="G77" s="102"/>
      <c r="H77" s="103"/>
      <c r="I77" s="104"/>
      <c r="J77" s="105"/>
      <c r="K77" s="102"/>
      <c r="L77" s="103"/>
      <c r="M77" s="104"/>
      <c r="N77" s="105"/>
      <c r="O77" s="237"/>
      <c r="P77" s="103"/>
      <c r="Q77" s="104"/>
      <c r="R77" s="161"/>
      <c r="S77" s="163"/>
      <c r="T77" s="103"/>
      <c r="U77" s="104"/>
      <c r="V77" s="105"/>
      <c r="W77" s="163"/>
      <c r="X77" s="103"/>
    </row>
    <row r="78" spans="1:24" s="35" customFormat="1" x14ac:dyDescent="0.25">
      <c r="A78" s="148">
        <f>'Eff Conc.'!A78</f>
        <v>0</v>
      </c>
      <c r="B78" s="149">
        <f>'Eff Conc.'!B78</f>
        <v>0</v>
      </c>
      <c r="C78" s="102"/>
      <c r="D78" s="103"/>
      <c r="E78" s="104"/>
      <c r="F78" s="105"/>
      <c r="G78" s="102"/>
      <c r="H78" s="103"/>
      <c r="I78" s="104"/>
      <c r="J78" s="105"/>
      <c r="K78" s="102"/>
      <c r="L78" s="103"/>
      <c r="M78" s="104"/>
      <c r="N78" s="105"/>
      <c r="O78" s="237"/>
      <c r="P78" s="103"/>
      <c r="Q78" s="104"/>
      <c r="R78" s="161"/>
      <c r="S78" s="163"/>
      <c r="T78" s="103"/>
      <c r="U78" s="104"/>
      <c r="V78" s="105"/>
      <c r="W78" s="163"/>
      <c r="X78" s="103"/>
    </row>
    <row r="79" spans="1:24" s="35" customFormat="1" x14ac:dyDescent="0.25">
      <c r="A79" s="148">
        <f>'Eff Conc.'!A79</f>
        <v>0</v>
      </c>
      <c r="B79" s="149">
        <f>'Eff Conc.'!B79</f>
        <v>0</v>
      </c>
      <c r="C79" s="102"/>
      <c r="D79" s="103"/>
      <c r="E79" s="104"/>
      <c r="F79" s="105"/>
      <c r="G79" s="102"/>
      <c r="H79" s="103"/>
      <c r="I79" s="104"/>
      <c r="J79" s="105"/>
      <c r="K79" s="102"/>
      <c r="L79" s="103"/>
      <c r="M79" s="104"/>
      <c r="N79" s="105"/>
      <c r="O79" s="237"/>
      <c r="P79" s="103"/>
      <c r="Q79" s="104"/>
      <c r="R79" s="161"/>
      <c r="S79" s="163"/>
      <c r="T79" s="103"/>
      <c r="U79" s="104"/>
      <c r="V79" s="105"/>
      <c r="W79" s="163"/>
      <c r="X79" s="103"/>
    </row>
    <row r="80" spans="1:24" s="35" customFormat="1" x14ac:dyDescent="0.25">
      <c r="A80" s="148">
        <f>'Eff Conc.'!A80</f>
        <v>0</v>
      </c>
      <c r="B80" s="149">
        <f>'Eff Conc.'!B80</f>
        <v>0</v>
      </c>
      <c r="C80" s="102"/>
      <c r="D80" s="103"/>
      <c r="E80" s="104"/>
      <c r="F80" s="105"/>
      <c r="G80" s="102"/>
      <c r="H80" s="103"/>
      <c r="I80" s="104"/>
      <c r="J80" s="105"/>
      <c r="K80" s="102"/>
      <c r="L80" s="103"/>
      <c r="M80" s="104"/>
      <c r="N80" s="105"/>
      <c r="O80" s="237"/>
      <c r="P80" s="103"/>
      <c r="Q80" s="104"/>
      <c r="R80" s="161"/>
      <c r="S80" s="163"/>
      <c r="T80" s="103"/>
      <c r="U80" s="104"/>
      <c r="V80" s="105"/>
      <c r="W80" s="163"/>
      <c r="X80" s="103"/>
    </row>
    <row r="81" spans="1:24" s="35" customFormat="1" ht="15.75" thickBot="1" x14ac:dyDescent="0.3">
      <c r="A81" s="150">
        <f>'Eff Conc.'!A81</f>
        <v>0</v>
      </c>
      <c r="B81" s="151">
        <f>'Eff Conc.'!B81</f>
        <v>0</v>
      </c>
      <c r="C81" s="109"/>
      <c r="D81" s="110"/>
      <c r="E81" s="107"/>
      <c r="F81" s="108"/>
      <c r="G81" s="109"/>
      <c r="H81" s="110"/>
      <c r="I81" s="107"/>
      <c r="J81" s="108"/>
      <c r="K81" s="109"/>
      <c r="L81" s="110"/>
      <c r="M81" s="107"/>
      <c r="N81" s="108"/>
      <c r="O81" s="109"/>
      <c r="P81" s="110"/>
      <c r="Q81" s="107"/>
      <c r="R81" s="162"/>
      <c r="S81" s="164"/>
      <c r="T81" s="110"/>
      <c r="U81" s="107"/>
      <c r="V81" s="108"/>
      <c r="W81" s="164"/>
      <c r="X81" s="110"/>
    </row>
    <row r="82" spans="1:24" ht="10.5" customHeight="1" x14ac:dyDescent="0.25"/>
    <row r="83" spans="1:24" ht="10.5" customHeight="1" thickBot="1" x14ac:dyDescent="0.3"/>
    <row r="84" spans="1:24" s="75" customFormat="1" x14ac:dyDescent="0.25">
      <c r="A84" s="74" t="s">
        <v>87</v>
      </c>
      <c r="B84" s="13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3"/>
    </row>
    <row r="85" spans="1:24" s="75" customFormat="1" ht="15.75" thickBot="1" x14ac:dyDescent="0.3">
      <c r="A85" s="54" t="s">
        <v>85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6"/>
    </row>
  </sheetData>
  <mergeCells count="11">
    <mergeCell ref="W5:X5"/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15:J15 E22:N22 C61:L61 C63:L63 C65:L65 C67:L67 C69:L69 C71:L71 C73:L73 C75:L75 C77:L77 C79:L79 C81:L81 O15:P17 O61:P61 O63:P63 O65:P65 O67:P67 O69:P69 O71:P71 O73:P73 O75:P75 O77:P77 O79:P79 O81:P81 S61:V61 S63:V63 S65:V65 S67:V67 S69:V69 S71:V71 S73:V73 S75:V75 S77:V77 S79:V79 S81:V81 F13:R13 C60:V60 C62:V62 C64:V64 C66:V66 C68:V68 C70:V70 C72:V72 C74:V74 C76:V76 C78:V78 C80:V80 K7:L26 C23:P23 R23:X23 S24:T26 W24:X26 S29:X29 S31:X32 S35:X35 S38:X38 S40:X40 S43:X43 S45:X45 S47:X47 S7:X10 O7:P9 F7:J7 F9:J9 G8:J8 F11:J11 G10:J10 G12:N12 S12:X12 S14:X14 G14:J14 S16:X16 C16:J17 C18:X18 C19:R19 S20:X20 C20:J24 W22:X22 S22:T22 O11:P11 O21:P48 C25:L48 U22:V51 O50:P50 C50:L50 C52:L52 O52:P52 S28:T51 W28:X51 C54:L54 G53:L53 O54:P54 S53:X53 C56:L59 O56:P59 S55:V59 W55:X81 G49:L49 G51:L51 K55:L55">
    <cfRule type="expression" dxfId="33" priority="875">
      <formula>ISTEXT(C7)</formula>
    </cfRule>
  </conditionalFormatting>
  <conditionalFormatting sqref="S27:T27">
    <cfRule type="expression" dxfId="32" priority="33">
      <formula>ISTEXT(S27)</formula>
    </cfRule>
  </conditionalFormatting>
  <conditionalFormatting sqref="W27:X27">
    <cfRule type="expression" dxfId="31" priority="32">
      <formula>ISTEXT(W27)</formula>
    </cfRule>
  </conditionalFormatting>
  <conditionalFormatting sqref="S11:X11">
    <cfRule type="expression" dxfId="30" priority="29">
      <formula>ISTEXT(S11)</formula>
    </cfRule>
  </conditionalFormatting>
  <conditionalFormatting sqref="C8:F8">
    <cfRule type="expression" dxfId="29" priority="31">
      <formula>ISTEXT(C8)</formula>
    </cfRule>
  </conditionalFormatting>
  <conditionalFormatting sqref="C10:F10">
    <cfRule type="expression" dxfId="28" priority="30">
      <formula>ISTEXT(C10)</formula>
    </cfRule>
  </conditionalFormatting>
  <conditionalFormatting sqref="S13:X13">
    <cfRule type="expression" dxfId="27" priority="26">
      <formula>ISTEXT(S13)</formula>
    </cfRule>
  </conditionalFormatting>
  <conditionalFormatting sqref="C12:F12">
    <cfRule type="expression" dxfId="26" priority="28">
      <formula>ISTEXT(C12)</formula>
    </cfRule>
  </conditionalFormatting>
  <conditionalFormatting sqref="O12:P12">
    <cfRule type="expression" dxfId="25" priority="27">
      <formula>ISTEXT(O12)</formula>
    </cfRule>
  </conditionalFormatting>
  <conditionalFormatting sqref="C14:F14">
    <cfRule type="expression" dxfId="24" priority="25">
      <formula>ISTEXT(C14)</formula>
    </cfRule>
  </conditionalFormatting>
  <conditionalFormatting sqref="O14:P14">
    <cfRule type="expression" dxfId="23" priority="24">
      <formula>ISTEXT(O14)</formula>
    </cfRule>
  </conditionalFormatting>
  <conditionalFormatting sqref="S15:X15">
    <cfRule type="expression" dxfId="22" priority="23">
      <formula>ISTEXT(S15)</formula>
    </cfRule>
  </conditionalFormatting>
  <conditionalFormatting sqref="Q16:R16">
    <cfRule type="expression" dxfId="21" priority="22">
      <formula>ISTEXT(Q16)</formula>
    </cfRule>
  </conditionalFormatting>
  <conditionalFormatting sqref="S17:X17">
    <cfRule type="expression" dxfId="20" priority="21">
      <formula>ISTEXT(S17)</formula>
    </cfRule>
  </conditionalFormatting>
  <conditionalFormatting sqref="S19:X19">
    <cfRule type="expression" dxfId="19" priority="20">
      <formula>ISTEXT(S19)</formula>
    </cfRule>
  </conditionalFormatting>
  <conditionalFormatting sqref="O20:P20 R20">
    <cfRule type="expression" dxfId="18" priority="19">
      <formula>ISTEXT(O20)</formula>
    </cfRule>
  </conditionalFormatting>
  <conditionalFormatting sqref="S21:X21">
    <cfRule type="expression" dxfId="17" priority="18">
      <formula>ISTEXT(S21)</formula>
    </cfRule>
  </conditionalFormatting>
  <conditionalFormatting sqref="O10:P10">
    <cfRule type="expression" dxfId="16" priority="17">
      <formula>ISTEXT(O10)</formula>
    </cfRule>
  </conditionalFormatting>
  <conditionalFormatting sqref="Q10:R10">
    <cfRule type="expression" dxfId="15" priority="16">
      <formula>ISTEXT(Q10)</formula>
    </cfRule>
  </conditionalFormatting>
  <conditionalFormatting sqref="O49:P49">
    <cfRule type="expression" dxfId="14" priority="15">
      <formula>ISTEXT(O49)</formula>
    </cfRule>
  </conditionalFormatting>
  <conditionalFormatting sqref="C49:D49">
    <cfRule type="expression" dxfId="13" priority="14">
      <formula>ISTEXT(C49)</formula>
    </cfRule>
  </conditionalFormatting>
  <conditionalFormatting sqref="E49:F49">
    <cfRule type="expression" dxfId="12" priority="13">
      <formula>ISTEXT(E49)</formula>
    </cfRule>
  </conditionalFormatting>
  <conditionalFormatting sqref="C51:D51">
    <cfRule type="expression" dxfId="11" priority="12">
      <formula>ISTEXT(C51)</formula>
    </cfRule>
  </conditionalFormatting>
  <conditionalFormatting sqref="E51:F51">
    <cfRule type="expression" dxfId="10" priority="11">
      <formula>ISTEXT(E51)</formula>
    </cfRule>
  </conditionalFormatting>
  <conditionalFormatting sqref="O51:P51">
    <cfRule type="expression" dxfId="9" priority="10">
      <formula>ISTEXT(O51)</formula>
    </cfRule>
  </conditionalFormatting>
  <conditionalFormatting sqref="C53:D53">
    <cfRule type="expression" dxfId="8" priority="9">
      <formula>ISTEXT(C53)</formula>
    </cfRule>
  </conditionalFormatting>
  <conditionalFormatting sqref="E53:F53">
    <cfRule type="expression" dxfId="7" priority="8">
      <formula>ISTEXT(E53)</formula>
    </cfRule>
  </conditionalFormatting>
  <conditionalFormatting sqref="O53:P53">
    <cfRule type="expression" dxfId="6" priority="7">
      <formula>ISTEXT(O53)</formula>
    </cfRule>
  </conditionalFormatting>
  <conditionalFormatting sqref="S52:X52">
    <cfRule type="expression" dxfId="5" priority="6">
      <formula>ISTEXT(S52)</formula>
    </cfRule>
  </conditionalFormatting>
  <conditionalFormatting sqref="G55:J55">
    <cfRule type="expression" dxfId="4" priority="5">
      <formula>ISTEXT(G55)</formula>
    </cfRule>
  </conditionalFormatting>
  <conditionalFormatting sqref="C55:D55">
    <cfRule type="expression" dxfId="3" priority="4">
      <formula>ISTEXT(C55)</formula>
    </cfRule>
  </conditionalFormatting>
  <conditionalFormatting sqref="E55:F55">
    <cfRule type="expression" dxfId="2" priority="3">
      <formula>ISTEXT(E55)</formula>
    </cfRule>
  </conditionalFormatting>
  <conditionalFormatting sqref="O55:P55">
    <cfRule type="expression" dxfId="1" priority="2">
      <formula>ISTEXT(O55)</formula>
    </cfRule>
  </conditionalFormatting>
  <conditionalFormatting sqref="S54:X54">
    <cfRule type="expression" dxfId="0" priority="1">
      <formula>ISTEXT(S54)</formula>
    </cfRule>
  </conditionalFormatting>
  <pageMargins left="0.7" right="0.7" top="0.75" bottom="0.75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Read me</vt:lpstr>
      <vt:lpstr>Requirement Summary</vt:lpstr>
      <vt:lpstr>Eff Conc.</vt:lpstr>
      <vt:lpstr>Eff Loads</vt:lpstr>
      <vt:lpstr>Eff QAQC MLs</vt:lpstr>
      <vt:lpstr>'Read me'!Print_Area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Rachael Justice</cp:lastModifiedBy>
  <cp:lastPrinted>2013-08-09T16:31:00Z</cp:lastPrinted>
  <dcterms:created xsi:type="dcterms:W3CDTF">2012-05-04T22:10:30Z</dcterms:created>
  <dcterms:modified xsi:type="dcterms:W3CDTF">2014-04-22T00:47:05Z</dcterms:modified>
</cp:coreProperties>
</file>