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activeTab="5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25725"/>
</workbook>
</file>

<file path=xl/calcChain.xml><?xml version="1.0" encoding="utf-8"?>
<calcChain xmlns="http://schemas.openxmlformats.org/spreadsheetml/2006/main"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<sst xmlns="http://schemas.openxmlformats.org/spreadsheetml/2006/main" count="399" uniqueCount="213">
  <si>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</si>
  <si>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</si>
  <si>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</si>
  <si>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</si>
  <si>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</si>
  <si>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</si>
  <si>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</si>
  <si>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</si>
  <si>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</si>
  <si>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</si>
  <si>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</si>
  <si>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</si>
  <si>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</si>
  <si>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</si>
  <si>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</si>
  <si>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</si>
  <si>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</si>
  <si>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</si>
  <si>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</si>
  <si>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</si>
  <si>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</si>
  <si>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</si>
  <si>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</si>
  <si>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</si>
  <si>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</si>
  <si>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</si>
  <si>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</si>
  <si>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</si>
  <si>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</si>
  <si>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</si>
  <si>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</si>
  <si>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</si>
  <si>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</si>
  <si>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</si>
  <si>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</si>
  <si>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</si>
  <si>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</si>
  <si>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</si>
  <si>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</si>
  <si>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</si>
  <si>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</si>
  <si>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</si>
  <si>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</si>
  <si>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</si>
  <si>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</si>
  <si>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</si>
  <si>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</si>
  <si>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</si>
  <si>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</si>
  <si>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</si>
  <si>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</si>
  <si>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</si>
  <si>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</si>
  <si>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</si>
  <si>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</si>
  <si>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</si>
  <si>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</si>
  <si>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</si>
  <si>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</si>
  <si>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</si>
  <si>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</si>
  <si>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</si>
  <si>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</si>
  <si>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</si>
  <si>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</si>
  <si>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</si>
  <si>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</si>
  <si>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</si>
  <si>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</si>
  <si>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</si>
  <si>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</si>
  <si>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</si>
  <si>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</si>
  <si>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</si>
  <si>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</si>
  <si>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</si>
  <si>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</si>
  <si>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</si>
  <si>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</si>
  <si>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</si>
  <si>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</si>
  <si>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</si>
  <si>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</si>
  <si>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</si>
  <si>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</si>
  <si>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</si>
  <si>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</si>
  <si>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</si>
  <si>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</si>
  <si>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</si>
  <si>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</si>
  <si>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</si>
  <si>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</si>
  <si>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</si>
  <si>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</si>
  <si>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</si>
  <si>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</si>
  <si>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</si>
  <si>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</si>
  <si>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</si>
  <si>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</si>
  <si>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</si>
  <si>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</si>
  <si>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</si>
  <si>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</si>
  <si>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</si>
  <si>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</si>
  <si>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</si>
  <si>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</si>
  <si>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</si>
  <si>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</si>
  <si>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</si>
  <si>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</si>
  <si>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</si>
  <si>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</si>
  <si>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</si>
  <si>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</si>
  <si>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</si>
  <si>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</si>
  <si>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</si>
  <si>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</si>
  <si>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</si>
  <si>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</si>
  <si>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</si>
  <si>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</si>
  <si>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</si>
  <si>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</si>
  <si>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</si>
  <si>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</si>
  <si>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</si>
  <si>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</si>
  <si>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</si>
  <si>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</si>
  <si>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</si>
  <si>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</si>
  <si>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</si>
  <si>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</si>
  <si>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</si>
  <si>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</si>
  <si>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</si>
  <si>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</si>
  <si>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</si>
  <si>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</si>
  <si>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</si>
  <si>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</si>
  <si>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</si>
  <si>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</si>
  <si>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</si>
  <si>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</si>
  <si>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</si>
  <si>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</si>
  <si>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</si>
  <si>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</si>
  <si>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</si>
  <si>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</si>
  <si>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</si>
  <si>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</si>
  <si>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</si>
  <si>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</si>
  <si>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</si>
  <si>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</si>
  <si>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</si>
  <si>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</si>
  <si>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</si>
  <si>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</si>
  <si>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</si>
  <si>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</si>
  <si>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</si>
  <si>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</si>
  <si>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</si>
  <si>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</si>
  <si>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</si>
  <si>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</si>
  <si>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</si>
  <si>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</si>
  <si>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</si>
  <si>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</si>
  <si>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</si>
  <si>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</si>
  <si>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</si>
  <si>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</si>
  <si>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</si>
  <si>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</si>
  <si>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</si>
  <si>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</si>
  <si>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</si>
  <si>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</si>
  <si>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</si>
  <si>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</si>
  <si>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</si>
  <si>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</si>
  <si>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</si>
  <si>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</si>
  <si>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</si>
  <si>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</si>
  <si>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</si>
  <si>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</si>
  <si>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</si>
  <si>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</si>
  <si>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</si>
  <si>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</si>
  <si>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</si>
  <si>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</si>
  <si>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San Jose/Santa Clara Water Pollution Control Plant</t>
  </si>
  <si>
    <t>Eric Dunlavey, NPDES Compliance Supervisor, (408) 945-3065, eric.dunlavey@sanjoseca.gov</t>
  </si>
  <si>
    <t>Dry 2012</t>
  </si>
  <si>
    <t>Wet 2012/13</t>
  </si>
  <si>
    <t>Q3 2012</t>
  </si>
  <si>
    <t>Q4 2012</t>
  </si>
  <si>
    <t>Q1 2013</t>
  </si>
  <si>
    <t>Y</t>
  </si>
  <si>
    <t>N</t>
  </si>
  <si>
    <t/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</si>
</sst>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0.0"/>
  </numFmts>
  <fonts count="2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165" fontId="2" fillId="0" borderId="26" xfId="0" applyNumberFormat="1" applyFont="1" applyBorder="1"/>
    <xf numFmtId="2" fontId="2" fillId="0" borderId="26" xfId="0" applyNumberFormat="1" applyFont="1" applyBorder="1"/>
    <xf numFmtId="165" fontId="2" fillId="0" borderId="26" xfId="0" applyNumberFormat="1" applyFont="1" applyBorder="1" applyProtection="1">
      <protection hidden="1"/>
    </xf>
    <xf numFmtId="165" fontId="2" fillId="0" borderId="33" xfId="0" applyNumberFormat="1" applyFont="1" applyBorder="1" applyProtection="1">
      <protection hidden="1"/>
    </xf>
    <xf numFmtId="2" fontId="2" fillId="0" borderId="26" xfId="0" applyNumberFormat="1" applyFont="1" applyBorder="1" applyProtection="1">
      <protection hidden="1"/>
    </xf>
    <xf numFmtId="2" fontId="2" fillId="0" borderId="33" xfId="0" applyNumberFormat="1" applyFont="1" applyBorder="1" applyProtection="1">
      <protection hidden="1"/>
    </xf>
    <xf numFmtId="165" fontId="2" fillId="0" borderId="31" xfId="0" applyNumberFormat="1" applyFont="1" applyBorder="1" applyProtection="1">
      <protection hidden="1"/>
    </xf>
    <xf numFmtId="165" fontId="2" fillId="0" borderId="34" xfId="0" applyNumberFormat="1" applyFont="1" applyBorder="1" applyProtection="1">
      <protection hidden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zoomScale="90" zoomScaleNormal="90" workbookViewId="0">
      <selection activeCell="A33" sqref="A33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13" customFormat="1"/>
    <row r="2" spans="1:13" s="113" customFormat="1">
      <c r="B2" s="57"/>
    </row>
    <row r="3" spans="1:13" s="113" customFormat="1" ht="21">
      <c r="B3" s="194" t="s">
        <v>116</v>
      </c>
      <c r="C3" s="49"/>
      <c r="D3" s="49"/>
      <c r="E3" s="49"/>
      <c r="F3" s="49"/>
      <c r="G3" s="49"/>
    </row>
    <row r="4" spans="1:13" ht="21">
      <c r="B4" s="194" t="s">
        <v>119</v>
      </c>
      <c r="C4" s="49"/>
      <c r="D4" s="49"/>
      <c r="E4" s="49"/>
      <c r="F4" s="49"/>
      <c r="G4" s="49"/>
    </row>
    <row r="5" spans="1:13" s="113" customFormat="1">
      <c r="B5" s="57"/>
    </row>
    <row r="6" spans="1:13" s="113" customFormat="1"/>
    <row r="7" spans="1:13" s="113" customFormat="1" ht="15.75" thickBo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33" t="s">
        <v>30</v>
      </c>
      <c r="B41" s="58"/>
      <c r="C41" s="58"/>
      <c r="D41" s="58"/>
      <c r="E41" s="58"/>
      <c r="F41" s="58"/>
      <c r="G41" s="34"/>
    </row>
    <row r="42" spans="1:13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opLeftCell="A13" zoomScale="85" zoomScaleNormal="85" workbookViewId="0">
      <selection activeCell="D28" sqref="D28"/>
    </sheetView>
  </sheetViews>
  <sheetFormatPr defaultRowHeight="1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>
      <c r="A1" s="249" t="str">
        <f>' Inf Conc'!A2</f>
        <v>San Jose/Santa Clara Water Pollution Control Plant</v>
      </c>
      <c r="B1" s="250"/>
    </row>
    <row r="2" spans="1:4" ht="25.5" customHeight="1" thickBot="1">
      <c r="A2" s="331" t="s">
        <v>102</v>
      </c>
      <c r="B2" s="330"/>
      <c r="C2" s="329" t="s">
        <v>71</v>
      </c>
      <c r="D2" s="330"/>
    </row>
    <row r="3" spans="1:4" ht="15.75" customHeight="1">
      <c r="A3" s="217" t="s">
        <v>136</v>
      </c>
      <c r="B3" s="214"/>
      <c r="C3" s="37" t="s">
        <v>72</v>
      </c>
      <c r="D3" s="39" t="s">
        <v>73</v>
      </c>
    </row>
    <row r="4" spans="1:4">
      <c r="A4" s="218" t="s">
        <v>137</v>
      </c>
      <c r="B4" s="215"/>
      <c r="C4" s="38" t="s">
        <v>74</v>
      </c>
      <c r="D4" s="40">
        <v>41212</v>
      </c>
    </row>
    <row r="5" spans="1:4" ht="30.75" thickBot="1">
      <c r="A5" s="219" t="s">
        <v>122</v>
      </c>
      <c r="B5" s="216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16"/>
      <c r="C8" s="211" t="s">
        <v>82</v>
      </c>
      <c r="D8" s="41">
        <v>41486</v>
      </c>
    </row>
    <row r="9" spans="1:4" s="113" customFormat="1">
      <c r="B9" s="116"/>
      <c r="C9" s="38" t="s">
        <v>78</v>
      </c>
      <c r="D9" s="40">
        <v>41577</v>
      </c>
    </row>
    <row r="10" spans="1:4" s="113" customFormat="1">
      <c r="A10" s="198"/>
      <c r="B10" s="116"/>
      <c r="C10" s="38" t="s">
        <v>79</v>
      </c>
      <c r="D10" s="40">
        <v>41669</v>
      </c>
    </row>
    <row r="11" spans="1:4" s="113" customFormat="1">
      <c r="A11" s="198"/>
      <c r="C11" s="38" t="s">
        <v>80</v>
      </c>
      <c r="D11" s="40">
        <v>41759</v>
      </c>
    </row>
    <row r="12" spans="1:4" s="113" customFormat="1">
      <c r="A12" s="198"/>
      <c r="C12" s="38" t="s">
        <v>81</v>
      </c>
      <c r="D12" s="40" t="s">
        <v>84</v>
      </c>
    </row>
    <row r="13" spans="1:4" s="113" customFormat="1" ht="15.75" thickBot="1">
      <c r="A13" s="198"/>
      <c r="C13" s="224" t="s">
        <v>83</v>
      </c>
      <c r="D13" s="42">
        <v>41851</v>
      </c>
    </row>
    <row r="14" spans="1:4" s="113" customFormat="1">
      <c r="A14" s="212" t="s">
        <v>134</v>
      </c>
      <c r="B14" s="213"/>
      <c r="C14" s="43"/>
      <c r="D14" s="126"/>
    </row>
    <row r="15" spans="1:4" s="113" customFormat="1" ht="15.75" thickBot="1">
      <c r="A15" s="198"/>
      <c r="C15" s="43"/>
      <c r="D15" s="126"/>
    </row>
    <row r="16" spans="1:4" s="113" customFormat="1">
      <c r="A16" s="332" t="s">
        <v>132</v>
      </c>
      <c r="B16" s="333"/>
      <c r="C16" s="43"/>
      <c r="D16" s="126"/>
    </row>
    <row r="17" spans="1:5" s="113" customFormat="1" ht="15.75" thickBot="1">
      <c r="A17" s="334"/>
      <c r="B17" s="335"/>
      <c r="C17" s="43"/>
      <c r="D17" s="126"/>
    </row>
    <row r="18" spans="1:5" s="113" customFormat="1" ht="15.75" thickBot="1">
      <c r="A18" s="209" t="s">
        <v>133</v>
      </c>
      <c r="B18" s="210"/>
      <c r="C18" s="43"/>
      <c r="D18" s="126"/>
    </row>
    <row r="19" spans="1:5" s="113" customFormat="1" ht="15" customHeight="1" thickBot="1">
      <c r="A19" s="198"/>
      <c r="C19" s="43"/>
      <c r="D19" s="126"/>
    </row>
    <row r="20" spans="1:5" s="113" customFormat="1" ht="19.5" thickBot="1">
      <c r="A20" s="325" t="s">
        <v>130</v>
      </c>
      <c r="B20" s="326"/>
      <c r="C20" s="327"/>
      <c r="D20" s="180"/>
      <c r="E20" s="126"/>
    </row>
    <row r="21" spans="1:5" s="113" customFormat="1" ht="16.5" thickBot="1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>
      <c r="A26" s="198"/>
      <c r="C26" s="108"/>
      <c r="D26" s="180"/>
      <c r="E26" s="126"/>
    </row>
    <row r="27" spans="1:5" s="113" customFormat="1" ht="16.5" thickBot="1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>
      <c r="A32" s="198"/>
      <c r="C32" s="108"/>
      <c r="D32" s="180"/>
      <c r="E32" s="126"/>
    </row>
    <row r="33" spans="1:5" s="113" customFormat="1" ht="16.5" thickBot="1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>
      <c r="A38" s="198"/>
      <c r="C38" s="108"/>
      <c r="D38" s="180"/>
      <c r="E38" s="126"/>
    </row>
    <row r="39" spans="1:5" s="113" customFormat="1" ht="16.5" thickBot="1">
      <c r="A39" s="208" t="s">
        <v>131</v>
      </c>
      <c r="B39" s="196"/>
      <c r="C39" s="108"/>
      <c r="D39" s="180"/>
      <c r="E39" s="126"/>
    </row>
    <row r="40" spans="1:5" s="113" customFormat="1" ht="15.75" thickBot="1">
      <c r="A40" s="203" t="s">
        <v>103</v>
      </c>
      <c r="B40" s="195" t="s">
        <v>118</v>
      </c>
      <c r="C40" s="108"/>
      <c r="D40" s="180"/>
      <c r="E40" s="126"/>
    </row>
    <row r="41" spans="1:5" s="113" customFormat="1">
      <c r="A41" s="198"/>
      <c r="C41" s="108"/>
      <c r="D41" s="180"/>
      <c r="E41" s="126"/>
    </row>
    <row r="42" spans="1:5" s="113" customFormat="1">
      <c r="C42" s="108"/>
      <c r="D42" s="180"/>
      <c r="E42" s="126"/>
    </row>
    <row r="43" spans="1:5" s="113" customFormat="1">
      <c r="C43" s="108"/>
      <c r="D43" s="180"/>
      <c r="E43" s="126"/>
    </row>
    <row r="44" spans="1:5" s="113" customFormat="1">
      <c r="C44" s="108"/>
      <c r="D44" s="180"/>
      <c r="E44" s="126"/>
    </row>
    <row r="45" spans="1:5" s="113" customFormat="1">
      <c r="C45" s="108"/>
      <c r="D45" s="180"/>
      <c r="E45" s="126"/>
    </row>
    <row r="46" spans="1:5" s="113" customFormat="1">
      <c r="C46" s="108"/>
      <c r="D46" s="180"/>
      <c r="E46" s="126"/>
    </row>
    <row r="47" spans="1:5" s="113" customFormat="1">
      <c r="C47" s="108"/>
      <c r="D47" s="180"/>
      <c r="E47" s="126"/>
    </row>
    <row r="48" spans="1:5" s="113" customFormat="1">
      <c r="C48" s="108"/>
      <c r="D48" s="180"/>
      <c r="E48" s="126"/>
    </row>
    <row r="49" spans="1:5" s="113" customFormat="1">
      <c r="C49" s="108"/>
      <c r="D49" s="180"/>
      <c r="E49" s="126"/>
    </row>
    <row r="50" spans="1:5" s="113" customFormat="1">
      <c r="C50" s="108"/>
      <c r="D50" s="180"/>
      <c r="E50" s="126"/>
    </row>
    <row r="51" spans="1:5" s="113" customFormat="1" ht="15" customHeight="1">
      <c r="C51" s="108"/>
      <c r="D51" s="180"/>
      <c r="E51" s="126"/>
    </row>
    <row r="52" spans="1:5" s="113" customFormat="1" ht="15" customHeight="1">
      <c r="C52" s="108"/>
      <c r="D52" s="180"/>
      <c r="E52" s="126"/>
    </row>
    <row r="53" spans="1:5" s="113" customFormat="1" ht="17.25" customHeight="1">
      <c r="C53" s="108"/>
      <c r="D53" s="43"/>
      <c r="E53" s="204"/>
    </row>
    <row r="54" spans="1:5" s="113" customFormat="1" ht="17.25" customHeight="1">
      <c r="A54" s="180"/>
      <c r="B54" s="126"/>
      <c r="C54" s="108"/>
      <c r="D54" s="43"/>
      <c r="E54" s="204"/>
    </row>
    <row r="55" spans="1:5">
      <c r="A55" s="202"/>
      <c r="B55" s="205"/>
    </row>
    <row r="56" spans="1:5">
      <c r="A56" s="202"/>
      <c r="B56" s="116"/>
    </row>
    <row r="57" spans="1:5">
      <c r="A57" s="202"/>
      <c r="B57" s="116"/>
    </row>
    <row r="58" spans="1:5">
      <c r="A58" s="202"/>
      <c r="B58" s="116"/>
    </row>
    <row r="59" spans="1:5">
      <c r="A59" s="206"/>
      <c r="B59" s="116"/>
    </row>
    <row r="60" spans="1:5">
      <c r="A60" s="206"/>
      <c r="B60" s="116"/>
    </row>
    <row r="61" spans="1:5">
      <c r="A61" s="206"/>
      <c r="B61" s="116"/>
    </row>
    <row r="62" spans="1:5" ht="18.75">
      <c r="A62" s="328"/>
      <c r="B62" s="328"/>
    </row>
    <row r="63" spans="1:5">
      <c r="A63" s="180"/>
      <c r="B63" s="180"/>
    </row>
    <row r="64" spans="1:5">
      <c r="A64" s="43"/>
      <c r="B64" s="204"/>
    </row>
    <row r="65" spans="1:3">
      <c r="A65" s="43"/>
      <c r="B65" s="204"/>
    </row>
    <row r="66" spans="1:3">
      <c r="A66" s="43"/>
      <c r="B66" s="204"/>
    </row>
    <row r="67" spans="1:3">
      <c r="A67" s="43"/>
      <c r="B67" s="204"/>
    </row>
    <row r="68" spans="1:3">
      <c r="A68" s="180"/>
      <c r="B68" s="126"/>
    </row>
    <row r="69" spans="1:3">
      <c r="A69" s="43"/>
      <c r="B69" s="204"/>
    </row>
    <row r="70" spans="1:3" ht="15.75" customHeight="1">
      <c r="A70" s="43"/>
      <c r="B70" s="204"/>
      <c r="C70"/>
    </row>
    <row r="71" spans="1:3">
      <c r="A71" s="43"/>
      <c r="B71" s="204"/>
    </row>
    <row r="72" spans="1:3">
      <c r="A72" s="43"/>
      <c r="B72" s="204"/>
    </row>
    <row r="73" spans="1:3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topLeftCell="A10" zoomScaleNormal="100" workbookViewId="0"/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5" t="s">
        <v>34</v>
      </c>
      <c r="B5" s="3" t="s">
        <v>0</v>
      </c>
      <c r="C5" s="336" t="s">
        <v>13</v>
      </c>
      <c r="D5" s="337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>
      <c r="A6" s="226"/>
      <c r="B6" s="8" t="s">
        <v>33</v>
      </c>
      <c r="C6" s="51" t="s">
        <v>14</v>
      </c>
      <c r="D6" s="52" t="s">
        <v>10</v>
      </c>
      <c r="E6" s="319" t="s">
        <v>37</v>
      </c>
      <c r="F6" s="321"/>
      <c r="G6" s="321"/>
      <c r="H6" s="321"/>
      <c r="I6" s="321"/>
      <c r="J6" s="321"/>
      <c r="K6" s="318" t="s">
        <v>93</v>
      </c>
      <c r="L6" s="97"/>
    </row>
    <row r="7" spans="1:12" ht="16.5" customHeight="1">
      <c r="A7" s="241" t="s">
        <v>205</v>
      </c>
      <c r="B7" s="27">
        <v>41114</v>
      </c>
      <c r="C7" s="246">
        <v>104.9</v>
      </c>
      <c r="D7" s="246">
        <v>129.5</v>
      </c>
      <c r="E7" s="151">
        <f t="shared" ref="E7:E26" si="0">SUM(F7,G7,H7)</f>
        <v>47.290000000000006</v>
      </c>
      <c r="F7" s="246">
        <v>47</v>
      </c>
      <c r="G7" s="247">
        <v>0.2</v>
      </c>
      <c r="H7" s="246">
        <v>0.09</v>
      </c>
      <c r="I7" s="247">
        <v>31</v>
      </c>
      <c r="J7" s="246">
        <v>7.73</v>
      </c>
      <c r="K7" s="247">
        <v>4.5</v>
      </c>
      <c r="L7" s="305">
        <v>317</v>
      </c>
    </row>
    <row r="8" spans="1:12" ht="16.5" customHeight="1">
      <c r="A8" s="241" t="s">
        <v>206</v>
      </c>
      <c r="B8" s="27">
        <v>41260</v>
      </c>
      <c r="C8" s="246">
        <v>110</v>
      </c>
      <c r="D8" s="246">
        <v>134</v>
      </c>
      <c r="E8" s="151">
        <f t="shared" si="0"/>
        <v>67.239999999999995</v>
      </c>
      <c r="F8" s="246">
        <v>66</v>
      </c>
      <c r="G8" s="247">
        <v>0.8</v>
      </c>
      <c r="H8" s="246">
        <v>0.44</v>
      </c>
      <c r="I8" s="247">
        <v>35</v>
      </c>
      <c r="J8" s="246">
        <v>8.1</v>
      </c>
      <c r="K8" s="247">
        <v>5.3</v>
      </c>
      <c r="L8" s="305">
        <v>259</v>
      </c>
    </row>
    <row r="9" spans="1:12" s="46" customFormat="1" ht="16.5" customHeight="1">
      <c r="A9" s="241"/>
      <c r="B9" s="27"/>
      <c r="C9" s="246"/>
      <c r="D9" s="246"/>
      <c r="E9" s="151">
        <f t="shared" si="0"/>
        <v>0</v>
      </c>
      <c r="F9" s="246"/>
      <c r="G9" s="247"/>
      <c r="H9" s="246"/>
      <c r="I9" s="247"/>
      <c r="J9" s="246"/>
      <c r="K9" s="247"/>
      <c r="L9" s="305"/>
    </row>
    <row r="10" spans="1:12" s="46" customFormat="1" ht="16.5" customHeight="1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5"/>
    </row>
    <row r="11" spans="1:12" s="46" customFormat="1" ht="16.5" customHeight="1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5"/>
    </row>
    <row r="12" spans="1:12" s="46" customFormat="1" ht="16.5" customHeight="1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5"/>
    </row>
    <row r="13" spans="1:12" s="46" customFormat="1" ht="16.5" customHeight="1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5"/>
    </row>
    <row r="14" spans="1:12" s="46" customFormat="1" ht="16.5" customHeight="1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5"/>
    </row>
    <row r="15" spans="1:12" s="46" customFormat="1" ht="16.5" customHeight="1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5"/>
    </row>
    <row r="16" spans="1:12" s="46" customFormat="1" ht="16.5" customHeight="1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5"/>
    </row>
    <row r="17" spans="1:15" s="46" customFormat="1" ht="16.5" customHeight="1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5"/>
    </row>
    <row r="18" spans="1:15" s="46" customFormat="1" ht="16.5" customHeight="1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5"/>
    </row>
    <row r="19" spans="1:15" s="125" customFormat="1" ht="16.5" customHeight="1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5"/>
    </row>
    <row r="20" spans="1:15" s="125" customFormat="1" ht="16.5" customHeight="1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5"/>
    </row>
    <row r="21" spans="1:15" s="125" customFormat="1" ht="16.5" customHeight="1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5"/>
    </row>
    <row r="22" spans="1:15" s="125" customFormat="1" ht="16.5" customHeight="1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5"/>
    </row>
    <row r="23" spans="1:15" s="125" customFormat="1" ht="16.5" customHeight="1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5"/>
    </row>
    <row r="24" spans="1:15" s="125" customFormat="1" ht="16.5" customHeight="1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5"/>
    </row>
    <row r="25" spans="1:15" s="46" customFormat="1" ht="16.5" customHeight="1">
      <c r="A25" s="241"/>
      <c r="B25" s="27"/>
      <c r="C25" s="246"/>
      <c r="D25" s="270"/>
      <c r="E25" s="151">
        <f t="shared" si="0"/>
        <v>0</v>
      </c>
      <c r="F25" s="324"/>
      <c r="G25" s="247"/>
      <c r="H25" s="246"/>
      <c r="I25" s="247"/>
      <c r="J25" s="246"/>
      <c r="K25" s="247"/>
      <c r="L25" s="305"/>
    </row>
    <row r="26" spans="1:15" s="46" customFormat="1" ht="16.5" customHeight="1" thickBot="1">
      <c r="A26" s="242"/>
      <c r="B26" s="314"/>
      <c r="C26" s="309"/>
      <c r="D26" s="309"/>
      <c r="E26" s="315">
        <f t="shared" si="0"/>
        <v>0</v>
      </c>
      <c r="F26" s="309"/>
      <c r="G26" s="311"/>
      <c r="H26" s="309"/>
      <c r="I26" s="311"/>
      <c r="J26" s="309"/>
      <c r="K26" s="311"/>
      <c r="L26" s="313"/>
    </row>
    <row r="27" spans="1:15" s="46" customFormat="1" ht="15.75" customHeight="1" thickBot="1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>
      <c r="A38" s="283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O20" sqref="O20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6" width="7.42578125" bestFit="1" customWidth="1"/>
    <col min="7" max="8" width="7" customWidth="1"/>
    <col min="9" max="9" width="7.42578125" bestFit="1" customWidth="1"/>
    <col min="10" max="11" width="7" customWidth="1"/>
    <col min="12" max="12" width="8.42578125" bestFit="1" customWidth="1"/>
  </cols>
  <sheetData>
    <row r="1" spans="1:13" ht="23.25" customHeight="1" thickBot="1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>
      <c r="A2" s="182" t="str">
        <f>' Inf Conc'!A2</f>
        <v>San Jose/Santa Clara Water Pollution Control Plant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>
      <c r="A3" s="185" t="str">
        <f>' Inf Conc'!A3</f>
        <v>Eric Dunlavey, NPDES Compliance Supervisor, (408) 945-3065, eric.dunlavey@sanjoseca.gov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36" t="s">
        <v>13</v>
      </c>
      <c r="D5" s="337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8" t="s">
        <v>70</v>
      </c>
      <c r="L6" s="97"/>
    </row>
    <row r="7" spans="1:13">
      <c r="A7" s="129" t="str">
        <f>' Inf Conc'!A7</f>
        <v>Dry 2012</v>
      </c>
      <c r="B7" s="27">
        <f>' Inf Conc'!B7</f>
        <v>41114</v>
      </c>
      <c r="C7" s="129">
        <f>' Inf Conc'!C7</f>
        <v>104.9</v>
      </c>
      <c r="D7" s="129">
        <f>' Inf Conc'!D7</f>
        <v>129.5</v>
      </c>
      <c r="E7" s="347">
        <f>IF(OR(' Inf Conc'!E7="",' Inf Conc'!E7=0)," ",' Inf Conc'!$C7*' Inf Conc'!E7*3.78)</f>
        <v>18751.525380000003</v>
      </c>
      <c r="F7" s="347">
        <f>IF(' Inf Conc'!F7="", " ", ' Inf Conc'!$C7*' Inf Conc'!F7*3.78)</f>
        <v>18636.534</v>
      </c>
      <c r="G7" s="348">
        <f>IF(' Inf Conc'!G7="", " ", ' Inf Conc'!$C7*' Inf Conc'!G7*3.78)</f>
        <v>79.304400000000015</v>
      </c>
      <c r="H7" s="348">
        <f>IF(' Inf Conc'!H7="", " ", ' Inf Conc'!$C7*' Inf Conc'!H7*3.78)</f>
        <v>35.686979999999998</v>
      </c>
      <c r="I7" s="347">
        <f>IF(' Inf Conc'!I7="", " ", ' Inf Conc'!$C7*' Inf Conc'!I7*3.78)</f>
        <v>12292.181999999999</v>
      </c>
      <c r="J7" s="347">
        <f>IF(' Inf Conc'!J7="", " ", ' Inf Conc'!$C7*' Inf Conc'!J7*3.78)</f>
        <v>3065.1150600000001</v>
      </c>
      <c r="K7" s="347">
        <f>IF(' Inf Conc'!K7="", " ", ' Inf Conc'!$D7*' Inf Conc'!K7*3.78)</f>
        <v>2202.7950000000001</v>
      </c>
      <c r="L7" s="347">
        <f>IF(' Inf Conc'!L7="", " ", ' Inf Conc'!$C7*' Inf Conc'!L7*3.78)</f>
        <v>125697.474</v>
      </c>
    </row>
    <row r="8" spans="1:13">
      <c r="A8" s="129" t="str">
        <f>' Inf Conc'!A8</f>
        <v>Wet 2012/13</v>
      </c>
      <c r="B8" s="27">
        <f>' Inf Conc'!B8</f>
        <v>41260</v>
      </c>
      <c r="C8" s="129">
        <f>' Inf Conc'!C8</f>
        <v>110</v>
      </c>
      <c r="D8" s="129">
        <f>' Inf Conc'!D8</f>
        <v>134</v>
      </c>
      <c r="E8" s="347">
        <f>IF(OR(' Inf Conc'!E8="",' Inf Conc'!E8=0)," ",' Inf Conc'!$C8*' Inf Conc'!E8*3.78)</f>
        <v>27958.391999999996</v>
      </c>
      <c r="F8" s="347">
        <f>IF(' Inf Conc'!F8="", " ", ' Inf Conc'!$C8*' Inf Conc'!F8*3.78)</f>
        <v>27442.799999999999</v>
      </c>
      <c r="G8" s="348">
        <f>IF(' Inf Conc'!G8="", " ", ' Inf Conc'!$C8*' Inf Conc'!G8*3.78)</f>
        <v>332.64</v>
      </c>
      <c r="H8" s="348">
        <f>IF(' Inf Conc'!H8="", " ", ' Inf Conc'!$C8*' Inf Conc'!H8*3.78)</f>
        <v>182.952</v>
      </c>
      <c r="I8" s="347">
        <f>IF(' Inf Conc'!I8="", " ", ' Inf Conc'!$C8*' Inf Conc'!I8*3.78)</f>
        <v>14553</v>
      </c>
      <c r="J8" s="347">
        <f>IF(' Inf Conc'!J8="", " ", ' Inf Conc'!$C8*' Inf Conc'!J8*3.78)</f>
        <v>3367.98</v>
      </c>
      <c r="K8" s="347">
        <f>IF(' Inf Conc'!K8="", " ", ' Inf Conc'!$D8*' Inf Conc'!K8*3.78)</f>
        <v>2684.5559999999996</v>
      </c>
      <c r="L8" s="347">
        <f>IF(' Inf Conc'!L8="", " ", ' Inf Conc'!$C8*' Inf Conc'!L8*3.78)</f>
        <v>107692.2</v>
      </c>
    </row>
    <row r="9" spans="1:13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347" t="str">
        <f>IF(OR(' Inf Conc'!E9="",' Inf Conc'!E9=0)," ",' Inf Conc'!$C9*' Inf Conc'!E9*3.78)</f>
        <v xml:space="preserve"> </v>
      </c>
      <c r="F9" s="347" t="str">
        <f>IF(' Inf Conc'!F9="", " ", ' Inf Conc'!$C9*' Inf Conc'!F9*3.78)</f>
        <v xml:space="preserve"> </v>
      </c>
      <c r="G9" s="348" t="str">
        <f>IF(' Inf Conc'!G9="", " ", ' Inf Conc'!$C9*' Inf Conc'!G9*3.78)</f>
        <v xml:space="preserve"> </v>
      </c>
      <c r="H9" s="348" t="str">
        <f>IF(' Inf Conc'!H9="", " ", ' Inf Conc'!$C9*' Inf Conc'!H9*3.78)</f>
        <v xml:space="preserve"> </v>
      </c>
      <c r="I9" s="347" t="str">
        <f>IF(' Inf Conc'!I9="", " ", ' Inf Conc'!$C9*' Inf Conc'!I9*3.78)</f>
        <v xml:space="preserve"> </v>
      </c>
      <c r="J9" s="347" t="str">
        <f>IF(' Inf Conc'!J9="", " ", ' Inf Conc'!$C9*' Inf Conc'!J9*3.78)</f>
        <v xml:space="preserve"> </v>
      </c>
      <c r="K9" s="347" t="str">
        <f>IF(' Inf Conc'!K9="", " ", ' Inf Conc'!$D9*' Inf Conc'!K9*3.78)</f>
        <v xml:space="preserve"> </v>
      </c>
      <c r="L9" s="347" t="str">
        <f>IF(' Inf Conc'!L9="", " ", ' Inf Conc'!$C9*' Inf Conc'!L9*3.78)</f>
        <v xml:space="preserve"> </v>
      </c>
    </row>
    <row r="10" spans="1:13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347" t="str">
        <f>IF(OR(' Inf Conc'!E10="",' Inf Conc'!E10=0)," ",' Inf Conc'!$C10*' Inf Conc'!E10*3.78)</f>
        <v xml:space="preserve"> </v>
      </c>
      <c r="F10" s="347" t="str">
        <f>IF(' Inf Conc'!F10="", " ", ' Inf Conc'!$C10*' Inf Conc'!F10*3.78)</f>
        <v xml:space="preserve"> </v>
      </c>
      <c r="G10" s="348" t="str">
        <f>IF(' Inf Conc'!G10="", " ", ' Inf Conc'!$C10*' Inf Conc'!G10*3.78)</f>
        <v xml:space="preserve"> </v>
      </c>
      <c r="H10" s="348" t="str">
        <f>IF(' Inf Conc'!H10="", " ", ' Inf Conc'!$C10*' Inf Conc'!H10*3.78)</f>
        <v xml:space="preserve"> </v>
      </c>
      <c r="I10" s="347" t="str">
        <f>IF(' Inf Conc'!I10="", " ", ' Inf Conc'!$C10*' Inf Conc'!I10*3.78)</f>
        <v xml:space="preserve"> </v>
      </c>
      <c r="J10" s="347" t="str">
        <f>IF(' Inf Conc'!J10="", " ", ' Inf Conc'!$C10*' Inf Conc'!J10*3.78)</f>
        <v xml:space="preserve"> </v>
      </c>
      <c r="K10" s="347" t="str">
        <f>IF(' Inf Conc'!K10="", " ", ' Inf Conc'!$D10*' Inf Conc'!K10*3.78)</f>
        <v xml:space="preserve"> </v>
      </c>
      <c r="L10" s="347" t="str">
        <f>IF(' Inf Conc'!L10="", " ", ' Inf Conc'!$C10*' Inf Conc'!L10*3.78)</f>
        <v xml:space="preserve"> </v>
      </c>
    </row>
    <row r="11" spans="1:13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347" t="str">
        <f>IF(OR(' Inf Conc'!E11="",' Inf Conc'!E11=0)," ",' Inf Conc'!$C11*' Inf Conc'!E11*3.78)</f>
        <v xml:space="preserve"> </v>
      </c>
      <c r="F11" s="347" t="str">
        <f>IF(' Inf Conc'!F11="", " ", ' Inf Conc'!$C11*' Inf Conc'!F11*3.78)</f>
        <v xml:space="preserve"> </v>
      </c>
      <c r="G11" s="348" t="str">
        <f>IF(' Inf Conc'!G11="", " ", ' Inf Conc'!$C11*' Inf Conc'!G11*3.78)</f>
        <v xml:space="preserve"> </v>
      </c>
      <c r="H11" s="348" t="str">
        <f>IF(' Inf Conc'!H11="", " ", ' Inf Conc'!$C11*' Inf Conc'!H11*3.78)</f>
        <v xml:space="preserve"> </v>
      </c>
      <c r="I11" s="347" t="str">
        <f>IF(' Inf Conc'!I11="", " ", ' Inf Conc'!$C11*' Inf Conc'!I11*3.78)</f>
        <v xml:space="preserve"> </v>
      </c>
      <c r="J11" s="347" t="str">
        <f>IF(' Inf Conc'!J11="", " ", ' Inf Conc'!$C11*' Inf Conc'!J11*3.78)</f>
        <v xml:space="preserve"> </v>
      </c>
      <c r="K11" s="347" t="str">
        <f>IF(' Inf Conc'!K11="", " ", ' Inf Conc'!$D11*' Inf Conc'!K11*3.78)</f>
        <v xml:space="preserve"> </v>
      </c>
      <c r="L11" s="347" t="str">
        <f>IF(' Inf Conc'!L11="", " ", ' Inf Conc'!$C11*' Inf Conc'!L11*3.78)</f>
        <v xml:space="preserve"> </v>
      </c>
    </row>
    <row r="12" spans="1:13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347" t="str">
        <f>IF(OR(' Inf Conc'!E12="",' Inf Conc'!E12=0)," ",' Inf Conc'!$C12*' Inf Conc'!E12*3.78)</f>
        <v xml:space="preserve"> </v>
      </c>
      <c r="F12" s="347" t="str">
        <f>IF(' Inf Conc'!F12="", " ", ' Inf Conc'!$C12*' Inf Conc'!F12*3.78)</f>
        <v xml:space="preserve"> </v>
      </c>
      <c r="G12" s="348" t="str">
        <f>IF(' Inf Conc'!G12="", " ", ' Inf Conc'!$C12*' Inf Conc'!G12*3.78)</f>
        <v xml:space="preserve"> </v>
      </c>
      <c r="H12" s="348" t="str">
        <f>IF(' Inf Conc'!H12="", " ", ' Inf Conc'!$C12*' Inf Conc'!H12*3.78)</f>
        <v xml:space="preserve"> </v>
      </c>
      <c r="I12" s="347" t="str">
        <f>IF(' Inf Conc'!I12="", " ", ' Inf Conc'!$C12*' Inf Conc'!I12*3.78)</f>
        <v xml:space="preserve"> </v>
      </c>
      <c r="J12" s="347" t="str">
        <f>IF(' Inf Conc'!J12="", " ", ' Inf Conc'!$C12*' Inf Conc'!J12*3.78)</f>
        <v xml:space="preserve"> </v>
      </c>
      <c r="K12" s="347" t="str">
        <f>IF(' Inf Conc'!K12="", " ", ' Inf Conc'!$D12*' Inf Conc'!K12*3.78)</f>
        <v xml:space="preserve"> </v>
      </c>
      <c r="L12" s="347" t="str">
        <f>IF(' Inf Conc'!L12="", " ", ' Inf Conc'!$C12*' Inf Conc'!L12*3.78)</f>
        <v xml:space="preserve"> </v>
      </c>
    </row>
    <row r="13" spans="1:13" s="113" customFormat="1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347" t="str">
        <f>IF(OR(' Inf Conc'!E13="",' Inf Conc'!E13=0)," ",' Inf Conc'!$C13*' Inf Conc'!E13*3.78)</f>
        <v xml:space="preserve"> </v>
      </c>
      <c r="F13" s="347" t="str">
        <f>IF(' Inf Conc'!F13="", " ", ' Inf Conc'!$C13*' Inf Conc'!F13*3.78)</f>
        <v xml:space="preserve"> </v>
      </c>
      <c r="G13" s="348" t="str">
        <f>IF(' Inf Conc'!G13="", " ", ' Inf Conc'!$C13*' Inf Conc'!G13*3.78)</f>
        <v xml:space="preserve"> </v>
      </c>
      <c r="H13" s="348" t="str">
        <f>IF(' Inf Conc'!H13="", " ", ' Inf Conc'!$C13*' Inf Conc'!H13*3.78)</f>
        <v xml:space="preserve"> </v>
      </c>
      <c r="I13" s="347" t="str">
        <f>IF(' Inf Conc'!I13="", " ", ' Inf Conc'!$C13*' Inf Conc'!I13*3.78)</f>
        <v xml:space="preserve"> </v>
      </c>
      <c r="J13" s="347" t="str">
        <f>IF(' Inf Conc'!J13="", " ", ' Inf Conc'!$C13*' Inf Conc'!J13*3.78)</f>
        <v xml:space="preserve"> </v>
      </c>
      <c r="K13" s="347" t="str">
        <f>IF(' Inf Conc'!K13="", " ", ' Inf Conc'!$D13*' Inf Conc'!K13*3.78)</f>
        <v xml:space="preserve"> </v>
      </c>
      <c r="L13" s="347" t="str">
        <f>IF(' Inf Conc'!L13="", " ", ' Inf Conc'!$C13*' Inf Conc'!L13*3.78)</f>
        <v xml:space="preserve"> </v>
      </c>
    </row>
    <row r="14" spans="1:13" s="113" customFormat="1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347" t="str">
        <f>IF(OR(' Inf Conc'!E14="",' Inf Conc'!E14=0)," ",' Inf Conc'!$C14*' Inf Conc'!E14*3.78)</f>
        <v xml:space="preserve"> </v>
      </c>
      <c r="F14" s="347" t="str">
        <f>IF(' Inf Conc'!F14="", " ", ' Inf Conc'!$C14*' Inf Conc'!F14*3.78)</f>
        <v xml:space="preserve"> </v>
      </c>
      <c r="G14" s="348" t="str">
        <f>IF(' Inf Conc'!G14="", " ", ' Inf Conc'!$C14*' Inf Conc'!G14*3.78)</f>
        <v xml:space="preserve"> </v>
      </c>
      <c r="H14" s="348" t="str">
        <f>IF(' Inf Conc'!H14="", " ", ' Inf Conc'!$C14*' Inf Conc'!H14*3.78)</f>
        <v xml:space="preserve"> </v>
      </c>
      <c r="I14" s="347" t="str">
        <f>IF(' Inf Conc'!I14="", " ", ' Inf Conc'!$C14*' Inf Conc'!I14*3.78)</f>
        <v xml:space="preserve"> </v>
      </c>
      <c r="J14" s="347" t="str">
        <f>IF(' Inf Conc'!J14="", " ", ' Inf Conc'!$C14*' Inf Conc'!J14*3.78)</f>
        <v xml:space="preserve"> </v>
      </c>
      <c r="K14" s="347" t="str">
        <f>IF(' Inf Conc'!K14="", " ", ' Inf Conc'!$D14*' Inf Conc'!K14*3.78)</f>
        <v xml:space="preserve"> </v>
      </c>
      <c r="L14" s="347" t="str">
        <f>IF(' Inf Conc'!L14="", " ", ' Inf Conc'!$C14*' Inf Conc'!L14*3.78)</f>
        <v xml:space="preserve"> </v>
      </c>
    </row>
    <row r="15" spans="1:13" s="113" customFormat="1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347" t="str">
        <f>IF(OR(' Inf Conc'!E15="",' Inf Conc'!E15=0)," ",' Inf Conc'!$C15*' Inf Conc'!E15*3.78)</f>
        <v xml:space="preserve"> </v>
      </c>
      <c r="F15" s="347" t="str">
        <f>IF(' Inf Conc'!F15="", " ", ' Inf Conc'!$C15*' Inf Conc'!F15*3.78)</f>
        <v xml:space="preserve"> </v>
      </c>
      <c r="G15" s="348" t="str">
        <f>IF(' Inf Conc'!G15="", " ", ' Inf Conc'!$C15*' Inf Conc'!G15*3.78)</f>
        <v xml:space="preserve"> </v>
      </c>
      <c r="H15" s="348" t="str">
        <f>IF(' Inf Conc'!H15="", " ", ' Inf Conc'!$C15*' Inf Conc'!H15*3.78)</f>
        <v xml:space="preserve"> </v>
      </c>
      <c r="I15" s="347" t="str">
        <f>IF(' Inf Conc'!I15="", " ", ' Inf Conc'!$C15*' Inf Conc'!I15*3.78)</f>
        <v xml:space="preserve"> </v>
      </c>
      <c r="J15" s="347" t="str">
        <f>IF(' Inf Conc'!J15="", " ", ' Inf Conc'!$C15*' Inf Conc'!J15*3.78)</f>
        <v xml:space="preserve"> </v>
      </c>
      <c r="K15" s="347" t="str">
        <f>IF(' Inf Conc'!K15="", " ", ' Inf Conc'!$D15*' Inf Conc'!K15*3.78)</f>
        <v xml:space="preserve"> </v>
      </c>
      <c r="L15" s="347" t="str">
        <f>IF(' Inf Conc'!L15="", " ", ' Inf Conc'!$C15*' Inf Conc'!L15*3.78)</f>
        <v xml:space="preserve"> </v>
      </c>
    </row>
    <row r="16" spans="1:13" s="113" customFormat="1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347" t="str">
        <f>IF(OR(' Inf Conc'!E16="",' Inf Conc'!E16=0)," ",' Inf Conc'!$C16*' Inf Conc'!E16*3.78)</f>
        <v xml:space="preserve"> </v>
      </c>
      <c r="F16" s="347" t="str">
        <f>IF(' Inf Conc'!F16="", " ", ' Inf Conc'!$C16*' Inf Conc'!F16*3.78)</f>
        <v xml:space="preserve"> </v>
      </c>
      <c r="G16" s="348" t="str">
        <f>IF(' Inf Conc'!G16="", " ", ' Inf Conc'!$C16*' Inf Conc'!G16*3.78)</f>
        <v xml:space="preserve"> </v>
      </c>
      <c r="H16" s="348" t="str">
        <f>IF(' Inf Conc'!H16="", " ", ' Inf Conc'!$C16*' Inf Conc'!H16*3.78)</f>
        <v xml:space="preserve"> </v>
      </c>
      <c r="I16" s="347" t="str">
        <f>IF(' Inf Conc'!I16="", " ", ' Inf Conc'!$C16*' Inf Conc'!I16*3.78)</f>
        <v xml:space="preserve"> </v>
      </c>
      <c r="J16" s="347" t="str">
        <f>IF(' Inf Conc'!J16="", " ", ' Inf Conc'!$C16*' Inf Conc'!J16*3.78)</f>
        <v xml:space="preserve"> </v>
      </c>
      <c r="K16" s="347" t="str">
        <f>IF(' Inf Conc'!K16="", " ", ' Inf Conc'!$D16*' Inf Conc'!K16*3.78)</f>
        <v xml:space="preserve"> </v>
      </c>
      <c r="L16" s="347" t="str">
        <f>IF(' Inf Conc'!L16="", " ", ' Inf Conc'!$C16*' Inf Conc'!L16*3.78)</f>
        <v xml:space="preserve"> </v>
      </c>
    </row>
    <row r="17" spans="1:18" s="113" customFormat="1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347" t="str">
        <f>IF(OR(' Inf Conc'!E17="",' Inf Conc'!E17=0)," ",' Inf Conc'!$C17*' Inf Conc'!E17*3.78)</f>
        <v xml:space="preserve"> </v>
      </c>
      <c r="F17" s="347" t="str">
        <f>IF(' Inf Conc'!F17="", " ", ' Inf Conc'!$C17*' Inf Conc'!F17*3.78)</f>
        <v xml:space="preserve"> </v>
      </c>
      <c r="G17" s="348" t="str">
        <f>IF(' Inf Conc'!G17="", " ", ' Inf Conc'!$C17*' Inf Conc'!G17*3.78)</f>
        <v xml:space="preserve"> </v>
      </c>
      <c r="H17" s="348" t="str">
        <f>IF(' Inf Conc'!H17="", " ", ' Inf Conc'!$C17*' Inf Conc'!H17*3.78)</f>
        <v xml:space="preserve"> </v>
      </c>
      <c r="I17" s="347" t="str">
        <f>IF(' Inf Conc'!I17="", " ", ' Inf Conc'!$C17*' Inf Conc'!I17*3.78)</f>
        <v xml:space="preserve"> </v>
      </c>
      <c r="J17" s="347" t="str">
        <f>IF(' Inf Conc'!J17="", " ", ' Inf Conc'!$C17*' Inf Conc'!J17*3.78)</f>
        <v xml:space="preserve"> </v>
      </c>
      <c r="K17" s="347" t="str">
        <f>IF(' Inf Conc'!K17="", " ", ' Inf Conc'!$D17*' Inf Conc'!K17*3.78)</f>
        <v xml:space="preserve"> </v>
      </c>
      <c r="L17" s="347" t="str">
        <f>IF(' Inf Conc'!L17="", " ", ' Inf Conc'!$C17*' Inf Conc'!L17*3.78)</f>
        <v xml:space="preserve"> </v>
      </c>
    </row>
    <row r="18" spans="1:18" s="113" customFormat="1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347" t="str">
        <f>IF(OR(' Inf Conc'!E18="",' Inf Conc'!E18=0)," ",' Inf Conc'!$C18*' Inf Conc'!E18*3.78)</f>
        <v xml:space="preserve"> </v>
      </c>
      <c r="F18" s="347" t="str">
        <f>IF(' Inf Conc'!F18="", " ", ' Inf Conc'!$C18*' Inf Conc'!F18*3.78)</f>
        <v xml:space="preserve"> </v>
      </c>
      <c r="G18" s="348" t="str">
        <f>IF(' Inf Conc'!G18="", " ", ' Inf Conc'!$C18*' Inf Conc'!G18*3.78)</f>
        <v xml:space="preserve"> </v>
      </c>
      <c r="H18" s="348" t="str">
        <f>IF(' Inf Conc'!H18="", " ", ' Inf Conc'!$C18*' Inf Conc'!H18*3.78)</f>
        <v xml:space="preserve"> </v>
      </c>
      <c r="I18" s="347" t="str">
        <f>IF(' Inf Conc'!I18="", " ", ' Inf Conc'!$C18*' Inf Conc'!I18*3.78)</f>
        <v xml:space="preserve"> </v>
      </c>
      <c r="J18" s="347" t="str">
        <f>IF(' Inf Conc'!J18="", " ", ' Inf Conc'!$C18*' Inf Conc'!J18*3.78)</f>
        <v xml:space="preserve"> </v>
      </c>
      <c r="K18" s="347" t="str">
        <f>IF(' Inf Conc'!K18="", " ", ' Inf Conc'!$D18*' Inf Conc'!K18*3.78)</f>
        <v xml:space="preserve"> </v>
      </c>
      <c r="L18" s="347" t="str">
        <f>IF(' Inf Conc'!L18="", " ", ' Inf Conc'!$C18*' Inf Conc'!L18*3.78)</f>
        <v xml:space="preserve"> </v>
      </c>
    </row>
    <row r="19" spans="1:18" s="113" customFormat="1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347" t="str">
        <f>IF(OR(' Inf Conc'!E19="",' Inf Conc'!E19=0)," ",' Inf Conc'!$C19*' Inf Conc'!E19*3.78)</f>
        <v xml:space="preserve"> </v>
      </c>
      <c r="F19" s="347" t="str">
        <f>IF(' Inf Conc'!F19="", " ", ' Inf Conc'!$C19*' Inf Conc'!F19*3.78)</f>
        <v xml:space="preserve"> </v>
      </c>
      <c r="G19" s="348" t="str">
        <f>IF(' Inf Conc'!G19="", " ", ' Inf Conc'!$C19*' Inf Conc'!G19*3.78)</f>
        <v xml:space="preserve"> </v>
      </c>
      <c r="H19" s="348" t="str">
        <f>IF(' Inf Conc'!H19="", " ", ' Inf Conc'!$C19*' Inf Conc'!H19*3.78)</f>
        <v xml:space="preserve"> </v>
      </c>
      <c r="I19" s="347" t="str">
        <f>IF(' Inf Conc'!I19="", " ", ' Inf Conc'!$C19*' Inf Conc'!I19*3.78)</f>
        <v xml:space="preserve"> </v>
      </c>
      <c r="J19" s="347" t="str">
        <f>IF(' Inf Conc'!J19="", " ", ' Inf Conc'!$C19*' Inf Conc'!J19*3.78)</f>
        <v xml:space="preserve"> </v>
      </c>
      <c r="K19" s="347" t="str">
        <f>IF(' Inf Conc'!K19="", " ", ' Inf Conc'!$D19*' Inf Conc'!K19*3.78)</f>
        <v xml:space="preserve"> </v>
      </c>
      <c r="L19" s="347" t="str">
        <f>IF(' Inf Conc'!L19="", " ", ' Inf Conc'!$C19*' Inf Conc'!L19*3.78)</f>
        <v xml:space="preserve"> </v>
      </c>
    </row>
    <row r="20" spans="1:18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347" t="str">
        <f>IF(OR(' Inf Conc'!E20="",' Inf Conc'!E20=0)," ",' Inf Conc'!$C20*' Inf Conc'!E20*3.78)</f>
        <v xml:space="preserve"> </v>
      </c>
      <c r="F20" s="347" t="str">
        <f>IF(' Inf Conc'!F20="", " ", ' Inf Conc'!$C20*' Inf Conc'!F20*3.78)</f>
        <v xml:space="preserve"> </v>
      </c>
      <c r="G20" s="348" t="str">
        <f>IF(' Inf Conc'!G20="", " ", ' Inf Conc'!$C20*' Inf Conc'!G20*3.78)</f>
        <v xml:space="preserve"> </v>
      </c>
      <c r="H20" s="348" t="str">
        <f>IF(' Inf Conc'!H20="", " ", ' Inf Conc'!$C20*' Inf Conc'!H20*3.78)</f>
        <v xml:space="preserve"> </v>
      </c>
      <c r="I20" s="347" t="str">
        <f>IF(' Inf Conc'!I20="", " ", ' Inf Conc'!$C20*' Inf Conc'!I20*3.78)</f>
        <v xml:space="preserve"> </v>
      </c>
      <c r="J20" s="347" t="str">
        <f>IF(' Inf Conc'!J20="", " ", ' Inf Conc'!$C20*' Inf Conc'!J20*3.78)</f>
        <v xml:space="preserve"> </v>
      </c>
      <c r="K20" s="347" t="str">
        <f>IF(' Inf Conc'!K20="", " ", ' Inf Conc'!$D20*' Inf Conc'!K20*3.78)</f>
        <v xml:space="preserve"> </v>
      </c>
      <c r="L20" s="347" t="str">
        <f>IF(' Inf Conc'!L20="", " ", ' Inf Conc'!$C20*' Inf Conc'!L20*3.78)</f>
        <v xml:space="preserve"> </v>
      </c>
    </row>
    <row r="21" spans="1:18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347" t="str">
        <f>IF(OR(' Inf Conc'!E21="",' Inf Conc'!E21=0)," ",' Inf Conc'!$C21*' Inf Conc'!E21*3.78)</f>
        <v xml:space="preserve"> </v>
      </c>
      <c r="F21" s="347" t="str">
        <f>IF(' Inf Conc'!F21="", " ", ' Inf Conc'!$C21*' Inf Conc'!F21*3.78)</f>
        <v xml:space="preserve"> </v>
      </c>
      <c r="G21" s="348" t="str">
        <f>IF(' Inf Conc'!G21="", " ", ' Inf Conc'!$C21*' Inf Conc'!G21*3.78)</f>
        <v xml:space="preserve"> </v>
      </c>
      <c r="H21" s="348" t="str">
        <f>IF(' Inf Conc'!H21="", " ", ' Inf Conc'!$C21*' Inf Conc'!H21*3.78)</f>
        <v xml:space="preserve"> </v>
      </c>
      <c r="I21" s="347" t="str">
        <f>IF(' Inf Conc'!I21="", " ", ' Inf Conc'!$C21*' Inf Conc'!I21*3.78)</f>
        <v xml:space="preserve"> </v>
      </c>
      <c r="J21" s="347" t="str">
        <f>IF(' Inf Conc'!J21="", " ", ' Inf Conc'!$C21*' Inf Conc'!J21*3.78)</f>
        <v xml:space="preserve"> </v>
      </c>
      <c r="K21" s="347" t="str">
        <f>IF(' Inf Conc'!K21="", " ", ' Inf Conc'!$D21*' Inf Conc'!K21*3.78)</f>
        <v xml:space="preserve"> </v>
      </c>
      <c r="L21" s="347" t="str">
        <f>IF(' Inf Conc'!L21="", " ", ' Inf Conc'!$C21*' Inf Conc'!L21*3.78)</f>
        <v xml:space="preserve"> </v>
      </c>
    </row>
    <row r="22" spans="1:18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347" t="str">
        <f>IF(OR(' Inf Conc'!E22="",' Inf Conc'!E22=0)," ",' Inf Conc'!$C22*' Inf Conc'!E22*3.78)</f>
        <v xml:space="preserve"> </v>
      </c>
      <c r="F22" s="347" t="str">
        <f>IF(' Inf Conc'!F22="", " ", ' Inf Conc'!$C22*' Inf Conc'!F22*3.78)</f>
        <v xml:space="preserve"> </v>
      </c>
      <c r="G22" s="348" t="str">
        <f>IF(' Inf Conc'!G22="", " ", ' Inf Conc'!$C22*' Inf Conc'!G22*3.78)</f>
        <v xml:space="preserve"> </v>
      </c>
      <c r="H22" s="348" t="str">
        <f>IF(' Inf Conc'!H22="", " ", ' Inf Conc'!$C22*' Inf Conc'!H22*3.78)</f>
        <v xml:space="preserve"> </v>
      </c>
      <c r="I22" s="347" t="str">
        <f>IF(' Inf Conc'!I22="", " ", ' Inf Conc'!$C22*' Inf Conc'!I22*3.78)</f>
        <v xml:space="preserve"> </v>
      </c>
      <c r="J22" s="347" t="str">
        <f>IF(' Inf Conc'!J22="", " ", ' Inf Conc'!$C22*' Inf Conc'!J22*3.78)</f>
        <v xml:space="preserve"> </v>
      </c>
      <c r="K22" s="347" t="str">
        <f>IF(' Inf Conc'!K22="", " ", ' Inf Conc'!$D22*' Inf Conc'!K22*3.78)</f>
        <v xml:space="preserve"> </v>
      </c>
      <c r="L22" s="347" t="str">
        <f>IF(' Inf Conc'!L22="", " ", ' Inf Conc'!$C22*' Inf Conc'!L22*3.78)</f>
        <v xml:space="preserve"> </v>
      </c>
    </row>
    <row r="23" spans="1:18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347" t="str">
        <f>IF(OR(' Inf Conc'!E23="",' Inf Conc'!E23=0)," ",' Inf Conc'!$C23*' Inf Conc'!E23*3.78)</f>
        <v xml:space="preserve"> </v>
      </c>
      <c r="F23" s="347" t="str">
        <f>IF(' Inf Conc'!F23="", " ", ' Inf Conc'!$C23*' Inf Conc'!F23*3.78)</f>
        <v xml:space="preserve"> </v>
      </c>
      <c r="G23" s="348" t="str">
        <f>IF(' Inf Conc'!G23="", " ", ' Inf Conc'!$C23*' Inf Conc'!G23*3.78)</f>
        <v xml:space="preserve"> </v>
      </c>
      <c r="H23" s="348" t="str">
        <f>IF(' Inf Conc'!H23="", " ", ' Inf Conc'!$C23*' Inf Conc'!H23*3.78)</f>
        <v xml:space="preserve"> </v>
      </c>
      <c r="I23" s="347" t="str">
        <f>IF(' Inf Conc'!I23="", " ", ' Inf Conc'!$C23*' Inf Conc'!I23*3.78)</f>
        <v xml:space="preserve"> </v>
      </c>
      <c r="J23" s="347" t="str">
        <f>IF(' Inf Conc'!J23="", " ", ' Inf Conc'!$C23*' Inf Conc'!J23*3.78)</f>
        <v xml:space="preserve"> </v>
      </c>
      <c r="K23" s="347" t="str">
        <f>IF(' Inf Conc'!K23="", " ", ' Inf Conc'!$D23*' Inf Conc'!K23*3.78)</f>
        <v xml:space="preserve"> </v>
      </c>
      <c r="L23" s="347" t="str">
        <f>IF(' Inf Conc'!L23="", " ", ' Inf Conc'!$C23*' Inf Conc'!L23*3.78)</f>
        <v xml:space="preserve"> </v>
      </c>
    </row>
    <row r="24" spans="1:18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347" t="str">
        <f>IF(OR(' Inf Conc'!E24="",' Inf Conc'!E24=0)," ",' Inf Conc'!$C24*' Inf Conc'!E24*3.78)</f>
        <v xml:space="preserve"> </v>
      </c>
      <c r="F24" s="347" t="str">
        <f>IF(' Inf Conc'!F24="", " ", ' Inf Conc'!$C24*' Inf Conc'!F24*3.78)</f>
        <v xml:space="preserve"> </v>
      </c>
      <c r="G24" s="348" t="str">
        <f>IF(' Inf Conc'!G24="", " ", ' Inf Conc'!$C24*' Inf Conc'!G24*3.78)</f>
        <v xml:space="preserve"> </v>
      </c>
      <c r="H24" s="348" t="str">
        <f>IF(' Inf Conc'!H24="", " ", ' Inf Conc'!$C24*' Inf Conc'!H24*3.78)</f>
        <v xml:space="preserve"> </v>
      </c>
      <c r="I24" s="347" t="str">
        <f>IF(' Inf Conc'!I24="", " ", ' Inf Conc'!$C24*' Inf Conc'!I24*3.78)</f>
        <v xml:space="preserve"> </v>
      </c>
      <c r="J24" s="347" t="str">
        <f>IF(' Inf Conc'!J24="", " ", ' Inf Conc'!$C24*' Inf Conc'!J24*3.78)</f>
        <v xml:space="preserve"> </v>
      </c>
      <c r="K24" s="347" t="str">
        <f>IF(' Inf Conc'!K24="", " ", ' Inf Conc'!$D24*' Inf Conc'!K24*3.78)</f>
        <v xml:space="preserve"> </v>
      </c>
      <c r="L24" s="347" t="str">
        <f>IF(' Inf Conc'!L24="", " ", ' Inf Conc'!$C24*' Inf Conc'!L24*3.78)</f>
        <v xml:space="preserve"> </v>
      </c>
    </row>
    <row r="25" spans="1:18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347" t="str">
        <f>IF(OR(' Inf Conc'!E25="",' Inf Conc'!E25=0)," ",' Inf Conc'!$C25*' Inf Conc'!E25*3.78)</f>
        <v xml:space="preserve"> </v>
      </c>
      <c r="F25" s="347" t="str">
        <f>IF(' Inf Conc'!F25="", " ", ' Inf Conc'!$C25*' Inf Conc'!F25*3.78)</f>
        <v xml:space="preserve"> </v>
      </c>
      <c r="G25" s="348" t="str">
        <f>IF(' Inf Conc'!G25="", " ", ' Inf Conc'!$C25*' Inf Conc'!G25*3.78)</f>
        <v xml:space="preserve"> </v>
      </c>
      <c r="H25" s="348" t="str">
        <f>IF(' Inf Conc'!H25="", " ", ' Inf Conc'!$C25*' Inf Conc'!H25*3.78)</f>
        <v xml:space="preserve"> </v>
      </c>
      <c r="I25" s="347" t="str">
        <f>IF(' Inf Conc'!I25="", " ", ' Inf Conc'!$C25*' Inf Conc'!I25*3.78)</f>
        <v xml:space="preserve"> </v>
      </c>
      <c r="J25" s="347" t="str">
        <f>IF(' Inf Conc'!J25="", " ", ' Inf Conc'!$C25*' Inf Conc'!J25*3.78)</f>
        <v xml:space="preserve"> </v>
      </c>
      <c r="K25" s="347" t="str">
        <f>IF(' Inf Conc'!K25="", " ", ' Inf Conc'!$D25*' Inf Conc'!K25*3.78)</f>
        <v xml:space="preserve"> </v>
      </c>
      <c r="L25" s="347" t="str">
        <f>IF(' Inf Conc'!L25="", " ", ' Inf Conc'!$C25*' Inf Conc'!L25*3.78)</f>
        <v xml:space="preserve"> </v>
      </c>
    </row>
    <row r="26" spans="1:18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347" t="str">
        <f>IF(OR(' Inf Conc'!E26="",' Inf Conc'!E26=0)," ",' Inf Conc'!$C26*' Inf Conc'!E26*3.78)</f>
        <v xml:space="preserve"> </v>
      </c>
      <c r="F26" s="347" t="str">
        <f>IF(' Inf Conc'!F26="", " ", ' Inf Conc'!$C26*' Inf Conc'!F26*3.78)</f>
        <v xml:space="preserve"> </v>
      </c>
      <c r="G26" s="348" t="str">
        <f>IF(' Inf Conc'!G26="", " ", ' Inf Conc'!$C26*' Inf Conc'!G26*3.78)</f>
        <v xml:space="preserve"> </v>
      </c>
      <c r="H26" s="348" t="str">
        <f>IF(' Inf Conc'!H26="", " ", ' Inf Conc'!$C26*' Inf Conc'!H26*3.78)</f>
        <v xml:space="preserve"> </v>
      </c>
      <c r="I26" s="347" t="str">
        <f>IF(' Inf Conc'!I26="", " ", ' Inf Conc'!$C26*' Inf Conc'!I26*3.78)</f>
        <v xml:space="preserve"> </v>
      </c>
      <c r="J26" s="347" t="str">
        <f>IF(' Inf Conc'!J26="", " ", ' Inf Conc'!$C26*' Inf Conc'!J26*3.78)</f>
        <v xml:space="preserve"> </v>
      </c>
      <c r="K26" s="347" t="str">
        <f>IF(' Inf Conc'!K26="", " ", ' Inf Conc'!$D26*' Inf Conc'!K26*3.78)</f>
        <v xml:space="preserve"> </v>
      </c>
      <c r="L26" s="347" t="str">
        <f>IF(' Inf Conc'!L26="", " ", ' Inf Conc'!$C26*' Inf Conc'!L26*3.78)</f>
        <v xml:space="preserve"> </v>
      </c>
    </row>
    <row r="27" spans="1:18" ht="14.25" customHeight="1" thickBot="1"/>
    <row r="28" spans="1:18" s="113" customFormat="1" ht="15.7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14" sqref="V14"/>
    </sheetView>
  </sheetViews>
  <sheetFormatPr defaultRowHeight="1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>
      <c r="A2" s="160" t="str">
        <f>' Inf Conc'!A2</f>
        <v>San Jose/Santa Clara Water Pollution Control Plant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>
      <c r="A3" s="163" t="str">
        <f>' Inf Conc'!A3</f>
        <v>Eric Dunlavey, NPDES Compliance Supervisor, (408) 945-3065, eric.dunlavey@sanjoseca.gov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36" t="s">
        <v>13</v>
      </c>
      <c r="E5" s="337"/>
      <c r="F5" s="92" t="s">
        <v>51</v>
      </c>
      <c r="G5" s="93" t="s">
        <v>153</v>
      </c>
      <c r="H5" s="94" t="s">
        <v>52</v>
      </c>
      <c r="I5" s="99" t="s">
        <v>152</v>
      </c>
      <c r="J5" s="285" t="s">
        <v>151</v>
      </c>
      <c r="K5" s="285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39" t="s">
        <v>178</v>
      </c>
      <c r="R5" s="339"/>
      <c r="S5" s="338" t="s">
        <v>179</v>
      </c>
      <c r="T5" s="338"/>
      <c r="U5" s="114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19" t="s">
        <v>37</v>
      </c>
      <c r="G6" s="320" t="s">
        <v>16</v>
      </c>
      <c r="H6" s="95"/>
      <c r="I6" s="100"/>
      <c r="J6" s="286"/>
      <c r="K6" s="286"/>
      <c r="L6" s="95"/>
      <c r="M6" s="95"/>
      <c r="N6" s="95"/>
      <c r="O6" s="95"/>
      <c r="P6" s="318" t="s">
        <v>93</v>
      </c>
      <c r="Q6" s="322" t="s">
        <v>11</v>
      </c>
      <c r="R6" s="96" t="s">
        <v>12</v>
      </c>
      <c r="S6" s="303" t="s">
        <v>11</v>
      </c>
      <c r="T6" s="303" t="s">
        <v>12</v>
      </c>
      <c r="U6" s="97"/>
    </row>
    <row r="7" spans="1:21" s="117" customFormat="1" ht="16.5" customHeight="1">
      <c r="A7" s="304" t="s">
        <v>207</v>
      </c>
      <c r="B7" s="236">
        <v>41100</v>
      </c>
      <c r="C7" s="31" t="s">
        <v>211</v>
      </c>
      <c r="D7" s="246">
        <v>85.7</v>
      </c>
      <c r="E7" s="246">
        <v>114.8</v>
      </c>
      <c r="F7" s="151">
        <f t="shared" ref="F7:F18" si="0">SUM(H7,J7,K7)</f>
        <v>11.88</v>
      </c>
      <c r="G7" s="129">
        <f t="shared" ref="G7:G18" si="1">SUM(I7:K7)</f>
        <v>11.98</v>
      </c>
      <c r="H7" s="247">
        <v>1</v>
      </c>
      <c r="I7" s="246">
        <v>1.1000000000000001</v>
      </c>
      <c r="J7" s="247">
        <v>10.8</v>
      </c>
      <c r="K7" s="246">
        <v>0.08</v>
      </c>
      <c r="L7" s="247">
        <v>0.5</v>
      </c>
      <c r="M7" s="297"/>
      <c r="N7" s="247">
        <v>0.31</v>
      </c>
      <c r="O7" s="246">
        <v>0.25</v>
      </c>
      <c r="P7" s="247">
        <v>0.2</v>
      </c>
      <c r="Q7" s="246">
        <v>7.4</v>
      </c>
      <c r="R7" s="246">
        <v>7.4</v>
      </c>
      <c r="S7" s="247">
        <v>23</v>
      </c>
      <c r="T7" s="247">
        <v>23</v>
      </c>
      <c r="U7" s="305">
        <v>1.8</v>
      </c>
    </row>
    <row r="8" spans="1:21" s="117" customFormat="1" ht="16.5" customHeight="1">
      <c r="A8" s="304" t="s">
        <v>207</v>
      </c>
      <c r="B8" s="236">
        <v>41114</v>
      </c>
      <c r="C8" s="31" t="s">
        <v>211</v>
      </c>
      <c r="D8" s="246">
        <v>83.2</v>
      </c>
      <c r="E8" s="246">
        <v>113.1</v>
      </c>
      <c r="F8" s="151">
        <f t="shared" si="0"/>
        <v>14.899999999999999</v>
      </c>
      <c r="G8" s="129">
        <f t="shared" si="1"/>
        <v>14.7</v>
      </c>
      <c r="H8" s="247">
        <v>1.1000000000000001</v>
      </c>
      <c r="I8" s="246">
        <v>0.9</v>
      </c>
      <c r="J8" s="247">
        <v>13.7</v>
      </c>
      <c r="K8" s="246">
        <v>0.1</v>
      </c>
      <c r="L8" s="247">
        <v>0.5</v>
      </c>
      <c r="M8" s="297">
        <v>0.08</v>
      </c>
      <c r="N8" s="247">
        <v>0.3</v>
      </c>
      <c r="O8" s="246">
        <v>0.26</v>
      </c>
      <c r="P8" s="247">
        <v>0.22</v>
      </c>
      <c r="Q8" s="246">
        <v>7.4</v>
      </c>
      <c r="R8" s="246">
        <v>7.4</v>
      </c>
      <c r="S8" s="247">
        <v>22.7</v>
      </c>
      <c r="T8" s="247">
        <v>22.7</v>
      </c>
      <c r="U8" s="305">
        <v>1.8</v>
      </c>
    </row>
    <row r="9" spans="1:21" s="117" customFormat="1" ht="16.5" customHeight="1">
      <c r="A9" s="304" t="s">
        <v>207</v>
      </c>
      <c r="B9" s="236">
        <v>41130</v>
      </c>
      <c r="C9" s="31" t="s">
        <v>211</v>
      </c>
      <c r="D9" s="246">
        <v>81.099999999999994</v>
      </c>
      <c r="E9" s="246">
        <v>116.2</v>
      </c>
      <c r="F9" s="151">
        <f t="shared" si="0"/>
        <v>9.1999999999999993</v>
      </c>
      <c r="G9" s="129">
        <f t="shared" si="1"/>
        <v>9</v>
      </c>
      <c r="H9" s="247">
        <v>1.2</v>
      </c>
      <c r="I9" s="246">
        <v>1</v>
      </c>
      <c r="J9" s="247">
        <v>7.9</v>
      </c>
      <c r="K9" s="246">
        <v>0.1</v>
      </c>
      <c r="L9" s="247">
        <v>0.4</v>
      </c>
      <c r="M9" s="297"/>
      <c r="N9" s="247">
        <v>0.31</v>
      </c>
      <c r="O9" s="246">
        <v>0.33</v>
      </c>
      <c r="P9" s="247">
        <v>0.23</v>
      </c>
      <c r="Q9" s="246">
        <v>7.5</v>
      </c>
      <c r="R9" s="246">
        <v>7.5</v>
      </c>
      <c r="S9" s="247">
        <v>23.4</v>
      </c>
      <c r="T9" s="247">
        <v>23.4</v>
      </c>
      <c r="U9" s="305">
        <v>1.5</v>
      </c>
    </row>
    <row r="10" spans="1:21" s="117" customFormat="1" ht="16.5" customHeight="1">
      <c r="A10" s="304" t="s">
        <v>207</v>
      </c>
      <c r="B10" s="236">
        <v>41144</v>
      </c>
      <c r="C10" s="31" t="s">
        <v>211</v>
      </c>
      <c r="D10" s="246">
        <v>88</v>
      </c>
      <c r="E10" s="246">
        <v>115.9</v>
      </c>
      <c r="F10" s="151">
        <f t="shared" si="0"/>
        <v>14.1</v>
      </c>
      <c r="G10" s="129">
        <f t="shared" si="1"/>
        <v>14.1</v>
      </c>
      <c r="H10" s="247">
        <v>1.2</v>
      </c>
      <c r="I10" s="246">
        <v>1.2</v>
      </c>
      <c r="J10" s="247">
        <v>12.8</v>
      </c>
      <c r="K10" s="246">
        <v>0.1</v>
      </c>
      <c r="L10" s="247">
        <v>0.5</v>
      </c>
      <c r="M10" s="297">
        <v>0.05</v>
      </c>
      <c r="N10" s="247">
        <v>0.34</v>
      </c>
      <c r="O10" s="246">
        <v>0.32</v>
      </c>
      <c r="P10" s="247">
        <v>0.23</v>
      </c>
      <c r="Q10" s="246">
        <v>7.4</v>
      </c>
      <c r="R10" s="246">
        <v>7.4</v>
      </c>
      <c r="S10" s="247">
        <v>23.2</v>
      </c>
      <c r="T10" s="247">
        <v>23.2</v>
      </c>
      <c r="U10" s="305">
        <v>1.7</v>
      </c>
    </row>
    <row r="11" spans="1:21" s="124" customFormat="1" ht="16.5" customHeight="1">
      <c r="A11" s="304" t="s">
        <v>207</v>
      </c>
      <c r="B11" s="236">
        <v>41171</v>
      </c>
      <c r="C11" s="31" t="s">
        <v>211</v>
      </c>
      <c r="D11" s="246">
        <v>80.8</v>
      </c>
      <c r="E11" s="246">
        <v>113.9</v>
      </c>
      <c r="F11" s="151">
        <f t="shared" si="0"/>
        <v>14</v>
      </c>
      <c r="G11" s="129">
        <f t="shared" si="1"/>
        <v>13.6</v>
      </c>
      <c r="H11" s="247">
        <v>1.4</v>
      </c>
      <c r="I11" s="246">
        <v>1</v>
      </c>
      <c r="J11" s="247">
        <v>12.5</v>
      </c>
      <c r="K11" s="246">
        <v>0.1</v>
      </c>
      <c r="L11" s="247">
        <v>0.5</v>
      </c>
      <c r="M11" s="297"/>
      <c r="N11" s="247">
        <v>0.33</v>
      </c>
      <c r="O11" s="246">
        <v>0.26</v>
      </c>
      <c r="P11" s="247">
        <v>0.21</v>
      </c>
      <c r="Q11" s="246">
        <v>7.5</v>
      </c>
      <c r="R11" s="246">
        <v>7.5</v>
      </c>
      <c r="S11" s="247">
        <v>23</v>
      </c>
      <c r="T11" s="247">
        <v>23</v>
      </c>
      <c r="U11" s="305">
        <v>1.8</v>
      </c>
    </row>
    <row r="12" spans="1:21" s="125" customFormat="1" ht="16.5" customHeight="1">
      <c r="A12" s="304" t="s">
        <v>207</v>
      </c>
      <c r="B12" s="236">
        <v>41178</v>
      </c>
      <c r="C12" s="31" t="s">
        <v>211</v>
      </c>
      <c r="D12" s="246">
        <v>91.8</v>
      </c>
      <c r="E12" s="246">
        <v>120.4</v>
      </c>
      <c r="F12" s="151">
        <f t="shared" si="0"/>
        <v>13.88</v>
      </c>
      <c r="G12" s="129">
        <f t="shared" si="1"/>
        <v>13.58</v>
      </c>
      <c r="H12" s="247">
        <v>1.3</v>
      </c>
      <c r="I12" s="246">
        <v>1</v>
      </c>
      <c r="J12" s="247">
        <v>12.5</v>
      </c>
      <c r="K12" s="246">
        <v>0.08</v>
      </c>
      <c r="L12" s="247">
        <v>0.5</v>
      </c>
      <c r="M12" s="297">
        <v>0.08</v>
      </c>
      <c r="N12" s="247">
        <v>0.31</v>
      </c>
      <c r="O12" s="246">
        <v>0.27</v>
      </c>
      <c r="P12" s="247">
        <v>0.23</v>
      </c>
      <c r="Q12" s="246">
        <v>7.4</v>
      </c>
      <c r="R12" s="246">
        <v>7.4</v>
      </c>
      <c r="S12" s="247">
        <v>22.6</v>
      </c>
      <c r="T12" s="247">
        <v>22.6</v>
      </c>
      <c r="U12" s="305">
        <v>1.2</v>
      </c>
    </row>
    <row r="13" spans="1:21" s="125" customFormat="1" ht="16.5" customHeight="1">
      <c r="A13" s="304" t="s">
        <v>208</v>
      </c>
      <c r="B13" s="236">
        <v>41183</v>
      </c>
      <c r="C13" s="31" t="s">
        <v>211</v>
      </c>
      <c r="D13" s="246">
        <v>90.8</v>
      </c>
      <c r="E13" s="246">
        <v>114.8</v>
      </c>
      <c r="F13" s="151">
        <f t="shared" si="0"/>
        <v>11.02</v>
      </c>
      <c r="G13" s="129">
        <f t="shared" si="1"/>
        <v>10.719999999999999</v>
      </c>
      <c r="H13" s="247">
        <v>1.4</v>
      </c>
      <c r="I13" s="246">
        <v>1.1000000000000001</v>
      </c>
      <c r="J13" s="247">
        <v>9.5299999999999994</v>
      </c>
      <c r="K13" s="246">
        <v>0.09</v>
      </c>
      <c r="L13" s="247">
        <v>0.4</v>
      </c>
      <c r="M13" s="297"/>
      <c r="N13" s="247">
        <v>0.31</v>
      </c>
      <c r="O13" s="246">
        <v>0.27</v>
      </c>
      <c r="P13" s="247">
        <v>0.23</v>
      </c>
      <c r="Q13" s="246">
        <v>7.4</v>
      </c>
      <c r="R13" s="246">
        <v>7.4</v>
      </c>
      <c r="S13" s="247">
        <v>24.2</v>
      </c>
      <c r="T13" s="247">
        <v>24.2</v>
      </c>
      <c r="U13" s="305">
        <v>1.5</v>
      </c>
    </row>
    <row r="14" spans="1:21" s="125" customFormat="1" ht="16.5" customHeight="1">
      <c r="A14" s="304" t="s">
        <v>208</v>
      </c>
      <c r="B14" s="236">
        <v>41197</v>
      </c>
      <c r="C14" s="31" t="s">
        <v>211</v>
      </c>
      <c r="D14" s="246">
        <v>93</v>
      </c>
      <c r="E14" s="246">
        <v>123.1</v>
      </c>
      <c r="F14" s="151">
        <f t="shared" si="0"/>
        <v>12.709999999999999</v>
      </c>
      <c r="G14" s="129">
        <f t="shared" si="1"/>
        <v>12.51</v>
      </c>
      <c r="H14" s="247">
        <v>1.6</v>
      </c>
      <c r="I14" s="246">
        <v>1.4</v>
      </c>
      <c r="J14" s="247">
        <v>11</v>
      </c>
      <c r="K14" s="246">
        <v>0.11</v>
      </c>
      <c r="L14" s="247">
        <v>0.5</v>
      </c>
      <c r="M14" s="297">
        <v>7.0000000000000007E-2</v>
      </c>
      <c r="N14" s="247">
        <v>0.4</v>
      </c>
      <c r="O14" s="246">
        <v>0.35</v>
      </c>
      <c r="P14" s="247">
        <v>0.27</v>
      </c>
      <c r="Q14" s="246">
        <v>7.4</v>
      </c>
      <c r="R14" s="246">
        <v>7.4</v>
      </c>
      <c r="S14" s="247">
        <v>22.9</v>
      </c>
      <c r="T14" s="247">
        <v>22.9</v>
      </c>
      <c r="U14" s="305">
        <v>2</v>
      </c>
    </row>
    <row r="15" spans="1:21" s="117" customFormat="1" ht="16.5" customHeight="1">
      <c r="A15" s="304" t="s">
        <v>208</v>
      </c>
      <c r="B15" s="236">
        <v>41220</v>
      </c>
      <c r="C15" s="31" t="s">
        <v>211</v>
      </c>
      <c r="D15" s="246">
        <v>90.6</v>
      </c>
      <c r="E15" s="246">
        <v>119.1</v>
      </c>
      <c r="F15" s="151">
        <f t="shared" si="0"/>
        <v>14.31</v>
      </c>
      <c r="G15" s="129">
        <f t="shared" si="1"/>
        <v>14.11</v>
      </c>
      <c r="H15" s="247">
        <v>1.4</v>
      </c>
      <c r="I15" s="246">
        <v>1.2</v>
      </c>
      <c r="J15" s="247">
        <v>12.7</v>
      </c>
      <c r="K15" s="246">
        <v>0.21</v>
      </c>
      <c r="L15" s="247">
        <v>0.5</v>
      </c>
      <c r="M15" s="297"/>
      <c r="N15" s="247">
        <v>0.28999999999999998</v>
      </c>
      <c r="O15" s="246">
        <v>0.22</v>
      </c>
      <c r="P15" s="247">
        <v>0.16</v>
      </c>
      <c r="Q15" s="246">
        <v>7.5</v>
      </c>
      <c r="R15" s="246">
        <v>7.5</v>
      </c>
      <c r="S15" s="247">
        <v>21.9</v>
      </c>
      <c r="T15" s="247">
        <v>21.9</v>
      </c>
      <c r="U15" s="305">
        <v>1.9</v>
      </c>
    </row>
    <row r="16" spans="1:21" s="125" customFormat="1" ht="16.5" customHeight="1">
      <c r="A16" s="304" t="s">
        <v>208</v>
      </c>
      <c r="B16" s="236">
        <v>41231</v>
      </c>
      <c r="C16" s="31" t="s">
        <v>210</v>
      </c>
      <c r="D16" s="246">
        <v>102</v>
      </c>
      <c r="E16" s="246">
        <v>139.80000000000001</v>
      </c>
      <c r="F16" s="151">
        <f t="shared" si="0"/>
        <v>14.860000000000001</v>
      </c>
      <c r="G16" s="129">
        <f t="shared" si="1"/>
        <v>14.260000000000002</v>
      </c>
      <c r="H16" s="247">
        <v>3.5</v>
      </c>
      <c r="I16" s="246">
        <v>2.9</v>
      </c>
      <c r="J16" s="247">
        <v>10.3</v>
      </c>
      <c r="K16" s="246">
        <v>1.06</v>
      </c>
      <c r="L16" s="247">
        <v>1.9</v>
      </c>
      <c r="M16" s="297"/>
      <c r="N16" s="247">
        <v>0.84</v>
      </c>
      <c r="O16" s="246">
        <v>0.76</v>
      </c>
      <c r="P16" s="247">
        <v>0.71</v>
      </c>
      <c r="Q16" s="246">
        <v>7.5</v>
      </c>
      <c r="R16" s="246">
        <v>7.5</v>
      </c>
      <c r="S16" s="247">
        <v>19.899999999999999</v>
      </c>
      <c r="T16" s="247">
        <v>19.899999999999999</v>
      </c>
      <c r="U16" s="305">
        <v>2.1</v>
      </c>
    </row>
    <row r="17" spans="1:21" s="125" customFormat="1" ht="16.5" customHeight="1">
      <c r="A17" s="304" t="s">
        <v>208</v>
      </c>
      <c r="B17" s="236">
        <v>41240</v>
      </c>
      <c r="C17" s="31" t="s">
        <v>211</v>
      </c>
      <c r="D17" s="246">
        <v>95.4</v>
      </c>
      <c r="E17" s="246">
        <v>130.4</v>
      </c>
      <c r="F17" s="151">
        <f t="shared" si="0"/>
        <v>14.340000000000002</v>
      </c>
      <c r="G17" s="129">
        <f t="shared" si="1"/>
        <v>14.040000000000001</v>
      </c>
      <c r="H17" s="247">
        <v>2.2000000000000002</v>
      </c>
      <c r="I17" s="246">
        <v>1.9</v>
      </c>
      <c r="J17" s="247">
        <v>10.9</v>
      </c>
      <c r="K17" s="246">
        <v>1.24</v>
      </c>
      <c r="L17" s="247">
        <v>1.1000000000000001</v>
      </c>
      <c r="M17" s="297">
        <v>0.09</v>
      </c>
      <c r="N17" s="247">
        <v>0.41</v>
      </c>
      <c r="O17" s="246">
        <v>0.34</v>
      </c>
      <c r="P17" s="247">
        <v>0.33</v>
      </c>
      <c r="Q17" s="246">
        <v>7.6</v>
      </c>
      <c r="R17" s="246">
        <v>7.6</v>
      </c>
      <c r="S17" s="247">
        <v>19.7</v>
      </c>
      <c r="T17" s="247">
        <v>19.7</v>
      </c>
      <c r="U17" s="305">
        <v>2.2000000000000002</v>
      </c>
    </row>
    <row r="18" spans="1:21" s="125" customFormat="1" ht="16.5" customHeight="1">
      <c r="A18" s="304" t="s">
        <v>208</v>
      </c>
      <c r="B18" s="236">
        <v>41247</v>
      </c>
      <c r="C18" s="31" t="s">
        <v>211</v>
      </c>
      <c r="D18" s="246">
        <v>111.1</v>
      </c>
      <c r="E18" s="246">
        <v>152.4</v>
      </c>
      <c r="F18" s="151">
        <f t="shared" si="0"/>
        <v>17.38</v>
      </c>
      <c r="G18" s="129">
        <f t="shared" si="1"/>
        <v>17.079999999999998</v>
      </c>
      <c r="H18" s="247">
        <v>3.1</v>
      </c>
      <c r="I18" s="246">
        <v>2.8</v>
      </c>
      <c r="J18" s="247">
        <v>11.6</v>
      </c>
      <c r="K18" s="246">
        <v>2.68</v>
      </c>
      <c r="L18" s="247">
        <v>1.3</v>
      </c>
      <c r="M18" s="297"/>
      <c r="N18" s="247">
        <v>1.7</v>
      </c>
      <c r="O18" s="246">
        <v>1.3</v>
      </c>
      <c r="P18" s="247">
        <v>1.5</v>
      </c>
      <c r="Q18" s="246">
        <v>7.4</v>
      </c>
      <c r="R18" s="246">
        <v>7.4</v>
      </c>
      <c r="S18" s="247">
        <v>19.8</v>
      </c>
      <c r="T18" s="247">
        <v>19.8</v>
      </c>
      <c r="U18" s="305">
        <v>2.1</v>
      </c>
    </row>
    <row r="19" spans="1:21" s="125" customFormat="1" ht="16.5" customHeight="1">
      <c r="A19" s="304" t="s">
        <v>208</v>
      </c>
      <c r="B19" s="236">
        <v>41260</v>
      </c>
      <c r="C19" s="31" t="s">
        <v>211</v>
      </c>
      <c r="D19" s="246">
        <v>101.9</v>
      </c>
      <c r="E19" s="246">
        <v>126.9</v>
      </c>
      <c r="F19" s="151">
        <f t="shared" ref="F19:F34" si="2">SUM(H19,J19,K19)</f>
        <v>15.659999999999998</v>
      </c>
      <c r="G19" s="129">
        <f t="shared" ref="G19:G34" si="3">SUM(I19:K19)</f>
        <v>15.159999999999998</v>
      </c>
      <c r="H19" s="247">
        <v>2.7</v>
      </c>
      <c r="I19" s="246">
        <v>2.2000000000000002</v>
      </c>
      <c r="J19" s="247">
        <v>10.7</v>
      </c>
      <c r="K19" s="246">
        <v>2.2599999999999998</v>
      </c>
      <c r="L19" s="247">
        <v>1.3</v>
      </c>
      <c r="M19" s="297">
        <v>0.06</v>
      </c>
      <c r="N19" s="247">
        <v>1.5</v>
      </c>
      <c r="O19" s="246">
        <v>1.4</v>
      </c>
      <c r="P19" s="247">
        <v>1</v>
      </c>
      <c r="Q19" s="246">
        <v>7.4</v>
      </c>
      <c r="R19" s="246">
        <v>7.4</v>
      </c>
      <c r="S19" s="247">
        <v>19.100000000000001</v>
      </c>
      <c r="T19" s="247">
        <v>19.100000000000001</v>
      </c>
      <c r="U19" s="305">
        <v>2.4</v>
      </c>
    </row>
    <row r="20" spans="1:21" s="125" customFormat="1" ht="16.5" customHeight="1">
      <c r="A20" s="304" t="s">
        <v>209</v>
      </c>
      <c r="B20" s="236">
        <v>41277</v>
      </c>
      <c r="C20" s="31" t="s">
        <v>211</v>
      </c>
      <c r="D20" s="246">
        <v>104</v>
      </c>
      <c r="E20" s="246">
        <v>132.4</v>
      </c>
      <c r="F20" s="151">
        <f t="shared" si="2"/>
        <v>18.739999999999998</v>
      </c>
      <c r="G20" s="129">
        <f t="shared" si="3"/>
        <v>18.239999999999998</v>
      </c>
      <c r="H20" s="247">
        <v>2.2999999999999998</v>
      </c>
      <c r="I20" s="246">
        <v>1.8</v>
      </c>
      <c r="J20" s="247">
        <v>15.9</v>
      </c>
      <c r="K20" s="246">
        <v>0.54</v>
      </c>
      <c r="L20" s="247">
        <v>0.7</v>
      </c>
      <c r="M20" s="297"/>
      <c r="N20" s="247">
        <v>2.1</v>
      </c>
      <c r="O20" s="246">
        <v>2.1</v>
      </c>
      <c r="P20" s="247">
        <v>2</v>
      </c>
      <c r="Q20" s="246">
        <v>7.5</v>
      </c>
      <c r="R20" s="246">
        <v>7.5</v>
      </c>
      <c r="S20" s="247">
        <v>15.9</v>
      </c>
      <c r="T20" s="247">
        <v>15.9</v>
      </c>
      <c r="U20" s="305">
        <v>2.5</v>
      </c>
    </row>
    <row r="21" spans="1:21" s="125" customFormat="1" ht="16.5" customHeight="1">
      <c r="A21" s="304" t="s">
        <v>209</v>
      </c>
      <c r="B21" s="236">
        <v>41290</v>
      </c>
      <c r="C21" s="31" t="s">
        <v>211</v>
      </c>
      <c r="D21" s="246">
        <v>97.7</v>
      </c>
      <c r="E21" s="246">
        <v>127.4</v>
      </c>
      <c r="F21" s="151">
        <f t="shared" si="2"/>
        <v>16.509999999999998</v>
      </c>
      <c r="G21" s="129">
        <f t="shared" si="3"/>
        <v>16.209999999999997</v>
      </c>
      <c r="H21" s="247">
        <v>1.2</v>
      </c>
      <c r="I21" s="246">
        <v>0.9</v>
      </c>
      <c r="J21" s="247">
        <v>15.2</v>
      </c>
      <c r="K21" s="246">
        <v>0.11</v>
      </c>
      <c r="L21" s="247">
        <v>0.4</v>
      </c>
      <c r="M21" s="297">
        <v>0.09</v>
      </c>
      <c r="N21" s="247">
        <v>2.8</v>
      </c>
      <c r="O21" s="246">
        <v>2.7</v>
      </c>
      <c r="P21" s="247">
        <v>2.5</v>
      </c>
      <c r="Q21" s="246">
        <v>7.6</v>
      </c>
      <c r="R21" s="246">
        <v>7.6</v>
      </c>
      <c r="S21" s="247">
        <v>15.4</v>
      </c>
      <c r="T21" s="247">
        <v>15.4</v>
      </c>
      <c r="U21" s="305">
        <v>2.5</v>
      </c>
    </row>
    <row r="22" spans="1:21" s="125" customFormat="1" ht="16.5" customHeight="1">
      <c r="A22" s="304" t="s">
        <v>209</v>
      </c>
      <c r="B22" s="236">
        <v>41309</v>
      </c>
      <c r="C22" s="31" t="s">
        <v>211</v>
      </c>
      <c r="D22" s="246">
        <v>99.5</v>
      </c>
      <c r="E22" s="246">
        <v>134.80000000000001</v>
      </c>
      <c r="F22" s="151">
        <f t="shared" si="2"/>
        <v>17.13</v>
      </c>
      <c r="G22" s="129">
        <f t="shared" si="3"/>
        <v>15.93</v>
      </c>
      <c r="H22" s="247">
        <v>2.6</v>
      </c>
      <c r="I22" s="246">
        <v>1.4</v>
      </c>
      <c r="J22" s="247">
        <v>14.2</v>
      </c>
      <c r="K22" s="246">
        <v>0.33</v>
      </c>
      <c r="L22" s="247">
        <v>0.7</v>
      </c>
      <c r="M22" s="297"/>
      <c r="N22" s="247">
        <v>2.5</v>
      </c>
      <c r="O22" s="246">
        <v>2.5</v>
      </c>
      <c r="P22" s="247">
        <v>2.6</v>
      </c>
      <c r="Q22" s="246">
        <v>7.6</v>
      </c>
      <c r="R22" s="246">
        <v>7.6</v>
      </c>
      <c r="S22" s="247">
        <v>17.100000000000001</v>
      </c>
      <c r="T22" s="247">
        <v>17.100000000000001</v>
      </c>
      <c r="U22" s="305">
        <v>3.6</v>
      </c>
    </row>
    <row r="23" spans="1:21" s="125" customFormat="1" ht="16.5" customHeight="1">
      <c r="A23" s="304" t="s">
        <v>209</v>
      </c>
      <c r="B23" s="236">
        <v>41324</v>
      </c>
      <c r="C23" s="31" t="s">
        <v>211</v>
      </c>
      <c r="D23" s="246">
        <v>102</v>
      </c>
      <c r="E23" s="246">
        <v>138.69999999999999</v>
      </c>
      <c r="F23" s="151">
        <f t="shared" si="2"/>
        <v>13.77</v>
      </c>
      <c r="G23" s="129">
        <f t="shared" si="3"/>
        <v>13.27</v>
      </c>
      <c r="H23" s="247">
        <v>1.8</v>
      </c>
      <c r="I23" s="246">
        <v>1.3</v>
      </c>
      <c r="J23" s="247">
        <v>11.7</v>
      </c>
      <c r="K23" s="246">
        <v>0.27</v>
      </c>
      <c r="L23" s="247">
        <v>0.6</v>
      </c>
      <c r="M23" s="297">
        <v>0.06</v>
      </c>
      <c r="N23" s="247">
        <v>0.49</v>
      </c>
      <c r="O23" s="246">
        <v>0.41</v>
      </c>
      <c r="P23" s="247">
        <v>0.32</v>
      </c>
      <c r="Q23" s="246">
        <v>7.5</v>
      </c>
      <c r="R23" s="246">
        <v>7.5</v>
      </c>
      <c r="S23" s="247">
        <v>17.100000000000001</v>
      </c>
      <c r="T23" s="247">
        <v>17.100000000000001</v>
      </c>
      <c r="U23" s="305">
        <v>2.7</v>
      </c>
    </row>
    <row r="24" spans="1:21" s="125" customFormat="1" ht="16.5" customHeight="1">
      <c r="A24" s="304" t="s">
        <v>209</v>
      </c>
      <c r="B24" s="236">
        <v>41338</v>
      </c>
      <c r="C24" s="31" t="s">
        <v>211</v>
      </c>
      <c r="D24" s="246">
        <v>95.4</v>
      </c>
      <c r="E24" s="246">
        <v>125.3</v>
      </c>
      <c r="F24" s="151">
        <f t="shared" si="2"/>
        <v>17.950000000000003</v>
      </c>
      <c r="G24" s="129">
        <f t="shared" si="3"/>
        <v>17.650000000000002</v>
      </c>
      <c r="H24" s="247">
        <v>1.8</v>
      </c>
      <c r="I24" s="246">
        <v>1.5</v>
      </c>
      <c r="J24" s="247">
        <v>15.8</v>
      </c>
      <c r="K24" s="246">
        <v>0.35</v>
      </c>
      <c r="L24" s="247">
        <v>0.9</v>
      </c>
      <c r="M24" s="297"/>
      <c r="N24" s="247">
        <v>1.2</v>
      </c>
      <c r="O24" s="246">
        <v>1.1000000000000001</v>
      </c>
      <c r="P24" s="247">
        <v>0.85</v>
      </c>
      <c r="Q24" s="246">
        <v>7.2</v>
      </c>
      <c r="R24" s="246">
        <v>7.2</v>
      </c>
      <c r="S24" s="247">
        <v>18.399999999999999</v>
      </c>
      <c r="T24" s="247">
        <v>18.399999999999999</v>
      </c>
      <c r="U24" s="305">
        <v>2.7</v>
      </c>
    </row>
    <row r="25" spans="1:21" s="125" customFormat="1" ht="16.5" customHeight="1">
      <c r="A25" s="304" t="s">
        <v>209</v>
      </c>
      <c r="B25" s="236">
        <v>41339</v>
      </c>
      <c r="C25" s="31" t="s">
        <v>210</v>
      </c>
      <c r="D25" s="246">
        <v>100.6</v>
      </c>
      <c r="E25" s="246">
        <v>131.6</v>
      </c>
      <c r="F25" s="151">
        <f t="shared" si="2"/>
        <v>18.399999999999999</v>
      </c>
      <c r="G25" s="129">
        <f t="shared" si="3"/>
        <v>17.799999999999997</v>
      </c>
      <c r="H25" s="247">
        <v>2.9</v>
      </c>
      <c r="I25" s="246">
        <v>2.2999999999999998</v>
      </c>
      <c r="J25" s="247">
        <v>15.1</v>
      </c>
      <c r="K25" s="246">
        <v>0.4</v>
      </c>
      <c r="L25" s="247">
        <v>1.1000000000000001</v>
      </c>
      <c r="M25" s="297"/>
      <c r="N25" s="247">
        <v>2.2000000000000002</v>
      </c>
      <c r="O25" s="246">
        <v>2</v>
      </c>
      <c r="P25" s="247">
        <v>2.7</v>
      </c>
      <c r="Q25" s="246">
        <v>7.4</v>
      </c>
      <c r="R25" s="246">
        <v>7.4</v>
      </c>
      <c r="S25" s="247">
        <v>18.3</v>
      </c>
      <c r="T25" s="247">
        <v>18.3</v>
      </c>
      <c r="U25" s="305">
        <v>2.9</v>
      </c>
    </row>
    <row r="26" spans="1:21" s="125" customFormat="1" ht="16.5" customHeight="1">
      <c r="A26" s="304" t="s">
        <v>209</v>
      </c>
      <c r="B26" s="236">
        <v>41352</v>
      </c>
      <c r="C26" s="31" t="s">
        <v>211</v>
      </c>
      <c r="D26" s="246">
        <v>96</v>
      </c>
      <c r="E26" s="246">
        <v>130.4</v>
      </c>
      <c r="F26" s="151">
        <f t="shared" si="2"/>
        <v>15.450000000000001</v>
      </c>
      <c r="G26" s="129">
        <f t="shared" si="3"/>
        <v>15.15</v>
      </c>
      <c r="H26" s="247">
        <v>1.8</v>
      </c>
      <c r="I26" s="246">
        <v>1.5</v>
      </c>
      <c r="J26" s="247">
        <v>13.3</v>
      </c>
      <c r="K26" s="246">
        <v>0.35</v>
      </c>
      <c r="L26" s="247">
        <v>0.7</v>
      </c>
      <c r="M26" s="297">
        <v>0.1</v>
      </c>
      <c r="N26" s="247">
        <v>1.5</v>
      </c>
      <c r="O26" s="246">
        <v>1.5</v>
      </c>
      <c r="P26" s="247">
        <v>1</v>
      </c>
      <c r="Q26" s="246">
        <v>7.3</v>
      </c>
      <c r="R26" s="246">
        <v>7.3</v>
      </c>
      <c r="S26" s="247">
        <v>18.5</v>
      </c>
      <c r="T26" s="247">
        <v>18.5</v>
      </c>
      <c r="U26" s="305">
        <v>2.9</v>
      </c>
    </row>
    <row r="27" spans="1:21" s="125" customFormat="1" ht="16.5" customHeight="1">
      <c r="A27" s="304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7"/>
      <c r="N27" s="247"/>
      <c r="O27" s="246"/>
      <c r="P27" s="247"/>
      <c r="Q27" s="246"/>
      <c r="R27" s="246"/>
      <c r="S27" s="247"/>
      <c r="T27" s="247"/>
      <c r="U27" s="305"/>
    </row>
    <row r="28" spans="1:21" s="125" customFormat="1" ht="16.5" customHeight="1">
      <c r="A28" s="304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7"/>
      <c r="N28" s="247"/>
      <c r="O28" s="246"/>
      <c r="P28" s="247"/>
      <c r="Q28" s="246"/>
      <c r="R28" s="246"/>
      <c r="S28" s="247"/>
      <c r="T28" s="247"/>
      <c r="U28" s="305"/>
    </row>
    <row r="29" spans="1:21" s="125" customFormat="1" ht="16.5" customHeight="1">
      <c r="A29" s="304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7"/>
      <c r="N29" s="247"/>
      <c r="O29" s="246"/>
      <c r="P29" s="247"/>
      <c r="Q29" s="246"/>
      <c r="R29" s="246"/>
      <c r="S29" s="247"/>
      <c r="T29" s="247"/>
      <c r="U29" s="305"/>
    </row>
    <row r="30" spans="1:21" s="125" customFormat="1" ht="16.5" customHeight="1">
      <c r="A30" s="304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7"/>
      <c r="N30" s="247"/>
      <c r="O30" s="246"/>
      <c r="P30" s="247"/>
      <c r="Q30" s="246"/>
      <c r="R30" s="246"/>
      <c r="S30" s="247"/>
      <c r="T30" s="247"/>
      <c r="U30" s="305"/>
    </row>
    <row r="31" spans="1:21" s="125" customFormat="1" ht="16.5" customHeight="1">
      <c r="A31" s="304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7"/>
      <c r="N31" s="247"/>
      <c r="O31" s="246"/>
      <c r="P31" s="247"/>
      <c r="Q31" s="246"/>
      <c r="R31" s="246"/>
      <c r="S31" s="247"/>
      <c r="T31" s="247"/>
      <c r="U31" s="305"/>
    </row>
    <row r="32" spans="1:21" s="125" customFormat="1" ht="16.5" customHeight="1">
      <c r="A32" s="304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7"/>
      <c r="N32" s="247"/>
      <c r="O32" s="246"/>
      <c r="P32" s="247"/>
      <c r="Q32" s="246"/>
      <c r="R32" s="246"/>
      <c r="S32" s="247"/>
      <c r="T32" s="247"/>
      <c r="U32" s="305"/>
    </row>
    <row r="33" spans="1:21" s="125" customFormat="1" ht="16.5" customHeight="1">
      <c r="A33" s="304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7"/>
      <c r="N33" s="247"/>
      <c r="O33" s="246"/>
      <c r="P33" s="247"/>
      <c r="Q33" s="246"/>
      <c r="R33" s="246"/>
      <c r="S33" s="247"/>
      <c r="T33" s="247"/>
      <c r="U33" s="305"/>
    </row>
    <row r="34" spans="1:21" s="125" customFormat="1" ht="16.5" customHeight="1">
      <c r="A34" s="304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7"/>
      <c r="N34" s="247"/>
      <c r="O34" s="246"/>
      <c r="P34" s="247"/>
      <c r="Q34" s="246"/>
      <c r="R34" s="246"/>
      <c r="S34" s="247"/>
      <c r="T34" s="247"/>
      <c r="U34" s="305"/>
    </row>
    <row r="35" spans="1:21" s="125" customFormat="1" ht="16.5" customHeight="1">
      <c r="A35" s="304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7"/>
      <c r="N35" s="247"/>
      <c r="O35" s="246"/>
      <c r="P35" s="247"/>
      <c r="Q35" s="246"/>
      <c r="R35" s="246"/>
      <c r="S35" s="247"/>
      <c r="T35" s="247"/>
      <c r="U35" s="305"/>
    </row>
    <row r="36" spans="1:21" s="125" customFormat="1" ht="16.5" customHeight="1">
      <c r="A36" s="304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7"/>
      <c r="N36" s="247"/>
      <c r="O36" s="246"/>
      <c r="P36" s="247"/>
      <c r="Q36" s="246"/>
      <c r="R36" s="246"/>
      <c r="S36" s="247"/>
      <c r="T36" s="247"/>
      <c r="U36" s="305"/>
    </row>
    <row r="37" spans="1:21" s="125" customFormat="1" ht="16.5" customHeight="1">
      <c r="A37" s="304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7"/>
      <c r="N37" s="247"/>
      <c r="O37" s="246"/>
      <c r="P37" s="247"/>
      <c r="Q37" s="246"/>
      <c r="R37" s="246"/>
      <c r="S37" s="247"/>
      <c r="T37" s="247"/>
      <c r="U37" s="305"/>
    </row>
    <row r="38" spans="1:21" s="125" customFormat="1" ht="16.5" customHeight="1">
      <c r="A38" s="304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7"/>
      <c r="N38" s="247"/>
      <c r="O38" s="246"/>
      <c r="P38" s="247"/>
      <c r="Q38" s="246"/>
      <c r="R38" s="246"/>
      <c r="S38" s="247"/>
      <c r="T38" s="247"/>
      <c r="U38" s="305"/>
    </row>
    <row r="39" spans="1:21" s="125" customFormat="1" ht="16.5" customHeight="1">
      <c r="A39" s="304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7"/>
      <c r="N39" s="247"/>
      <c r="O39" s="246"/>
      <c r="P39" s="247"/>
      <c r="Q39" s="246"/>
      <c r="R39" s="246"/>
      <c r="S39" s="247"/>
      <c r="T39" s="247"/>
      <c r="U39" s="305"/>
    </row>
    <row r="40" spans="1:21" s="125" customFormat="1" ht="16.5" customHeight="1">
      <c r="A40" s="304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7"/>
      <c r="N40" s="247"/>
      <c r="O40" s="246"/>
      <c r="P40" s="247"/>
      <c r="Q40" s="246"/>
      <c r="R40" s="246"/>
      <c r="S40" s="247"/>
      <c r="T40" s="247"/>
      <c r="U40" s="305"/>
    </row>
    <row r="41" spans="1:21" s="125" customFormat="1" ht="16.5" customHeight="1">
      <c r="A41" s="304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7"/>
      <c r="N41" s="247"/>
      <c r="O41" s="246"/>
      <c r="P41" s="247"/>
      <c r="Q41" s="246"/>
      <c r="R41" s="246"/>
      <c r="S41" s="247"/>
      <c r="T41" s="247"/>
      <c r="U41" s="305"/>
    </row>
    <row r="42" spans="1:21" s="125" customFormat="1" ht="16.5" customHeight="1">
      <c r="A42" s="304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7"/>
      <c r="N42" s="247"/>
      <c r="O42" s="246"/>
      <c r="P42" s="247"/>
      <c r="Q42" s="246"/>
      <c r="R42" s="246"/>
      <c r="S42" s="247"/>
      <c r="T42" s="247"/>
      <c r="U42" s="305"/>
    </row>
    <row r="43" spans="1:21" s="125" customFormat="1" ht="16.5" customHeight="1">
      <c r="A43" s="304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7"/>
      <c r="N43" s="247"/>
      <c r="O43" s="246"/>
      <c r="P43" s="247"/>
      <c r="Q43" s="246"/>
      <c r="R43" s="246"/>
      <c r="S43" s="247"/>
      <c r="T43" s="247"/>
      <c r="U43" s="305"/>
    </row>
    <row r="44" spans="1:21" s="125" customFormat="1" ht="16.5" customHeight="1">
      <c r="A44" s="304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7"/>
      <c r="N44" s="247"/>
      <c r="O44" s="246"/>
      <c r="P44" s="247"/>
      <c r="Q44" s="246"/>
      <c r="R44" s="246"/>
      <c r="S44" s="247"/>
      <c r="T44" s="247"/>
      <c r="U44" s="305"/>
    </row>
    <row r="45" spans="1:21" s="125" customFormat="1" ht="16.5" customHeight="1">
      <c r="A45" s="304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7"/>
      <c r="N45" s="247"/>
      <c r="O45" s="246"/>
      <c r="P45" s="247"/>
      <c r="Q45" s="246"/>
      <c r="R45" s="246"/>
      <c r="S45" s="247"/>
      <c r="T45" s="247"/>
      <c r="U45" s="305"/>
    </row>
    <row r="46" spans="1:21" s="125" customFormat="1" ht="16.5" customHeight="1">
      <c r="A46" s="304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7"/>
      <c r="N46" s="247"/>
      <c r="O46" s="246"/>
      <c r="P46" s="247"/>
      <c r="Q46" s="246"/>
      <c r="R46" s="246"/>
      <c r="S46" s="247"/>
      <c r="T46" s="247"/>
      <c r="U46" s="305"/>
    </row>
    <row r="47" spans="1:21" s="125" customFormat="1" ht="16.5" customHeight="1">
      <c r="A47" s="304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7"/>
      <c r="N47" s="247"/>
      <c r="O47" s="246"/>
      <c r="P47" s="247"/>
      <c r="Q47" s="246"/>
      <c r="R47" s="246"/>
      <c r="S47" s="247"/>
      <c r="T47" s="247"/>
      <c r="U47" s="305"/>
    </row>
    <row r="48" spans="1:21" s="125" customFormat="1" ht="16.5" customHeight="1">
      <c r="A48" s="304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7"/>
      <c r="N48" s="247"/>
      <c r="O48" s="246"/>
      <c r="P48" s="247"/>
      <c r="Q48" s="246"/>
      <c r="R48" s="246"/>
      <c r="S48" s="247"/>
      <c r="T48" s="247"/>
      <c r="U48" s="305"/>
    </row>
    <row r="49" spans="1:21" s="125" customFormat="1" ht="16.5" customHeight="1">
      <c r="A49" s="304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7"/>
      <c r="N49" s="247"/>
      <c r="O49" s="246"/>
      <c r="P49" s="247"/>
      <c r="Q49" s="246"/>
      <c r="R49" s="246"/>
      <c r="S49" s="247"/>
      <c r="T49" s="247"/>
      <c r="U49" s="305"/>
    </row>
    <row r="50" spans="1:21" s="125" customFormat="1" ht="16.5" customHeight="1">
      <c r="A50" s="304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7"/>
      <c r="N50" s="247"/>
      <c r="O50" s="246"/>
      <c r="P50" s="247"/>
      <c r="Q50" s="246"/>
      <c r="R50" s="246"/>
      <c r="S50" s="247"/>
      <c r="T50" s="247"/>
      <c r="U50" s="305"/>
    </row>
    <row r="51" spans="1:21" s="125" customFormat="1" ht="16.5" customHeight="1">
      <c r="A51" s="304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7"/>
      <c r="N51" s="247"/>
      <c r="O51" s="246"/>
      <c r="P51" s="247"/>
      <c r="Q51" s="246"/>
      <c r="R51" s="246"/>
      <c r="S51" s="247"/>
      <c r="T51" s="247"/>
      <c r="U51" s="305"/>
    </row>
    <row r="52" spans="1:21" s="125" customFormat="1" ht="16.5" customHeight="1">
      <c r="A52" s="304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7"/>
      <c r="N52" s="247"/>
      <c r="O52" s="246"/>
      <c r="P52" s="247"/>
      <c r="Q52" s="246"/>
      <c r="R52" s="246"/>
      <c r="S52" s="247"/>
      <c r="T52" s="247"/>
      <c r="U52" s="305"/>
    </row>
    <row r="53" spans="1:21" s="125" customFormat="1" ht="16.5" customHeight="1">
      <c r="A53" s="304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7"/>
      <c r="N53" s="247"/>
      <c r="O53" s="246"/>
      <c r="P53" s="247"/>
      <c r="Q53" s="246"/>
      <c r="R53" s="246"/>
      <c r="S53" s="247"/>
      <c r="T53" s="247"/>
      <c r="U53" s="305"/>
    </row>
    <row r="54" spans="1:21" s="125" customFormat="1" ht="16.5" customHeight="1">
      <c r="A54" s="304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7"/>
      <c r="N54" s="247"/>
      <c r="O54" s="246"/>
      <c r="P54" s="247"/>
      <c r="Q54" s="246"/>
      <c r="R54" s="246"/>
      <c r="S54" s="247"/>
      <c r="T54" s="247"/>
      <c r="U54" s="305"/>
    </row>
    <row r="55" spans="1:21" s="125" customFormat="1" ht="16.5" customHeight="1">
      <c r="A55" s="304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7"/>
      <c r="N55" s="247"/>
      <c r="O55" s="246"/>
      <c r="P55" s="247"/>
      <c r="Q55" s="246"/>
      <c r="R55" s="246"/>
      <c r="S55" s="247"/>
      <c r="T55" s="247"/>
      <c r="U55" s="305"/>
    </row>
    <row r="56" spans="1:21" s="125" customFormat="1" ht="16.5" customHeight="1">
      <c r="A56" s="304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7"/>
      <c r="N56" s="247"/>
      <c r="O56" s="246"/>
      <c r="P56" s="247"/>
      <c r="Q56" s="246"/>
      <c r="R56" s="246"/>
      <c r="S56" s="247"/>
      <c r="T56" s="247"/>
      <c r="U56" s="305"/>
    </row>
    <row r="57" spans="1:21" s="125" customFormat="1" ht="16.5" customHeight="1">
      <c r="A57" s="304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7"/>
      <c r="N57" s="247"/>
      <c r="O57" s="246"/>
      <c r="P57" s="247"/>
      <c r="Q57" s="246"/>
      <c r="R57" s="246"/>
      <c r="S57" s="247"/>
      <c r="T57" s="247"/>
      <c r="U57" s="305"/>
    </row>
    <row r="58" spans="1:21" s="125" customFormat="1" ht="16.5" customHeight="1">
      <c r="A58" s="304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7"/>
      <c r="N58" s="247"/>
      <c r="O58" s="246"/>
      <c r="P58" s="247"/>
      <c r="Q58" s="246"/>
      <c r="R58" s="246"/>
      <c r="S58" s="247"/>
      <c r="T58" s="247"/>
      <c r="U58" s="305"/>
    </row>
    <row r="59" spans="1:21" s="125" customFormat="1" ht="16.5" customHeight="1">
      <c r="A59" s="304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7"/>
      <c r="N59" s="247"/>
      <c r="O59" s="246"/>
      <c r="P59" s="247"/>
      <c r="Q59" s="246"/>
      <c r="R59" s="246"/>
      <c r="S59" s="247"/>
      <c r="T59" s="247"/>
      <c r="U59" s="305"/>
    </row>
    <row r="60" spans="1:21" s="125" customFormat="1" ht="16.5" customHeight="1">
      <c r="A60" s="304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7"/>
      <c r="N60" s="247"/>
      <c r="O60" s="246"/>
      <c r="P60" s="247"/>
      <c r="Q60" s="246"/>
      <c r="R60" s="246"/>
      <c r="S60" s="247"/>
      <c r="T60" s="247"/>
      <c r="U60" s="305"/>
    </row>
    <row r="61" spans="1:21" s="125" customFormat="1" ht="16.5" customHeight="1">
      <c r="A61" s="304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7"/>
      <c r="N61" s="247"/>
      <c r="O61" s="246"/>
      <c r="P61" s="247"/>
      <c r="Q61" s="246"/>
      <c r="R61" s="246"/>
      <c r="S61" s="247"/>
      <c r="T61" s="247"/>
      <c r="U61" s="305"/>
    </row>
    <row r="62" spans="1:21" s="125" customFormat="1" ht="16.5" customHeight="1">
      <c r="A62" s="304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7"/>
      <c r="N62" s="247"/>
      <c r="O62" s="246"/>
      <c r="P62" s="247"/>
      <c r="Q62" s="246"/>
      <c r="R62" s="246"/>
      <c r="S62" s="247"/>
      <c r="T62" s="247"/>
      <c r="U62" s="305"/>
    </row>
    <row r="63" spans="1:21" s="125" customFormat="1" ht="16.5" customHeight="1">
      <c r="A63" s="304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7"/>
      <c r="N63" s="247"/>
      <c r="O63" s="246"/>
      <c r="P63" s="247"/>
      <c r="Q63" s="246"/>
      <c r="R63" s="246"/>
      <c r="S63" s="247"/>
      <c r="T63" s="247"/>
      <c r="U63" s="305"/>
    </row>
    <row r="64" spans="1:21" s="125" customFormat="1" ht="16.5" customHeight="1">
      <c r="A64" s="304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7"/>
      <c r="N64" s="247"/>
      <c r="O64" s="246"/>
      <c r="P64" s="247"/>
      <c r="Q64" s="246"/>
      <c r="R64" s="246"/>
      <c r="S64" s="247"/>
      <c r="T64" s="247"/>
      <c r="U64" s="305"/>
    </row>
    <row r="65" spans="1:21" s="125" customFormat="1" ht="16.5" customHeight="1">
      <c r="A65" s="304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7"/>
      <c r="N65" s="247"/>
      <c r="O65" s="246"/>
      <c r="P65" s="247"/>
      <c r="Q65" s="246"/>
      <c r="R65" s="246"/>
      <c r="S65" s="247"/>
      <c r="T65" s="247"/>
      <c r="U65" s="305"/>
    </row>
    <row r="66" spans="1:21" s="117" customFormat="1" ht="16.5" customHeight="1" thickBot="1">
      <c r="A66" s="306"/>
      <c r="B66" s="307"/>
      <c r="C66" s="308"/>
      <c r="D66" s="309"/>
      <c r="E66" s="309"/>
      <c r="F66" s="156">
        <f t="shared" si="4"/>
        <v>0</v>
      </c>
      <c r="G66" s="310">
        <f t="shared" si="5"/>
        <v>0</v>
      </c>
      <c r="H66" s="311"/>
      <c r="I66" s="309"/>
      <c r="J66" s="311"/>
      <c r="K66" s="309"/>
      <c r="L66" s="311"/>
      <c r="M66" s="312"/>
      <c r="N66" s="311"/>
      <c r="O66" s="309"/>
      <c r="P66" s="311"/>
      <c r="Q66" s="309"/>
      <c r="R66" s="309"/>
      <c r="S66" s="311"/>
      <c r="T66" s="311"/>
      <c r="U66" s="313"/>
    </row>
    <row r="67" spans="1:21" s="123" customFormat="1" ht="16.5" customHeight="1" thickBot="1">
      <c r="A67" s="118"/>
      <c r="B67" s="118"/>
      <c r="C67" s="119"/>
      <c r="D67" s="120"/>
      <c r="E67" s="120"/>
      <c r="F67" s="121"/>
      <c r="G67" s="120"/>
      <c r="H67" s="120"/>
      <c r="I67" s="122"/>
      <c r="J67" s="287"/>
      <c r="K67" s="287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8"/>
      <c r="K68" s="288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89"/>
      <c r="K69" s="289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89"/>
      <c r="K70" s="289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>
      <c r="A71" s="272"/>
      <c r="B71" s="264"/>
      <c r="C71" s="265"/>
      <c r="D71" s="265"/>
      <c r="E71" s="266"/>
      <c r="F71" s="266"/>
      <c r="G71" s="265"/>
      <c r="H71" s="265"/>
      <c r="I71" s="265"/>
      <c r="J71" s="289"/>
      <c r="K71" s="289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89"/>
      <c r="K72" s="289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89"/>
      <c r="K73" s="289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89"/>
      <c r="K74" s="289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89"/>
      <c r="K75" s="289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>
      <c r="A76" s="272"/>
      <c r="B76" s="264"/>
      <c r="C76" s="265"/>
      <c r="D76" s="265"/>
      <c r="E76" s="266"/>
      <c r="F76" s="266"/>
      <c r="G76" s="265"/>
      <c r="H76" s="265"/>
      <c r="I76" s="265"/>
      <c r="J76" s="289"/>
      <c r="K76" s="289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>
      <c r="A77" s="284" t="s">
        <v>193</v>
      </c>
      <c r="B77" s="264"/>
      <c r="C77" s="265"/>
      <c r="D77" s="265"/>
      <c r="E77" s="266"/>
      <c r="F77" s="266"/>
      <c r="G77" s="265"/>
      <c r="H77" s="265"/>
      <c r="I77" s="265"/>
      <c r="J77" s="289"/>
      <c r="K77" s="289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89"/>
      <c r="K78" s="289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89"/>
      <c r="K79" s="289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89"/>
      <c r="K80" s="289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89"/>
      <c r="K81" s="289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89"/>
      <c r="K82" s="289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89"/>
      <c r="K83" s="289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89"/>
      <c r="K84" s="289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89"/>
      <c r="K85" s="289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89"/>
      <c r="K86" s="289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89"/>
      <c r="K87" s="289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>
      <c r="A88" s="63"/>
      <c r="B88" s="264"/>
      <c r="C88" s="265"/>
      <c r="D88" s="265"/>
      <c r="E88" s="266"/>
      <c r="F88" s="266"/>
      <c r="G88" s="265"/>
      <c r="H88" s="265"/>
      <c r="I88" s="265"/>
      <c r="J88" s="289"/>
      <c r="K88" s="289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0"/>
      <c r="K89" s="290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0"/>
      <c r="K90" s="290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1"/>
      <c r="K91" s="290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0"/>
      <c r="K92" s="290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0"/>
      <c r="K93" s="290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>
      <c r="A94" s="229"/>
      <c r="B94" s="110"/>
      <c r="C94" s="111"/>
      <c r="D94" s="111"/>
      <c r="E94" s="80"/>
      <c r="F94" s="80"/>
      <c r="G94" s="111"/>
      <c r="H94" s="111"/>
      <c r="I94" s="111"/>
      <c r="J94" s="292"/>
      <c r="K94" s="292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2"/>
      <c r="K95" s="292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3"/>
      <c r="K96" s="293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4"/>
      <c r="K97" s="294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>
      <c r="A98" s="231"/>
      <c r="B98" s="45"/>
      <c r="C98" s="45"/>
      <c r="D98" s="45"/>
      <c r="E98" s="45"/>
      <c r="F98" s="45"/>
      <c r="G98" s="45"/>
      <c r="H98" s="45"/>
      <c r="I98" s="45"/>
      <c r="J98" s="295"/>
      <c r="K98" s="295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5"/>
      <c r="K99" s="295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5"/>
      <c r="K100" s="295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5"/>
      <c r="K101" s="295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6"/>
      <c r="K102" s="296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tabSelected="1" zoomScaleNormal="100" workbookViewId="0">
      <selection activeCell="T21" sqref="T21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7.42578125" style="9" bestFit="1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7.42578125" style="9" bestFit="1" customWidth="1"/>
    <col min="15" max="15" width="6.140625" style="9" customWidth="1"/>
    <col min="16" max="16" width="7.42578125" style="9" bestFit="1" customWidth="1"/>
    <col min="17" max="17" width="6.7109375" style="9" customWidth="1"/>
    <col min="18" max="16384" width="9.140625" style="9"/>
  </cols>
  <sheetData>
    <row r="1" spans="1:17" ht="19.5" customHeight="1" thickBot="1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>
      <c r="A2" s="160" t="str">
        <f>' Inf Conc'!A2</f>
        <v>San Jose/Santa Clara Water Pollution Control Plant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>
      <c r="A3" s="163" t="str">
        <f>' Inf Conc'!A3</f>
        <v>Eric Dunlavey, NPDES Compliance Supervisor, (408) 945-3065, eric.dunlavey@sanjoseca.gov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40" t="s">
        <v>13</v>
      </c>
      <c r="E5" s="341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6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3" t="s">
        <v>202</v>
      </c>
      <c r="Q6" s="317"/>
    </row>
    <row r="7" spans="1:17" ht="15" customHeight="1">
      <c r="A7" s="298" t="str">
        <f>'Eff Conc.'!A7</f>
        <v>Q3 2012</v>
      </c>
      <c r="B7" s="88">
        <f>'Eff Conc.'!B7</f>
        <v>41100</v>
      </c>
      <c r="C7" s="130" t="str">
        <f>'Eff Conc.'!C7</f>
        <v>N</v>
      </c>
      <c r="D7" s="248">
        <f>'Eff Conc.'!D7</f>
        <v>85.7</v>
      </c>
      <c r="E7" s="248">
        <f>'Eff Conc.'!E7</f>
        <v>114.8</v>
      </c>
      <c r="F7" s="349">
        <f>IF(OR('Eff Conc.'!F7=0,'Eff Conc.'!F7=""), " ", 'Eff Conc.'!$D7*'Eff Conc.'!F7*3.78)</f>
        <v>3848.4784800000002</v>
      </c>
      <c r="G7" s="349">
        <f>IF(OR('Eff Conc.'!G7=0,'Eff Conc.'!G7=""), " ", 'Eff Conc.'!$D7*'Eff Conc.'!G7*3.78)</f>
        <v>3880.8730800000003</v>
      </c>
      <c r="H7" s="351">
        <f>IF('Eff Conc.'!H7="", " ", 'Eff Conc.'!$D7*'Eff Conc.'!H7*3.78)</f>
        <v>323.94599999999997</v>
      </c>
      <c r="I7" s="351">
        <f>IF('Eff Conc.'!I7="", " ", 'Eff Conc.'!$D7*'Eff Conc.'!I7*3.78)</f>
        <v>356.34059999999999</v>
      </c>
      <c r="J7" s="349">
        <f>IF('Eff Conc.'!J7="", " ", 'Eff Conc.'!$D7*'Eff Conc.'!J7*3.78)</f>
        <v>3498.6168000000002</v>
      </c>
      <c r="K7" s="351">
        <f>IF('Eff Conc.'!K7="", " ", 'Eff Conc.'!$D7*'Eff Conc.'!K7*3.78)</f>
        <v>25.915680000000002</v>
      </c>
      <c r="L7" s="349">
        <f>IF('Eff Conc.'!L7="", " ", 'Eff Conc.'!$D7*'Eff Conc.'!L7*3.78)</f>
        <v>161.97299999999998</v>
      </c>
      <c r="M7" s="351" t="str">
        <f>IF('Eff Conc.'!M7="", " ", 'Eff Conc.'!$D7*'Eff Conc.'!M7*3.78)</f>
        <v xml:space="preserve"> </v>
      </c>
      <c r="N7" s="351">
        <f>IF('Eff Conc.'!N7="", " ", 'Eff Conc.'!$D7*'Eff Conc.'!N7*3.78)</f>
        <v>100.42326</v>
      </c>
      <c r="O7" s="351">
        <f>IF('Eff Conc.'!O7="", " ", 'Eff Conc.'!$D7*'Eff Conc.'!O7*3.78)</f>
        <v>80.986499999999992</v>
      </c>
      <c r="P7" s="351">
        <f>IF('Eff Conc.'!P7="", " ", 'Eff Conc.'!$E7*'Eff Conc.'!P7*3.78)</f>
        <v>86.788799999999995</v>
      </c>
      <c r="Q7" s="353">
        <f>IF('Eff Conc.'!U7="", " ", 'Eff Conc.'!$D7*'Eff Conc.'!U7*3.78)</f>
        <v>583.1028</v>
      </c>
    </row>
    <row r="8" spans="1:17">
      <c r="A8" s="298" t="str">
        <f>'Eff Conc.'!A8</f>
        <v>Q3 2012</v>
      </c>
      <c r="B8" s="88">
        <f>'Eff Conc.'!B8</f>
        <v>41114</v>
      </c>
      <c r="C8" s="130" t="str">
        <f>'Eff Conc.'!C8</f>
        <v>N</v>
      </c>
      <c r="D8" s="248">
        <f>'Eff Conc.'!D8</f>
        <v>83.2</v>
      </c>
      <c r="E8" s="248">
        <f>'Eff Conc.'!E8</f>
        <v>113.1</v>
      </c>
      <c r="F8" s="349">
        <f>IF(OR('Eff Conc.'!F8=0,'Eff Conc.'!F8=""), " ", 'Eff Conc.'!$D8*'Eff Conc.'!F8*3.78)</f>
        <v>4685.9903999999988</v>
      </c>
      <c r="G8" s="349">
        <f>IF(OR('Eff Conc.'!G8=0,'Eff Conc.'!G8=""), " ", 'Eff Conc.'!$D8*'Eff Conc.'!G8*3.78)</f>
        <v>4623.0911999999998</v>
      </c>
      <c r="H8" s="351">
        <f>IF('Eff Conc.'!H8="", " ", 'Eff Conc.'!$D8*'Eff Conc.'!H8*3.78)</f>
        <v>345.94560000000001</v>
      </c>
      <c r="I8" s="351">
        <f>IF('Eff Conc.'!I8="", " ", 'Eff Conc.'!$D8*'Eff Conc.'!I8*3.78)</f>
        <v>283.04640000000001</v>
      </c>
      <c r="J8" s="349">
        <f>IF('Eff Conc.'!J8="", " ", 'Eff Conc.'!$D8*'Eff Conc.'!J8*3.78)</f>
        <v>4308.5951999999997</v>
      </c>
      <c r="K8" s="351">
        <f>IF('Eff Conc.'!K8="", " ", 'Eff Conc.'!$D8*'Eff Conc.'!K8*3.78)</f>
        <v>31.4496</v>
      </c>
      <c r="L8" s="349">
        <f>IF('Eff Conc.'!L8="", " ", 'Eff Conc.'!$D8*'Eff Conc.'!L8*3.78)</f>
        <v>157.24799999999999</v>
      </c>
      <c r="M8" s="351">
        <f>IF('Eff Conc.'!M8="", " ", 'Eff Conc.'!$D8*'Eff Conc.'!M8*3.78)</f>
        <v>25.159680000000002</v>
      </c>
      <c r="N8" s="351">
        <f>IF('Eff Conc.'!N8="", " ", 'Eff Conc.'!$D8*'Eff Conc.'!N8*3.78)</f>
        <v>94.348799999999997</v>
      </c>
      <c r="O8" s="351">
        <f>IF('Eff Conc.'!O8="", " ", 'Eff Conc.'!$D8*'Eff Conc.'!O8*3.78)</f>
        <v>81.768960000000007</v>
      </c>
      <c r="P8" s="351">
        <f>IF('Eff Conc.'!P8="", " ", 'Eff Conc.'!$E8*'Eff Conc.'!P8*3.78)</f>
        <v>94.053959999999989</v>
      </c>
      <c r="Q8" s="353">
        <f>IF('Eff Conc.'!U8="", " ", 'Eff Conc.'!$D8*'Eff Conc.'!U8*3.78)</f>
        <v>566.09280000000001</v>
      </c>
    </row>
    <row r="9" spans="1:17">
      <c r="A9" s="298" t="str">
        <f>'Eff Conc.'!A9</f>
        <v>Q3 2012</v>
      </c>
      <c r="B9" s="88">
        <f>'Eff Conc.'!B9</f>
        <v>41130</v>
      </c>
      <c r="C9" s="130" t="str">
        <f>'Eff Conc.'!C9</f>
        <v>N</v>
      </c>
      <c r="D9" s="248">
        <f>'Eff Conc.'!D9</f>
        <v>81.099999999999994</v>
      </c>
      <c r="E9" s="248">
        <f>'Eff Conc.'!E9</f>
        <v>116.2</v>
      </c>
      <c r="F9" s="349">
        <f>IF(OR('Eff Conc.'!F9=0,'Eff Conc.'!F9=""), " ", 'Eff Conc.'!$D9*'Eff Conc.'!F9*3.78)</f>
        <v>2820.3335999999995</v>
      </c>
      <c r="G9" s="349">
        <f>IF(OR('Eff Conc.'!G9=0,'Eff Conc.'!G9=""), " ", 'Eff Conc.'!$D9*'Eff Conc.'!G9*3.78)</f>
        <v>2759.0219999999999</v>
      </c>
      <c r="H9" s="351">
        <f>IF('Eff Conc.'!H9="", " ", 'Eff Conc.'!$D9*'Eff Conc.'!H9*3.78)</f>
        <v>367.86959999999993</v>
      </c>
      <c r="I9" s="351">
        <f>IF('Eff Conc.'!I9="", " ", 'Eff Conc.'!$D9*'Eff Conc.'!I9*3.78)</f>
        <v>306.55799999999994</v>
      </c>
      <c r="J9" s="349">
        <f>IF('Eff Conc.'!J9="", " ", 'Eff Conc.'!$D9*'Eff Conc.'!J9*3.78)</f>
        <v>2421.8081999999995</v>
      </c>
      <c r="K9" s="351">
        <f>IF('Eff Conc.'!K9="", " ", 'Eff Conc.'!$D9*'Eff Conc.'!K9*3.78)</f>
        <v>30.655799999999996</v>
      </c>
      <c r="L9" s="349">
        <f>IF('Eff Conc.'!L9="", " ", 'Eff Conc.'!$D9*'Eff Conc.'!L9*3.78)</f>
        <v>122.62319999999998</v>
      </c>
      <c r="M9" s="351" t="str">
        <f>IF('Eff Conc.'!M9="", " ", 'Eff Conc.'!$D9*'Eff Conc.'!M9*3.78)</f>
        <v xml:space="preserve"> </v>
      </c>
      <c r="N9" s="351">
        <f>IF('Eff Conc.'!N9="", " ", 'Eff Conc.'!$D9*'Eff Conc.'!N9*3.78)</f>
        <v>95.032979999999995</v>
      </c>
      <c r="O9" s="351">
        <f>IF('Eff Conc.'!O9="", " ", 'Eff Conc.'!$D9*'Eff Conc.'!O9*3.78)</f>
        <v>101.16413999999999</v>
      </c>
      <c r="P9" s="351">
        <f>IF('Eff Conc.'!P9="", " ", 'Eff Conc.'!$E9*'Eff Conc.'!P9*3.78)</f>
        <v>101.02428</v>
      </c>
      <c r="Q9" s="353">
        <f>IF('Eff Conc.'!U9="", " ", 'Eff Conc.'!$D9*'Eff Conc.'!U9*3.78)</f>
        <v>459.83699999999993</v>
      </c>
    </row>
    <row r="10" spans="1:17" ht="15" customHeight="1">
      <c r="A10" s="298" t="str">
        <f>'Eff Conc.'!A10</f>
        <v>Q3 2012</v>
      </c>
      <c r="B10" s="88">
        <f>'Eff Conc.'!B10</f>
        <v>41144</v>
      </c>
      <c r="C10" s="130" t="str">
        <f>'Eff Conc.'!C10</f>
        <v>N</v>
      </c>
      <c r="D10" s="248">
        <f>'Eff Conc.'!D10</f>
        <v>88</v>
      </c>
      <c r="E10" s="248">
        <f>'Eff Conc.'!E10</f>
        <v>115.9</v>
      </c>
      <c r="F10" s="349">
        <f>IF(OR('Eff Conc.'!F10=0,'Eff Conc.'!F10=""), " ", 'Eff Conc.'!$D10*'Eff Conc.'!F10*3.78)</f>
        <v>4690.2239999999993</v>
      </c>
      <c r="G10" s="349">
        <f>IF(OR('Eff Conc.'!G10=0,'Eff Conc.'!G10=""), " ", 'Eff Conc.'!$D10*'Eff Conc.'!G10*3.78)</f>
        <v>4690.2239999999993</v>
      </c>
      <c r="H10" s="351">
        <f>IF('Eff Conc.'!H10="", " ", 'Eff Conc.'!$D10*'Eff Conc.'!H10*3.78)</f>
        <v>399.16799999999995</v>
      </c>
      <c r="I10" s="351">
        <f>IF('Eff Conc.'!I10="", " ", 'Eff Conc.'!$D10*'Eff Conc.'!I10*3.78)</f>
        <v>399.16799999999995</v>
      </c>
      <c r="J10" s="349">
        <f>IF('Eff Conc.'!J10="", " ", 'Eff Conc.'!$D10*'Eff Conc.'!J10*3.78)</f>
        <v>4257.7920000000004</v>
      </c>
      <c r="K10" s="351">
        <f>IF('Eff Conc.'!K10="", " ", 'Eff Conc.'!$D10*'Eff Conc.'!K10*3.78)</f>
        <v>33.264000000000003</v>
      </c>
      <c r="L10" s="349">
        <f>IF('Eff Conc.'!L10="", " ", 'Eff Conc.'!$D10*'Eff Conc.'!L10*3.78)</f>
        <v>166.32</v>
      </c>
      <c r="M10" s="351">
        <f>IF('Eff Conc.'!M10="", " ", 'Eff Conc.'!$D10*'Eff Conc.'!M10*3.78)</f>
        <v>16.632000000000001</v>
      </c>
      <c r="N10" s="351">
        <f>IF('Eff Conc.'!N10="", " ", 'Eff Conc.'!$D10*'Eff Conc.'!N10*3.78)</f>
        <v>113.0976</v>
      </c>
      <c r="O10" s="351">
        <f>IF('Eff Conc.'!O10="", " ", 'Eff Conc.'!$D10*'Eff Conc.'!O10*3.78)</f>
        <v>106.4448</v>
      </c>
      <c r="P10" s="351">
        <f>IF('Eff Conc.'!P10="", " ", 'Eff Conc.'!$E10*'Eff Conc.'!P10*3.78)</f>
        <v>100.76346000000001</v>
      </c>
      <c r="Q10" s="353">
        <f>IF('Eff Conc.'!U10="", " ", 'Eff Conc.'!$D10*'Eff Conc.'!U10*3.78)</f>
        <v>565.48799999999994</v>
      </c>
    </row>
    <row r="11" spans="1:17">
      <c r="A11" s="298" t="str">
        <f>'Eff Conc.'!A11</f>
        <v>Q3 2012</v>
      </c>
      <c r="B11" s="88">
        <f>'Eff Conc.'!B11</f>
        <v>41171</v>
      </c>
      <c r="C11" s="130" t="str">
        <f>'Eff Conc.'!C11</f>
        <v>N</v>
      </c>
      <c r="D11" s="248">
        <f>'Eff Conc.'!D11</f>
        <v>80.8</v>
      </c>
      <c r="E11" s="248">
        <f>'Eff Conc.'!E11</f>
        <v>113.9</v>
      </c>
      <c r="F11" s="349">
        <f>IF(OR('Eff Conc.'!F11=0,'Eff Conc.'!F11=""), " ", 'Eff Conc.'!$D11*'Eff Conc.'!F11*3.78)</f>
        <v>4275.9359999999997</v>
      </c>
      <c r="G11" s="349">
        <f>IF(OR('Eff Conc.'!G11=0,'Eff Conc.'!G11=""), " ", 'Eff Conc.'!$D11*'Eff Conc.'!G11*3.78)</f>
        <v>4153.7663999999995</v>
      </c>
      <c r="H11" s="351">
        <f>IF('Eff Conc.'!H11="", " ", 'Eff Conc.'!$D11*'Eff Conc.'!H11*3.78)</f>
        <v>427.59359999999992</v>
      </c>
      <c r="I11" s="351">
        <f>IF('Eff Conc.'!I11="", " ", 'Eff Conc.'!$D11*'Eff Conc.'!I11*3.78)</f>
        <v>305.42399999999998</v>
      </c>
      <c r="J11" s="349">
        <f>IF('Eff Conc.'!J11="", " ", 'Eff Conc.'!$D11*'Eff Conc.'!J11*3.78)</f>
        <v>3817.7999999999997</v>
      </c>
      <c r="K11" s="351">
        <f>IF('Eff Conc.'!K11="", " ", 'Eff Conc.'!$D11*'Eff Conc.'!K11*3.78)</f>
        <v>30.542399999999997</v>
      </c>
      <c r="L11" s="349">
        <f>IF('Eff Conc.'!L11="", " ", 'Eff Conc.'!$D11*'Eff Conc.'!L11*3.78)</f>
        <v>152.71199999999999</v>
      </c>
      <c r="M11" s="351" t="str">
        <f>IF('Eff Conc.'!M11="", " ", 'Eff Conc.'!$D11*'Eff Conc.'!M11*3.78)</f>
        <v xml:space="preserve"> </v>
      </c>
      <c r="N11" s="351">
        <f>IF('Eff Conc.'!N11="", " ", 'Eff Conc.'!$D11*'Eff Conc.'!N11*3.78)</f>
        <v>100.78992</v>
      </c>
      <c r="O11" s="351">
        <f>IF('Eff Conc.'!O11="", " ", 'Eff Conc.'!$D11*'Eff Conc.'!O11*3.78)</f>
        <v>79.410239999999988</v>
      </c>
      <c r="P11" s="351">
        <f>IF('Eff Conc.'!P11="", " ", 'Eff Conc.'!$E11*'Eff Conc.'!P11*3.78)</f>
        <v>90.413820000000001</v>
      </c>
      <c r="Q11" s="353">
        <f>IF('Eff Conc.'!U11="", " ", 'Eff Conc.'!$D11*'Eff Conc.'!U11*3.78)</f>
        <v>549.76319999999998</v>
      </c>
    </row>
    <row r="12" spans="1:17" s="17" customFormat="1">
      <c r="A12" s="298" t="str">
        <f>'Eff Conc.'!A12</f>
        <v>Q3 2012</v>
      </c>
      <c r="B12" s="88">
        <f>'Eff Conc.'!B12</f>
        <v>41178</v>
      </c>
      <c r="C12" s="130" t="str">
        <f>'Eff Conc.'!C12</f>
        <v>N</v>
      </c>
      <c r="D12" s="248">
        <f>'Eff Conc.'!D12</f>
        <v>91.8</v>
      </c>
      <c r="E12" s="248">
        <f>'Eff Conc.'!E12</f>
        <v>120.4</v>
      </c>
      <c r="F12" s="349">
        <f>IF(OR('Eff Conc.'!F12=0,'Eff Conc.'!F12=""), " ", 'Eff Conc.'!$D12*'Eff Conc.'!F12*3.78)</f>
        <v>4816.4155199999996</v>
      </c>
      <c r="G12" s="349">
        <f>IF(OR('Eff Conc.'!G12=0,'Eff Conc.'!G12=""), " ", 'Eff Conc.'!$D12*'Eff Conc.'!G12*3.78)</f>
        <v>4712.3143199999995</v>
      </c>
      <c r="H12" s="351">
        <f>IF('Eff Conc.'!H12="", " ", 'Eff Conc.'!$D12*'Eff Conc.'!H12*3.78)</f>
        <v>451.10519999999997</v>
      </c>
      <c r="I12" s="351">
        <f>IF('Eff Conc.'!I12="", " ", 'Eff Conc.'!$D12*'Eff Conc.'!I12*3.78)</f>
        <v>347.00399999999996</v>
      </c>
      <c r="J12" s="349">
        <f>IF('Eff Conc.'!J12="", " ", 'Eff Conc.'!$D12*'Eff Conc.'!J12*3.78)</f>
        <v>4337.55</v>
      </c>
      <c r="K12" s="351">
        <f>IF('Eff Conc.'!K12="", " ", 'Eff Conc.'!$D12*'Eff Conc.'!K12*3.78)</f>
        <v>27.76032</v>
      </c>
      <c r="L12" s="349">
        <f>IF('Eff Conc.'!L12="", " ", 'Eff Conc.'!$D12*'Eff Conc.'!L12*3.78)</f>
        <v>173.50199999999998</v>
      </c>
      <c r="M12" s="351">
        <f>IF('Eff Conc.'!M12="", " ", 'Eff Conc.'!$D12*'Eff Conc.'!M12*3.78)</f>
        <v>27.76032</v>
      </c>
      <c r="N12" s="351">
        <f>IF('Eff Conc.'!N12="", " ", 'Eff Conc.'!$D12*'Eff Conc.'!N12*3.78)</f>
        <v>107.57123999999999</v>
      </c>
      <c r="O12" s="351">
        <f>IF('Eff Conc.'!O12="", " ", 'Eff Conc.'!$D12*'Eff Conc.'!O12*3.78)</f>
        <v>93.691079999999999</v>
      </c>
      <c r="P12" s="351">
        <f>IF('Eff Conc.'!P12="", " ", 'Eff Conc.'!$E12*'Eff Conc.'!P12*3.78)</f>
        <v>104.67576000000001</v>
      </c>
      <c r="Q12" s="353">
        <f>IF('Eff Conc.'!U12="", " ", 'Eff Conc.'!$D12*'Eff Conc.'!U12*3.78)</f>
        <v>416.40479999999997</v>
      </c>
    </row>
    <row r="13" spans="1:17">
      <c r="A13" s="298" t="str">
        <f>'Eff Conc.'!A13</f>
        <v>Q4 2012</v>
      </c>
      <c r="B13" s="88">
        <f>'Eff Conc.'!B13</f>
        <v>41183</v>
      </c>
      <c r="C13" s="130" t="str">
        <f>'Eff Conc.'!C13</f>
        <v>N</v>
      </c>
      <c r="D13" s="248">
        <f>'Eff Conc.'!D13</f>
        <v>90.8</v>
      </c>
      <c r="E13" s="248">
        <f>'Eff Conc.'!E13</f>
        <v>114.8</v>
      </c>
      <c r="F13" s="349">
        <f>IF(OR('Eff Conc.'!F13=0,'Eff Conc.'!F13=""), " ", 'Eff Conc.'!$D13*'Eff Conc.'!F13*3.78)</f>
        <v>3782.3284799999997</v>
      </c>
      <c r="G13" s="349">
        <f>IF(OR('Eff Conc.'!G13=0,'Eff Conc.'!G13=""), " ", 'Eff Conc.'!$D13*'Eff Conc.'!G13*3.78)</f>
        <v>3679.3612799999992</v>
      </c>
      <c r="H13" s="351">
        <f>IF('Eff Conc.'!H13="", " ", 'Eff Conc.'!$D13*'Eff Conc.'!H13*3.78)</f>
        <v>480.51359999999994</v>
      </c>
      <c r="I13" s="351">
        <f>IF('Eff Conc.'!I13="", " ", 'Eff Conc.'!$D13*'Eff Conc.'!I13*3.78)</f>
        <v>377.54640000000001</v>
      </c>
      <c r="J13" s="349">
        <f>IF('Eff Conc.'!J13="", " ", 'Eff Conc.'!$D13*'Eff Conc.'!J13*3.78)</f>
        <v>3270.9247199999995</v>
      </c>
      <c r="K13" s="351">
        <f>IF('Eff Conc.'!K13="", " ", 'Eff Conc.'!$D13*'Eff Conc.'!K13*3.78)</f>
        <v>30.890159999999995</v>
      </c>
      <c r="L13" s="349">
        <f>IF('Eff Conc.'!L13="", " ", 'Eff Conc.'!$D13*'Eff Conc.'!L13*3.78)</f>
        <v>137.28960000000001</v>
      </c>
      <c r="M13" s="351" t="str">
        <f>IF('Eff Conc.'!M13="", " ", 'Eff Conc.'!$D13*'Eff Conc.'!M13*3.78)</f>
        <v xml:space="preserve"> </v>
      </c>
      <c r="N13" s="351">
        <f>IF('Eff Conc.'!N13="", " ", 'Eff Conc.'!$D13*'Eff Conc.'!N13*3.78)</f>
        <v>106.39944</v>
      </c>
      <c r="O13" s="351">
        <f>IF('Eff Conc.'!O13="", " ", 'Eff Conc.'!$D13*'Eff Conc.'!O13*3.78)</f>
        <v>92.670479999999998</v>
      </c>
      <c r="P13" s="351">
        <f>IF('Eff Conc.'!P13="", " ", 'Eff Conc.'!$E13*'Eff Conc.'!P13*3.78)</f>
        <v>99.807119999999998</v>
      </c>
      <c r="Q13" s="353">
        <f>IF('Eff Conc.'!U13="", " ", 'Eff Conc.'!$D13*'Eff Conc.'!U13*3.78)</f>
        <v>514.8359999999999</v>
      </c>
    </row>
    <row r="14" spans="1:17">
      <c r="A14" s="298" t="str">
        <f>'Eff Conc.'!A14</f>
        <v>Q4 2012</v>
      </c>
      <c r="B14" s="88">
        <f>'Eff Conc.'!B14</f>
        <v>41197</v>
      </c>
      <c r="C14" s="130" t="str">
        <f>'Eff Conc.'!C14</f>
        <v>N</v>
      </c>
      <c r="D14" s="248">
        <f>'Eff Conc.'!D14</f>
        <v>93</v>
      </c>
      <c r="E14" s="248">
        <f>'Eff Conc.'!E14</f>
        <v>123.1</v>
      </c>
      <c r="F14" s="349">
        <f>IF(OR('Eff Conc.'!F14=0,'Eff Conc.'!F14=""), " ", 'Eff Conc.'!$D14*'Eff Conc.'!F14*3.78)</f>
        <v>4468.0733999999993</v>
      </c>
      <c r="G14" s="349">
        <f>IF(OR('Eff Conc.'!G14=0,'Eff Conc.'!G14=""), " ", 'Eff Conc.'!$D14*'Eff Conc.'!G14*3.78)</f>
        <v>4397.7654000000002</v>
      </c>
      <c r="H14" s="351">
        <f>IF('Eff Conc.'!H14="", " ", 'Eff Conc.'!$D14*'Eff Conc.'!H14*3.78)</f>
        <v>562.46400000000006</v>
      </c>
      <c r="I14" s="351">
        <f>IF('Eff Conc.'!I14="", " ", 'Eff Conc.'!$D14*'Eff Conc.'!I14*3.78)</f>
        <v>492.15599999999995</v>
      </c>
      <c r="J14" s="349">
        <f>IF('Eff Conc.'!J14="", " ", 'Eff Conc.'!$D14*'Eff Conc.'!J14*3.78)</f>
        <v>3866.9399999999996</v>
      </c>
      <c r="K14" s="351">
        <f>IF('Eff Conc.'!K14="", " ", 'Eff Conc.'!$D14*'Eff Conc.'!K14*3.78)</f>
        <v>38.669400000000003</v>
      </c>
      <c r="L14" s="349">
        <f>IF('Eff Conc.'!L14="", " ", 'Eff Conc.'!$D14*'Eff Conc.'!L14*3.78)</f>
        <v>175.76999999999998</v>
      </c>
      <c r="M14" s="351">
        <f>IF('Eff Conc.'!M14="", " ", 'Eff Conc.'!$D14*'Eff Conc.'!M14*3.78)</f>
        <v>24.607800000000001</v>
      </c>
      <c r="N14" s="351">
        <f>IF('Eff Conc.'!N14="", " ", 'Eff Conc.'!$D14*'Eff Conc.'!N14*3.78)</f>
        <v>140.61600000000001</v>
      </c>
      <c r="O14" s="351">
        <f>IF('Eff Conc.'!O14="", " ", 'Eff Conc.'!$D14*'Eff Conc.'!O14*3.78)</f>
        <v>123.03899999999999</v>
      </c>
      <c r="P14" s="351">
        <f>IF('Eff Conc.'!P14="", " ", 'Eff Conc.'!$E14*'Eff Conc.'!P14*3.78)</f>
        <v>125.63585999999999</v>
      </c>
      <c r="Q14" s="353">
        <f>IF('Eff Conc.'!U14="", " ", 'Eff Conc.'!$D14*'Eff Conc.'!U14*3.78)</f>
        <v>703.07999999999993</v>
      </c>
    </row>
    <row r="15" spans="1:17" ht="15" customHeight="1">
      <c r="A15" s="298" t="str">
        <f>'Eff Conc.'!A15</f>
        <v>Q4 2012</v>
      </c>
      <c r="B15" s="88">
        <f>'Eff Conc.'!B15</f>
        <v>41220</v>
      </c>
      <c r="C15" s="130" t="str">
        <f>'Eff Conc.'!C15</f>
        <v>N</v>
      </c>
      <c r="D15" s="248">
        <f>'Eff Conc.'!D15</f>
        <v>90.6</v>
      </c>
      <c r="E15" s="248">
        <f>'Eff Conc.'!E15</f>
        <v>119.1</v>
      </c>
      <c r="F15" s="349">
        <f>IF(OR('Eff Conc.'!F15=0,'Eff Conc.'!F15=""), " ", 'Eff Conc.'!$D15*'Eff Conc.'!F15*3.78)</f>
        <v>4900.7170799999994</v>
      </c>
      <c r="G15" s="349">
        <f>IF(OR('Eff Conc.'!G15=0,'Eff Conc.'!G15=""), " ", 'Eff Conc.'!$D15*'Eff Conc.'!G15*3.78)</f>
        <v>4832.2234799999987</v>
      </c>
      <c r="H15" s="351">
        <f>IF('Eff Conc.'!H15="", " ", 'Eff Conc.'!$D15*'Eff Conc.'!H15*3.78)</f>
        <v>479.45519999999993</v>
      </c>
      <c r="I15" s="351">
        <f>IF('Eff Conc.'!I15="", " ", 'Eff Conc.'!$D15*'Eff Conc.'!I15*3.78)</f>
        <v>410.96159999999992</v>
      </c>
      <c r="J15" s="349">
        <f>IF('Eff Conc.'!J15="", " ", 'Eff Conc.'!$D15*'Eff Conc.'!J15*3.78)</f>
        <v>4349.3435999999992</v>
      </c>
      <c r="K15" s="351">
        <f>IF('Eff Conc.'!K15="", " ", 'Eff Conc.'!$D15*'Eff Conc.'!K15*3.78)</f>
        <v>71.918279999999996</v>
      </c>
      <c r="L15" s="349">
        <f>IF('Eff Conc.'!L15="", " ", 'Eff Conc.'!$D15*'Eff Conc.'!L15*3.78)</f>
        <v>171.23399999999998</v>
      </c>
      <c r="M15" s="351" t="str">
        <f>IF('Eff Conc.'!M15="", " ", 'Eff Conc.'!$D15*'Eff Conc.'!M15*3.78)</f>
        <v xml:space="preserve"> </v>
      </c>
      <c r="N15" s="351">
        <f>IF('Eff Conc.'!N15="", " ", 'Eff Conc.'!$D15*'Eff Conc.'!N15*3.78)</f>
        <v>99.315719999999985</v>
      </c>
      <c r="O15" s="351">
        <f>IF('Eff Conc.'!O15="", " ", 'Eff Conc.'!$D15*'Eff Conc.'!O15*3.78)</f>
        <v>75.342959999999991</v>
      </c>
      <c r="P15" s="351">
        <f>IF('Eff Conc.'!P15="", " ", 'Eff Conc.'!$E15*'Eff Conc.'!P15*3.78)</f>
        <v>72.031679999999994</v>
      </c>
      <c r="Q15" s="353">
        <f>IF('Eff Conc.'!U15="", " ", 'Eff Conc.'!$D15*'Eff Conc.'!U15*3.78)</f>
        <v>650.68919999999991</v>
      </c>
    </row>
    <row r="16" spans="1:17">
      <c r="A16" s="298" t="str">
        <f>'Eff Conc.'!A16</f>
        <v>Q4 2012</v>
      </c>
      <c r="B16" s="88">
        <f>'Eff Conc.'!B16</f>
        <v>41231</v>
      </c>
      <c r="C16" s="130" t="str">
        <f>'Eff Conc.'!C16</f>
        <v>Y</v>
      </c>
      <c r="D16" s="248">
        <f>'Eff Conc.'!D16</f>
        <v>102</v>
      </c>
      <c r="E16" s="248">
        <f>'Eff Conc.'!E16</f>
        <v>139.80000000000001</v>
      </c>
      <c r="F16" s="349">
        <f>IF(OR('Eff Conc.'!F16=0,'Eff Conc.'!F16=""), " ", 'Eff Conc.'!$D16*'Eff Conc.'!F16*3.78)</f>
        <v>5729.4215999999997</v>
      </c>
      <c r="G16" s="349">
        <f>IF(OR('Eff Conc.'!G16=0,'Eff Conc.'!G16=""), " ", 'Eff Conc.'!$D16*'Eff Conc.'!G16*3.78)</f>
        <v>5498.0856000000003</v>
      </c>
      <c r="H16" s="351">
        <f>IF('Eff Conc.'!H16="", " ", 'Eff Conc.'!$D16*'Eff Conc.'!H16*3.78)</f>
        <v>1349.46</v>
      </c>
      <c r="I16" s="351">
        <f>IF('Eff Conc.'!I16="", " ", 'Eff Conc.'!$D16*'Eff Conc.'!I16*3.78)</f>
        <v>1118.124</v>
      </c>
      <c r="J16" s="349">
        <f>IF('Eff Conc.'!J16="", " ", 'Eff Conc.'!$D16*'Eff Conc.'!J16*3.78)</f>
        <v>3971.2680000000005</v>
      </c>
      <c r="K16" s="351">
        <f>IF('Eff Conc.'!K16="", " ", 'Eff Conc.'!$D16*'Eff Conc.'!K16*3.78)</f>
        <v>408.6936</v>
      </c>
      <c r="L16" s="349">
        <f>IF('Eff Conc.'!L16="", " ", 'Eff Conc.'!$D16*'Eff Conc.'!L16*3.78)</f>
        <v>732.56399999999985</v>
      </c>
      <c r="M16" s="351" t="str">
        <f>IF('Eff Conc.'!M16="", " ", 'Eff Conc.'!$D16*'Eff Conc.'!M16*3.78)</f>
        <v xml:space="preserve"> </v>
      </c>
      <c r="N16" s="351">
        <f>IF('Eff Conc.'!N16="", " ", 'Eff Conc.'!$D16*'Eff Conc.'!N16*3.78)</f>
        <v>323.87039999999996</v>
      </c>
      <c r="O16" s="351">
        <f>IF('Eff Conc.'!O16="", " ", 'Eff Conc.'!$D16*'Eff Conc.'!O16*3.78)</f>
        <v>293.0256</v>
      </c>
      <c r="P16" s="351">
        <f>IF('Eff Conc.'!P16="", " ", 'Eff Conc.'!$E16*'Eff Conc.'!P16*3.78)</f>
        <v>375.19524000000001</v>
      </c>
      <c r="Q16" s="353">
        <f>IF('Eff Conc.'!U16="", " ", 'Eff Conc.'!$D16*'Eff Conc.'!U16*3.78)</f>
        <v>809.67600000000004</v>
      </c>
    </row>
    <row r="17" spans="1:17">
      <c r="A17" s="298" t="str">
        <f>'Eff Conc.'!A17</f>
        <v>Q4 2012</v>
      </c>
      <c r="B17" s="88">
        <f>'Eff Conc.'!B17</f>
        <v>41240</v>
      </c>
      <c r="C17" s="130" t="str">
        <f>'Eff Conc.'!C17</f>
        <v>N</v>
      </c>
      <c r="D17" s="248">
        <f>'Eff Conc.'!D17</f>
        <v>95.4</v>
      </c>
      <c r="E17" s="248">
        <f>'Eff Conc.'!E17</f>
        <v>130.4</v>
      </c>
      <c r="F17" s="349">
        <f>IF(OR('Eff Conc.'!F17=0,'Eff Conc.'!F17=""), " ", 'Eff Conc.'!$D17*'Eff Conc.'!F17*3.78)</f>
        <v>5171.1760800000011</v>
      </c>
      <c r="G17" s="349">
        <f>IF(OR('Eff Conc.'!G17=0,'Eff Conc.'!G17=""), " ", 'Eff Conc.'!$D17*'Eff Conc.'!G17*3.78)</f>
        <v>5062.9924800000008</v>
      </c>
      <c r="H17" s="351">
        <f>IF('Eff Conc.'!H17="", " ", 'Eff Conc.'!$D17*'Eff Conc.'!H17*3.78)</f>
        <v>793.34640000000002</v>
      </c>
      <c r="I17" s="351">
        <f>IF('Eff Conc.'!I17="", " ", 'Eff Conc.'!$D17*'Eff Conc.'!I17*3.78)</f>
        <v>685.16279999999995</v>
      </c>
      <c r="J17" s="349">
        <f>IF('Eff Conc.'!J17="", " ", 'Eff Conc.'!$D17*'Eff Conc.'!J17*3.78)</f>
        <v>3930.6708000000003</v>
      </c>
      <c r="K17" s="351">
        <f>IF('Eff Conc.'!K17="", " ", 'Eff Conc.'!$D17*'Eff Conc.'!K17*3.78)</f>
        <v>447.15888000000001</v>
      </c>
      <c r="L17" s="349">
        <f>IF('Eff Conc.'!L17="", " ", 'Eff Conc.'!$D17*'Eff Conc.'!L17*3.78)</f>
        <v>396.67320000000001</v>
      </c>
      <c r="M17" s="351">
        <f>IF('Eff Conc.'!M17="", " ", 'Eff Conc.'!$D17*'Eff Conc.'!M17*3.78)</f>
        <v>32.455080000000002</v>
      </c>
      <c r="N17" s="351">
        <f>IF('Eff Conc.'!N17="", " ", 'Eff Conc.'!$D17*'Eff Conc.'!N17*3.78)</f>
        <v>147.85091999999997</v>
      </c>
      <c r="O17" s="351">
        <f>IF('Eff Conc.'!O17="", " ", 'Eff Conc.'!$D17*'Eff Conc.'!O17*3.78)</f>
        <v>122.60808000000002</v>
      </c>
      <c r="P17" s="351">
        <f>IF('Eff Conc.'!P17="", " ", 'Eff Conc.'!$E17*'Eff Conc.'!P17*3.78)</f>
        <v>162.66096000000002</v>
      </c>
      <c r="Q17" s="353">
        <f>IF('Eff Conc.'!U17="", " ", 'Eff Conc.'!$D17*'Eff Conc.'!U17*3.78)</f>
        <v>793.34640000000002</v>
      </c>
    </row>
    <row r="18" spans="1:17">
      <c r="A18" s="298" t="str">
        <f>'Eff Conc.'!A18</f>
        <v>Q4 2012</v>
      </c>
      <c r="B18" s="88">
        <f>'Eff Conc.'!B18</f>
        <v>41247</v>
      </c>
      <c r="C18" s="130" t="str">
        <f>'Eff Conc.'!C18</f>
        <v>N</v>
      </c>
      <c r="D18" s="248">
        <f>'Eff Conc.'!D18</f>
        <v>111.1</v>
      </c>
      <c r="E18" s="248">
        <f>'Eff Conc.'!E18</f>
        <v>152.4</v>
      </c>
      <c r="F18" s="349">
        <f>IF(OR('Eff Conc.'!F18=0,'Eff Conc.'!F18=""), " ", 'Eff Conc.'!$D18*'Eff Conc.'!F18*3.78)</f>
        <v>7298.8700399999989</v>
      </c>
      <c r="G18" s="349">
        <f>IF(OR('Eff Conc.'!G18=0,'Eff Conc.'!G18=""), " ", 'Eff Conc.'!$D18*'Eff Conc.'!G18*3.78)</f>
        <v>7172.8826399999989</v>
      </c>
      <c r="H18" s="351">
        <f>IF('Eff Conc.'!H18="", " ", 'Eff Conc.'!$D18*'Eff Conc.'!H18*3.78)</f>
        <v>1301.8697999999997</v>
      </c>
      <c r="I18" s="351">
        <f>IF('Eff Conc.'!I18="", " ", 'Eff Conc.'!$D18*'Eff Conc.'!I18*3.78)</f>
        <v>1175.8824</v>
      </c>
      <c r="J18" s="349">
        <f>IF('Eff Conc.'!J18="", " ", 'Eff Conc.'!$D18*'Eff Conc.'!J18*3.78)</f>
        <v>4871.5127999999995</v>
      </c>
      <c r="K18" s="351">
        <f>IF('Eff Conc.'!K18="", " ", 'Eff Conc.'!$D18*'Eff Conc.'!K18*3.78)</f>
        <v>1125.4874399999999</v>
      </c>
      <c r="L18" s="349">
        <f>IF('Eff Conc.'!L18="", " ", 'Eff Conc.'!$D18*'Eff Conc.'!L18*3.78)</f>
        <v>545.94539999999995</v>
      </c>
      <c r="M18" s="351" t="str">
        <f>IF('Eff Conc.'!M18="", " ", 'Eff Conc.'!$D18*'Eff Conc.'!M18*3.78)</f>
        <v xml:space="preserve"> </v>
      </c>
      <c r="N18" s="351">
        <f>IF('Eff Conc.'!N18="", " ", 'Eff Conc.'!$D18*'Eff Conc.'!N18*3.78)</f>
        <v>713.92859999999985</v>
      </c>
      <c r="O18" s="351">
        <f>IF('Eff Conc.'!O18="", " ", 'Eff Conc.'!$D18*'Eff Conc.'!O18*3.78)</f>
        <v>545.94539999999995</v>
      </c>
      <c r="P18" s="351">
        <f>IF('Eff Conc.'!P18="", " ", 'Eff Conc.'!$E18*'Eff Conc.'!P18*3.78)</f>
        <v>864.10800000000006</v>
      </c>
      <c r="Q18" s="353">
        <f>IF('Eff Conc.'!U18="", " ", 'Eff Conc.'!$D18*'Eff Conc.'!U18*3.78)</f>
        <v>881.91179999999997</v>
      </c>
    </row>
    <row r="19" spans="1:17">
      <c r="A19" s="298" t="str">
        <f>'Eff Conc.'!A19</f>
        <v>Q4 2012</v>
      </c>
      <c r="B19" s="88">
        <f>'Eff Conc.'!B19</f>
        <v>41260</v>
      </c>
      <c r="C19" s="130" t="str">
        <f>'Eff Conc.'!C19</f>
        <v>N</v>
      </c>
      <c r="D19" s="248">
        <f>'Eff Conc.'!D19</f>
        <v>101.9</v>
      </c>
      <c r="E19" s="248">
        <f>'Eff Conc.'!E19</f>
        <v>126.9</v>
      </c>
      <c r="F19" s="349">
        <f>IF(OR('Eff Conc.'!F19=0,'Eff Conc.'!F19=""), " ", 'Eff Conc.'!$D19*'Eff Conc.'!F19*3.78)</f>
        <v>6031.9501199999995</v>
      </c>
      <c r="G19" s="349">
        <f>IF(OR('Eff Conc.'!G19=0,'Eff Conc.'!G19=""), " ", 'Eff Conc.'!$D19*'Eff Conc.'!G19*3.78)</f>
        <v>5839.3591199999992</v>
      </c>
      <c r="H19" s="351">
        <f>IF('Eff Conc.'!H19="", " ", 'Eff Conc.'!$D19*'Eff Conc.'!H19*3.78)</f>
        <v>1039.9914000000001</v>
      </c>
      <c r="I19" s="351">
        <f>IF('Eff Conc.'!I19="", " ", 'Eff Conc.'!$D19*'Eff Conc.'!I19*3.78)</f>
        <v>847.4004000000001</v>
      </c>
      <c r="J19" s="349">
        <f>IF('Eff Conc.'!J19="", " ", 'Eff Conc.'!$D19*'Eff Conc.'!J19*3.78)</f>
        <v>4121.4473999999991</v>
      </c>
      <c r="K19" s="351">
        <f>IF('Eff Conc.'!K19="", " ", 'Eff Conc.'!$D19*'Eff Conc.'!K19*3.78)</f>
        <v>870.51131999999984</v>
      </c>
      <c r="L19" s="349">
        <f>IF('Eff Conc.'!L19="", " ", 'Eff Conc.'!$D19*'Eff Conc.'!L19*3.78)</f>
        <v>500.73659999999995</v>
      </c>
      <c r="M19" s="351">
        <f>IF('Eff Conc.'!M19="", " ", 'Eff Conc.'!$D19*'Eff Conc.'!M19*3.78)</f>
        <v>23.110919999999997</v>
      </c>
      <c r="N19" s="351">
        <f>IF('Eff Conc.'!N19="", " ", 'Eff Conc.'!$D19*'Eff Conc.'!N19*3.78)</f>
        <v>577.77300000000002</v>
      </c>
      <c r="O19" s="351">
        <f>IF('Eff Conc.'!O19="", " ", 'Eff Conc.'!$D19*'Eff Conc.'!O19*3.78)</f>
        <v>539.25479999999993</v>
      </c>
      <c r="P19" s="351">
        <f>IF('Eff Conc.'!P19="", " ", 'Eff Conc.'!$E19*'Eff Conc.'!P19*3.78)</f>
        <v>479.68200000000002</v>
      </c>
      <c r="Q19" s="353">
        <f>IF('Eff Conc.'!U19="", " ", 'Eff Conc.'!$D19*'Eff Conc.'!U19*3.78)</f>
        <v>924.43679999999995</v>
      </c>
    </row>
    <row r="20" spans="1:17">
      <c r="A20" s="298" t="str">
        <f>'Eff Conc.'!A20</f>
        <v>Q1 2013</v>
      </c>
      <c r="B20" s="88">
        <f>'Eff Conc.'!B20</f>
        <v>41277</v>
      </c>
      <c r="C20" s="130" t="str">
        <f>'Eff Conc.'!C20</f>
        <v>N</v>
      </c>
      <c r="D20" s="248">
        <f>'Eff Conc.'!D20</f>
        <v>104</v>
      </c>
      <c r="E20" s="248">
        <f>'Eff Conc.'!E20</f>
        <v>132.4</v>
      </c>
      <c r="F20" s="349">
        <f>IF(OR('Eff Conc.'!F20=0,'Eff Conc.'!F20=""), " ", 'Eff Conc.'!$D20*'Eff Conc.'!F20*3.78)</f>
        <v>7367.0687999999991</v>
      </c>
      <c r="G20" s="349">
        <f>IF(OR('Eff Conc.'!G20=0,'Eff Conc.'!G20=""), " ", 'Eff Conc.'!$D20*'Eff Conc.'!G20*3.78)</f>
        <v>7170.5087999999987</v>
      </c>
      <c r="H20" s="351">
        <f>IF('Eff Conc.'!H20="", " ", 'Eff Conc.'!$D20*'Eff Conc.'!H20*3.78)</f>
        <v>904.17599999999993</v>
      </c>
      <c r="I20" s="351">
        <f>IF('Eff Conc.'!I20="", " ", 'Eff Conc.'!$D20*'Eff Conc.'!I20*3.78)</f>
        <v>707.61599999999999</v>
      </c>
      <c r="J20" s="349">
        <f>IF('Eff Conc.'!J20="", " ", 'Eff Conc.'!$D20*'Eff Conc.'!J20*3.78)</f>
        <v>6250.6080000000002</v>
      </c>
      <c r="K20" s="351">
        <f>IF('Eff Conc.'!K20="", " ", 'Eff Conc.'!$D20*'Eff Conc.'!K20*3.78)</f>
        <v>212.28479999999999</v>
      </c>
      <c r="L20" s="349">
        <f>IF('Eff Conc.'!L20="", " ", 'Eff Conc.'!$D20*'Eff Conc.'!L20*3.78)</f>
        <v>275.18399999999997</v>
      </c>
      <c r="M20" s="351" t="str">
        <f>IF('Eff Conc.'!M20="", " ", 'Eff Conc.'!$D20*'Eff Conc.'!M20*3.78)</f>
        <v xml:space="preserve"> </v>
      </c>
      <c r="N20" s="351">
        <f>IF('Eff Conc.'!N20="", " ", 'Eff Conc.'!$D20*'Eff Conc.'!N20*3.78)</f>
        <v>825.55200000000002</v>
      </c>
      <c r="O20" s="351">
        <f>IF('Eff Conc.'!O20="", " ", 'Eff Conc.'!$D20*'Eff Conc.'!O20*3.78)</f>
        <v>825.55200000000002</v>
      </c>
      <c r="P20" s="351">
        <f>IF('Eff Conc.'!P20="", " ", 'Eff Conc.'!$E20*'Eff Conc.'!P20*3.78)</f>
        <v>1000.944</v>
      </c>
      <c r="Q20" s="353">
        <f>IF('Eff Conc.'!U20="", " ", 'Eff Conc.'!$D20*'Eff Conc.'!U20*3.78)</f>
        <v>982.8</v>
      </c>
    </row>
    <row r="21" spans="1:17" ht="15" customHeight="1">
      <c r="A21" s="298" t="str">
        <f>'Eff Conc.'!A21</f>
        <v>Q1 2013</v>
      </c>
      <c r="B21" s="88">
        <f>'Eff Conc.'!B21</f>
        <v>41290</v>
      </c>
      <c r="C21" s="130" t="str">
        <f>'Eff Conc.'!C21</f>
        <v>N</v>
      </c>
      <c r="D21" s="248">
        <f>'Eff Conc.'!D21</f>
        <v>97.7</v>
      </c>
      <c r="E21" s="248">
        <f>'Eff Conc.'!E21</f>
        <v>127.4</v>
      </c>
      <c r="F21" s="349">
        <f>IF(OR('Eff Conc.'!F21=0,'Eff Conc.'!F21=""), " ", 'Eff Conc.'!$D21*'Eff Conc.'!F21*3.78)</f>
        <v>6097.2420599999987</v>
      </c>
      <c r="G21" s="349">
        <f>IF(OR('Eff Conc.'!G21=0,'Eff Conc.'!G21=""), " ", 'Eff Conc.'!$D21*'Eff Conc.'!G21*3.78)</f>
        <v>5986.4502599999996</v>
      </c>
      <c r="H21" s="351">
        <f>IF('Eff Conc.'!H21="", " ", 'Eff Conc.'!$D21*'Eff Conc.'!H21*3.78)</f>
        <v>443.16719999999998</v>
      </c>
      <c r="I21" s="351">
        <f>IF('Eff Conc.'!I21="", " ", 'Eff Conc.'!$D21*'Eff Conc.'!I21*3.78)</f>
        <v>332.37540000000001</v>
      </c>
      <c r="J21" s="349">
        <f>IF('Eff Conc.'!J21="", " ", 'Eff Conc.'!$D21*'Eff Conc.'!J21*3.78)</f>
        <v>5613.4511999999995</v>
      </c>
      <c r="K21" s="351">
        <f>IF('Eff Conc.'!K21="", " ", 'Eff Conc.'!$D21*'Eff Conc.'!K21*3.78)</f>
        <v>40.623660000000001</v>
      </c>
      <c r="L21" s="349">
        <f>IF('Eff Conc.'!L21="", " ", 'Eff Conc.'!$D21*'Eff Conc.'!L21*3.78)</f>
        <v>147.72240000000002</v>
      </c>
      <c r="M21" s="351">
        <f>IF('Eff Conc.'!M21="", " ", 'Eff Conc.'!$D21*'Eff Conc.'!M21*3.78)</f>
        <v>33.237539999999996</v>
      </c>
      <c r="N21" s="351">
        <f>IF('Eff Conc.'!N21="", " ", 'Eff Conc.'!$D21*'Eff Conc.'!N21*3.78)</f>
        <v>1034.0568000000001</v>
      </c>
      <c r="O21" s="351">
        <f>IF('Eff Conc.'!O21="", " ", 'Eff Conc.'!$D21*'Eff Conc.'!O21*3.78)</f>
        <v>997.12620000000004</v>
      </c>
      <c r="P21" s="351">
        <f>IF('Eff Conc.'!P21="", " ", 'Eff Conc.'!$E21*'Eff Conc.'!P21*3.78)</f>
        <v>1203.9299999999998</v>
      </c>
      <c r="Q21" s="353">
        <f>IF('Eff Conc.'!U21="", " ", 'Eff Conc.'!$D21*'Eff Conc.'!U21*3.78)</f>
        <v>923.26499999999999</v>
      </c>
    </row>
    <row r="22" spans="1:17">
      <c r="A22" s="298" t="str">
        <f>'Eff Conc.'!A22</f>
        <v>Q1 2013</v>
      </c>
      <c r="B22" s="88">
        <f>'Eff Conc.'!B22</f>
        <v>41309</v>
      </c>
      <c r="C22" s="130" t="str">
        <f>'Eff Conc.'!C22</f>
        <v>N</v>
      </c>
      <c r="D22" s="248">
        <f>'Eff Conc.'!D22</f>
        <v>99.5</v>
      </c>
      <c r="E22" s="248">
        <f>'Eff Conc.'!E22</f>
        <v>134.80000000000001</v>
      </c>
      <c r="F22" s="349">
        <f>IF(OR('Eff Conc.'!F22=0,'Eff Conc.'!F22=""), " ", 'Eff Conc.'!$D22*'Eff Conc.'!F22*3.78)</f>
        <v>6442.7642999999998</v>
      </c>
      <c r="G22" s="349">
        <f>IF(OR('Eff Conc.'!G22=0,'Eff Conc.'!G22=""), " ", 'Eff Conc.'!$D22*'Eff Conc.'!G22*3.78)</f>
        <v>5991.4323000000004</v>
      </c>
      <c r="H22" s="351">
        <f>IF('Eff Conc.'!H22="", " ", 'Eff Conc.'!$D22*'Eff Conc.'!H22*3.78)</f>
        <v>977.88599999999985</v>
      </c>
      <c r="I22" s="351">
        <f>IF('Eff Conc.'!I22="", " ", 'Eff Conc.'!$D22*'Eff Conc.'!I22*3.78)</f>
        <v>526.55399999999986</v>
      </c>
      <c r="J22" s="349">
        <f>IF('Eff Conc.'!J22="", " ", 'Eff Conc.'!$D22*'Eff Conc.'!J22*3.78)</f>
        <v>5340.7619999999988</v>
      </c>
      <c r="K22" s="351">
        <f>IF('Eff Conc.'!K22="", " ", 'Eff Conc.'!$D22*'Eff Conc.'!K22*3.78)</f>
        <v>124.1163</v>
      </c>
      <c r="L22" s="349">
        <f>IF('Eff Conc.'!L22="", " ", 'Eff Conc.'!$D22*'Eff Conc.'!L22*3.78)</f>
        <v>263.27699999999993</v>
      </c>
      <c r="M22" s="351" t="str">
        <f>IF('Eff Conc.'!M22="", " ", 'Eff Conc.'!$D22*'Eff Conc.'!M22*3.78)</f>
        <v xml:space="preserve"> </v>
      </c>
      <c r="N22" s="351">
        <f>IF('Eff Conc.'!N22="", " ", 'Eff Conc.'!$D22*'Eff Conc.'!N22*3.78)</f>
        <v>940.27499999999998</v>
      </c>
      <c r="O22" s="351">
        <f>IF('Eff Conc.'!O22="", " ", 'Eff Conc.'!$D22*'Eff Conc.'!O22*3.78)</f>
        <v>940.27499999999998</v>
      </c>
      <c r="P22" s="351">
        <f>IF('Eff Conc.'!P22="", " ", 'Eff Conc.'!$E22*'Eff Conc.'!P22*3.78)</f>
        <v>1324.8144</v>
      </c>
      <c r="Q22" s="353">
        <f>IF('Eff Conc.'!U22="", " ", 'Eff Conc.'!$D22*'Eff Conc.'!U22*3.78)</f>
        <v>1353.9959999999999</v>
      </c>
    </row>
    <row r="23" spans="1:17">
      <c r="A23" s="298" t="str">
        <f>'Eff Conc.'!A23</f>
        <v>Q1 2013</v>
      </c>
      <c r="B23" s="88">
        <f>'Eff Conc.'!B23</f>
        <v>41324</v>
      </c>
      <c r="C23" s="130" t="str">
        <f>'Eff Conc.'!C23</f>
        <v>N</v>
      </c>
      <c r="D23" s="248">
        <f>'Eff Conc.'!D23</f>
        <v>102</v>
      </c>
      <c r="E23" s="248">
        <f>'Eff Conc.'!E23</f>
        <v>138.69999999999999</v>
      </c>
      <c r="F23" s="349">
        <f>IF(OR('Eff Conc.'!F23=0,'Eff Conc.'!F23=""), " ", 'Eff Conc.'!$D23*'Eff Conc.'!F23*3.78)</f>
        <v>5309.1611999999996</v>
      </c>
      <c r="G23" s="349">
        <f>IF(OR('Eff Conc.'!G23=0,'Eff Conc.'!G23=""), " ", 'Eff Conc.'!$D23*'Eff Conc.'!G23*3.78)</f>
        <v>5116.3811999999998</v>
      </c>
      <c r="H23" s="351">
        <f>IF('Eff Conc.'!H23="", " ", 'Eff Conc.'!$D23*'Eff Conc.'!H23*3.78)</f>
        <v>694.00799999999992</v>
      </c>
      <c r="I23" s="351">
        <f>IF('Eff Conc.'!I23="", " ", 'Eff Conc.'!$D23*'Eff Conc.'!I23*3.78)</f>
        <v>501.22799999999995</v>
      </c>
      <c r="J23" s="349">
        <f>IF('Eff Conc.'!J23="", " ", 'Eff Conc.'!$D23*'Eff Conc.'!J23*3.78)</f>
        <v>4511.0519999999997</v>
      </c>
      <c r="K23" s="351">
        <f>IF('Eff Conc.'!K23="", " ", 'Eff Conc.'!$D23*'Eff Conc.'!K23*3.78)</f>
        <v>104.10120000000001</v>
      </c>
      <c r="L23" s="349">
        <f>IF('Eff Conc.'!L23="", " ", 'Eff Conc.'!$D23*'Eff Conc.'!L23*3.78)</f>
        <v>231.33599999999998</v>
      </c>
      <c r="M23" s="351">
        <f>IF('Eff Conc.'!M23="", " ", 'Eff Conc.'!$D23*'Eff Conc.'!M23*3.78)</f>
        <v>23.133599999999998</v>
      </c>
      <c r="N23" s="351">
        <f>IF('Eff Conc.'!N23="", " ", 'Eff Conc.'!$D23*'Eff Conc.'!N23*3.78)</f>
        <v>188.92439999999999</v>
      </c>
      <c r="O23" s="351">
        <f>IF('Eff Conc.'!O23="", " ", 'Eff Conc.'!$D23*'Eff Conc.'!O23*3.78)</f>
        <v>158.0796</v>
      </c>
      <c r="P23" s="351">
        <f>IF('Eff Conc.'!P23="", " ", 'Eff Conc.'!$E23*'Eff Conc.'!P23*3.78)</f>
        <v>167.77151999999998</v>
      </c>
      <c r="Q23" s="353">
        <f>IF('Eff Conc.'!U23="", " ", 'Eff Conc.'!$D23*'Eff Conc.'!U23*3.78)</f>
        <v>1041.0120000000002</v>
      </c>
    </row>
    <row r="24" spans="1:17">
      <c r="A24" s="298" t="str">
        <f>'Eff Conc.'!A24</f>
        <v>Q1 2013</v>
      </c>
      <c r="B24" s="88">
        <f>'Eff Conc.'!B24</f>
        <v>41338</v>
      </c>
      <c r="C24" s="130" t="str">
        <f>'Eff Conc.'!C24</f>
        <v>N</v>
      </c>
      <c r="D24" s="248">
        <f>'Eff Conc.'!D24</f>
        <v>95.4</v>
      </c>
      <c r="E24" s="248">
        <f>'Eff Conc.'!E24</f>
        <v>125.3</v>
      </c>
      <c r="F24" s="349">
        <f>IF(OR('Eff Conc.'!F24=0,'Eff Conc.'!F24=""), " ", 'Eff Conc.'!$D24*'Eff Conc.'!F24*3.78)</f>
        <v>6472.9854000000005</v>
      </c>
      <c r="G24" s="349">
        <f>IF(OR('Eff Conc.'!G24=0,'Eff Conc.'!G24=""), " ", 'Eff Conc.'!$D24*'Eff Conc.'!G24*3.78)</f>
        <v>6364.8018000000011</v>
      </c>
      <c r="H24" s="351">
        <f>IF('Eff Conc.'!H24="", " ", 'Eff Conc.'!$D24*'Eff Conc.'!H24*3.78)</f>
        <v>649.10160000000008</v>
      </c>
      <c r="I24" s="351">
        <f>IF('Eff Conc.'!I24="", " ", 'Eff Conc.'!$D24*'Eff Conc.'!I24*3.78)</f>
        <v>540.91800000000001</v>
      </c>
      <c r="J24" s="349">
        <f>IF('Eff Conc.'!J24="", " ", 'Eff Conc.'!$D24*'Eff Conc.'!J24*3.78)</f>
        <v>5697.6696000000002</v>
      </c>
      <c r="K24" s="351">
        <f>IF('Eff Conc.'!K24="", " ", 'Eff Conc.'!$D24*'Eff Conc.'!K24*3.78)</f>
        <v>126.21419999999999</v>
      </c>
      <c r="L24" s="349">
        <f>IF('Eff Conc.'!L24="", " ", 'Eff Conc.'!$D24*'Eff Conc.'!L24*3.78)</f>
        <v>324.55080000000004</v>
      </c>
      <c r="M24" s="351" t="str">
        <f>IF('Eff Conc.'!M24="", " ", 'Eff Conc.'!$D24*'Eff Conc.'!M24*3.78)</f>
        <v xml:space="preserve"> </v>
      </c>
      <c r="N24" s="351">
        <f>IF('Eff Conc.'!N24="", " ", 'Eff Conc.'!$D24*'Eff Conc.'!N24*3.78)</f>
        <v>432.73439999999999</v>
      </c>
      <c r="O24" s="351">
        <f>IF('Eff Conc.'!O24="", " ", 'Eff Conc.'!$D24*'Eff Conc.'!O24*3.78)</f>
        <v>396.67320000000001</v>
      </c>
      <c r="P24" s="351">
        <f>IF('Eff Conc.'!P24="", " ", 'Eff Conc.'!$E24*'Eff Conc.'!P24*3.78)</f>
        <v>402.58889999999997</v>
      </c>
      <c r="Q24" s="353">
        <f>IF('Eff Conc.'!U24="", " ", 'Eff Conc.'!$D24*'Eff Conc.'!U24*3.78)</f>
        <v>973.65240000000006</v>
      </c>
    </row>
    <row r="25" spans="1:17">
      <c r="A25" s="298" t="str">
        <f>'Eff Conc.'!A25</f>
        <v>Q1 2013</v>
      </c>
      <c r="B25" s="88">
        <f>'Eff Conc.'!B25</f>
        <v>41339</v>
      </c>
      <c r="C25" s="130" t="str">
        <f>'Eff Conc.'!C25</f>
        <v>Y</v>
      </c>
      <c r="D25" s="248">
        <f>'Eff Conc.'!D25</f>
        <v>100.6</v>
      </c>
      <c r="E25" s="248">
        <f>'Eff Conc.'!E25</f>
        <v>131.6</v>
      </c>
      <c r="F25" s="349">
        <f>IF(OR('Eff Conc.'!F25=0,'Eff Conc.'!F25=""), " ", 'Eff Conc.'!$D25*'Eff Conc.'!F25*3.78)</f>
        <v>6996.9311999999991</v>
      </c>
      <c r="G25" s="349">
        <f>IF(OR('Eff Conc.'!G25=0,'Eff Conc.'!G25=""), " ", 'Eff Conc.'!$D25*'Eff Conc.'!G25*3.78)</f>
        <v>6768.7703999999985</v>
      </c>
      <c r="H25" s="351">
        <f>IF('Eff Conc.'!H25="", " ", 'Eff Conc.'!$D25*'Eff Conc.'!H25*3.78)</f>
        <v>1102.7771999999998</v>
      </c>
      <c r="I25" s="351">
        <f>IF('Eff Conc.'!I25="", " ", 'Eff Conc.'!$D25*'Eff Conc.'!I25*3.78)</f>
        <v>874.61639999999989</v>
      </c>
      <c r="J25" s="349">
        <f>IF('Eff Conc.'!J25="", " ", 'Eff Conc.'!$D25*'Eff Conc.'!J25*3.78)</f>
        <v>5742.0467999999992</v>
      </c>
      <c r="K25" s="351">
        <f>IF('Eff Conc.'!K25="", " ", 'Eff Conc.'!$D25*'Eff Conc.'!K25*3.78)</f>
        <v>152.10720000000001</v>
      </c>
      <c r="L25" s="349">
        <f>IF('Eff Conc.'!L25="", " ", 'Eff Conc.'!$D25*'Eff Conc.'!L25*3.78)</f>
        <v>418.29479999999995</v>
      </c>
      <c r="M25" s="351" t="str">
        <f>IF('Eff Conc.'!M25="", " ", 'Eff Conc.'!$D25*'Eff Conc.'!M25*3.78)</f>
        <v xml:space="preserve"> </v>
      </c>
      <c r="N25" s="351">
        <f>IF('Eff Conc.'!N25="", " ", 'Eff Conc.'!$D25*'Eff Conc.'!N25*3.78)</f>
        <v>836.5895999999999</v>
      </c>
      <c r="O25" s="351">
        <f>IF('Eff Conc.'!O25="", " ", 'Eff Conc.'!$D25*'Eff Conc.'!O25*3.78)</f>
        <v>760.53599999999994</v>
      </c>
      <c r="P25" s="351">
        <f>IF('Eff Conc.'!P25="", " ", 'Eff Conc.'!$E25*'Eff Conc.'!P25*3.78)</f>
        <v>1343.1096</v>
      </c>
      <c r="Q25" s="353">
        <f>IF('Eff Conc.'!U25="", " ", 'Eff Conc.'!$D25*'Eff Conc.'!U25*3.78)</f>
        <v>1102.7771999999998</v>
      </c>
    </row>
    <row r="26" spans="1:17">
      <c r="A26" s="298" t="str">
        <f>'Eff Conc.'!A26</f>
        <v>Q1 2013</v>
      </c>
      <c r="B26" s="88">
        <f>'Eff Conc.'!B26</f>
        <v>41352</v>
      </c>
      <c r="C26" s="130" t="str">
        <f>'Eff Conc.'!C26</f>
        <v>N</v>
      </c>
      <c r="D26" s="248">
        <f>'Eff Conc.'!D26</f>
        <v>96</v>
      </c>
      <c r="E26" s="248">
        <f>'Eff Conc.'!E26</f>
        <v>130.4</v>
      </c>
      <c r="F26" s="349">
        <f>IF(OR('Eff Conc.'!F26=0,'Eff Conc.'!F26=""), " ", 'Eff Conc.'!$D26*'Eff Conc.'!F26*3.78)</f>
        <v>5606.4960000000001</v>
      </c>
      <c r="G26" s="349">
        <f>IF(OR('Eff Conc.'!G26=0,'Eff Conc.'!G26=""), " ", 'Eff Conc.'!$D26*'Eff Conc.'!G26*3.78)</f>
        <v>5497.6319999999996</v>
      </c>
      <c r="H26" s="351">
        <f>IF('Eff Conc.'!H26="", " ", 'Eff Conc.'!$D26*'Eff Conc.'!H26*3.78)</f>
        <v>653.18399999999997</v>
      </c>
      <c r="I26" s="351">
        <f>IF('Eff Conc.'!I26="", " ", 'Eff Conc.'!$D26*'Eff Conc.'!I26*3.78)</f>
        <v>544.31999999999994</v>
      </c>
      <c r="J26" s="349">
        <f>IF('Eff Conc.'!J26="", " ", 'Eff Conc.'!$D26*'Eff Conc.'!J26*3.78)</f>
        <v>4826.3040000000001</v>
      </c>
      <c r="K26" s="351">
        <f>IF('Eff Conc.'!K26="", " ", 'Eff Conc.'!$D26*'Eff Conc.'!K26*3.78)</f>
        <v>127.00799999999997</v>
      </c>
      <c r="L26" s="349">
        <f>IF('Eff Conc.'!L26="", " ", 'Eff Conc.'!$D26*'Eff Conc.'!L26*3.78)</f>
        <v>254.01599999999993</v>
      </c>
      <c r="M26" s="351">
        <f>IF('Eff Conc.'!M26="", " ", 'Eff Conc.'!$D26*'Eff Conc.'!M26*3.78)</f>
        <v>36.288000000000004</v>
      </c>
      <c r="N26" s="351">
        <f>IF('Eff Conc.'!N26="", " ", 'Eff Conc.'!$D26*'Eff Conc.'!N26*3.78)</f>
        <v>544.31999999999994</v>
      </c>
      <c r="O26" s="351">
        <f>IF('Eff Conc.'!O26="", " ", 'Eff Conc.'!$D26*'Eff Conc.'!O26*3.78)</f>
        <v>544.31999999999994</v>
      </c>
      <c r="P26" s="351">
        <f>IF('Eff Conc.'!P26="", " ", 'Eff Conc.'!$E26*'Eff Conc.'!P26*3.78)</f>
        <v>492.91199999999998</v>
      </c>
      <c r="Q26" s="353">
        <f>IF('Eff Conc.'!U26="", " ", 'Eff Conc.'!$D26*'Eff Conc.'!U26*3.78)</f>
        <v>1052.3519999999999</v>
      </c>
    </row>
    <row r="27" spans="1:17" ht="15" customHeight="1">
      <c r="A27" s="298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349" t="str">
        <f>IF(OR('Eff Conc.'!F27=0,'Eff Conc.'!F27=""), " ", 'Eff Conc.'!$D27*'Eff Conc.'!F27*3.78)</f>
        <v xml:space="preserve"> </v>
      </c>
      <c r="G27" s="349" t="str">
        <f>IF(OR('Eff Conc.'!G27=0,'Eff Conc.'!G27=""), " ", 'Eff Conc.'!$D27*'Eff Conc.'!G27*3.78)</f>
        <v xml:space="preserve"> </v>
      </c>
      <c r="H27" s="351" t="str">
        <f>IF('Eff Conc.'!H27="", " ", 'Eff Conc.'!$D27*'Eff Conc.'!H27*3.78)</f>
        <v xml:space="preserve"> </v>
      </c>
      <c r="I27" s="351" t="str">
        <f>IF('Eff Conc.'!I27="", " ", 'Eff Conc.'!$D27*'Eff Conc.'!I27*3.78)</f>
        <v xml:space="preserve"> </v>
      </c>
      <c r="J27" s="349" t="str">
        <f>IF('Eff Conc.'!J27="", " ", 'Eff Conc.'!$D27*'Eff Conc.'!J27*3.78)</f>
        <v xml:space="preserve"> </v>
      </c>
      <c r="K27" s="351" t="str">
        <f>IF('Eff Conc.'!K27="", " ", 'Eff Conc.'!$D27*'Eff Conc.'!K27*3.78)</f>
        <v xml:space="preserve"> </v>
      </c>
      <c r="L27" s="349" t="str">
        <f>IF('Eff Conc.'!L27="", " ", 'Eff Conc.'!$D27*'Eff Conc.'!L27*3.78)</f>
        <v xml:space="preserve"> </v>
      </c>
      <c r="M27" s="351" t="str">
        <f>IF('Eff Conc.'!M27="", " ", 'Eff Conc.'!$D27*'Eff Conc.'!M27*3.78)</f>
        <v xml:space="preserve"> </v>
      </c>
      <c r="N27" s="351" t="str">
        <f>IF('Eff Conc.'!N27="", " ", 'Eff Conc.'!$D27*'Eff Conc.'!N27*3.78)</f>
        <v xml:space="preserve"> </v>
      </c>
      <c r="O27" s="351" t="str">
        <f>IF('Eff Conc.'!O27="", " ", 'Eff Conc.'!$D27*'Eff Conc.'!O27*3.78)</f>
        <v xml:space="preserve"> </v>
      </c>
      <c r="P27" s="351" t="str">
        <f>IF('Eff Conc.'!P27="", " ", 'Eff Conc.'!$E27*'Eff Conc.'!P27*3.78)</f>
        <v xml:space="preserve"> </v>
      </c>
      <c r="Q27" s="353" t="str">
        <f>IF('Eff Conc.'!U27="", " ", 'Eff Conc.'!$D27*'Eff Conc.'!U27*3.78)</f>
        <v xml:space="preserve"> </v>
      </c>
    </row>
    <row r="28" spans="1:17" ht="15" customHeight="1">
      <c r="A28" s="298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349" t="str">
        <f>IF(OR('Eff Conc.'!F28=0,'Eff Conc.'!F28=""), " ", 'Eff Conc.'!$D28*'Eff Conc.'!F28*3.78)</f>
        <v xml:space="preserve"> </v>
      </c>
      <c r="G28" s="349" t="str">
        <f>IF(OR('Eff Conc.'!G28=0,'Eff Conc.'!G28=""), " ", 'Eff Conc.'!$D28*'Eff Conc.'!G28*3.78)</f>
        <v xml:space="preserve"> </v>
      </c>
      <c r="H28" s="351" t="str">
        <f>IF('Eff Conc.'!H28="", " ", 'Eff Conc.'!$D28*'Eff Conc.'!H28*3.78)</f>
        <v xml:space="preserve"> </v>
      </c>
      <c r="I28" s="351" t="str">
        <f>IF('Eff Conc.'!I28="", " ", 'Eff Conc.'!$D28*'Eff Conc.'!I28*3.78)</f>
        <v xml:space="preserve"> </v>
      </c>
      <c r="J28" s="349" t="str">
        <f>IF('Eff Conc.'!J28="", " ", 'Eff Conc.'!$D28*'Eff Conc.'!J28*3.78)</f>
        <v xml:space="preserve"> </v>
      </c>
      <c r="K28" s="351" t="str">
        <f>IF('Eff Conc.'!K28="", " ", 'Eff Conc.'!$D28*'Eff Conc.'!K28*3.78)</f>
        <v xml:space="preserve"> </v>
      </c>
      <c r="L28" s="349" t="str">
        <f>IF('Eff Conc.'!L28="", " ", 'Eff Conc.'!$D28*'Eff Conc.'!L28*3.78)</f>
        <v xml:space="preserve"> </v>
      </c>
      <c r="M28" s="351" t="str">
        <f>IF('Eff Conc.'!M28="", " ", 'Eff Conc.'!$D28*'Eff Conc.'!M28*3.78)</f>
        <v xml:space="preserve"> </v>
      </c>
      <c r="N28" s="351" t="str">
        <f>IF('Eff Conc.'!N28="", " ", 'Eff Conc.'!$D28*'Eff Conc.'!N28*3.78)</f>
        <v xml:space="preserve"> </v>
      </c>
      <c r="O28" s="351" t="str">
        <f>IF('Eff Conc.'!O28="", " ", 'Eff Conc.'!$D28*'Eff Conc.'!O28*3.78)</f>
        <v xml:space="preserve"> </v>
      </c>
      <c r="P28" s="351" t="str">
        <f>IF('Eff Conc.'!P28="", " ", 'Eff Conc.'!$E28*'Eff Conc.'!P28*3.78)</f>
        <v xml:space="preserve"> </v>
      </c>
      <c r="Q28" s="353" t="str">
        <f>IF('Eff Conc.'!U28="", " ", 'Eff Conc.'!$D28*'Eff Conc.'!U28*3.78)</f>
        <v xml:space="preserve"> </v>
      </c>
    </row>
    <row r="29" spans="1:17" ht="15" customHeight="1">
      <c r="A29" s="298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349" t="str">
        <f>IF(OR('Eff Conc.'!F29=0,'Eff Conc.'!F29=""), " ", 'Eff Conc.'!$D29*'Eff Conc.'!F29*3.78)</f>
        <v xml:space="preserve"> </v>
      </c>
      <c r="G29" s="349" t="str">
        <f>IF(OR('Eff Conc.'!G29=0,'Eff Conc.'!G29=""), " ", 'Eff Conc.'!$D29*'Eff Conc.'!G29*3.78)</f>
        <v xml:space="preserve"> </v>
      </c>
      <c r="H29" s="351" t="str">
        <f>IF('Eff Conc.'!H29="", " ", 'Eff Conc.'!$D29*'Eff Conc.'!H29*3.78)</f>
        <v xml:space="preserve"> </v>
      </c>
      <c r="I29" s="351" t="str">
        <f>IF('Eff Conc.'!I29="", " ", 'Eff Conc.'!$D29*'Eff Conc.'!I29*3.78)</f>
        <v xml:space="preserve"> </v>
      </c>
      <c r="J29" s="349" t="str">
        <f>IF('Eff Conc.'!J29="", " ", 'Eff Conc.'!$D29*'Eff Conc.'!J29*3.78)</f>
        <v xml:space="preserve"> </v>
      </c>
      <c r="K29" s="351" t="str">
        <f>IF('Eff Conc.'!K29="", " ", 'Eff Conc.'!$D29*'Eff Conc.'!K29*3.78)</f>
        <v xml:space="preserve"> </v>
      </c>
      <c r="L29" s="349" t="str">
        <f>IF('Eff Conc.'!L29="", " ", 'Eff Conc.'!$D29*'Eff Conc.'!L29*3.78)</f>
        <v xml:space="preserve"> </v>
      </c>
      <c r="M29" s="351" t="str">
        <f>IF('Eff Conc.'!M29="", " ", 'Eff Conc.'!$D29*'Eff Conc.'!M29*3.78)</f>
        <v xml:space="preserve"> </v>
      </c>
      <c r="N29" s="351" t="str">
        <f>IF('Eff Conc.'!N29="", " ", 'Eff Conc.'!$D29*'Eff Conc.'!N29*3.78)</f>
        <v xml:space="preserve"> </v>
      </c>
      <c r="O29" s="351" t="str">
        <f>IF('Eff Conc.'!O29="", " ", 'Eff Conc.'!$D29*'Eff Conc.'!O29*3.78)</f>
        <v xml:space="preserve"> </v>
      </c>
      <c r="P29" s="351" t="str">
        <f>IF('Eff Conc.'!P29="", " ", 'Eff Conc.'!$E29*'Eff Conc.'!P29*3.78)</f>
        <v xml:space="preserve"> </v>
      </c>
      <c r="Q29" s="353" t="str">
        <f>IF('Eff Conc.'!U29="", " ", 'Eff Conc.'!$D29*'Eff Conc.'!U29*3.78)</f>
        <v xml:space="preserve"> </v>
      </c>
    </row>
    <row r="30" spans="1:17" ht="15" customHeight="1">
      <c r="A30" s="298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349" t="str">
        <f>IF(OR('Eff Conc.'!F30=0,'Eff Conc.'!F30=""), " ", 'Eff Conc.'!$D30*'Eff Conc.'!F30*3.78)</f>
        <v xml:space="preserve"> </v>
      </c>
      <c r="G30" s="349" t="str">
        <f>IF(OR('Eff Conc.'!G30=0,'Eff Conc.'!G30=""), " ", 'Eff Conc.'!$D30*'Eff Conc.'!G30*3.78)</f>
        <v xml:space="preserve"> </v>
      </c>
      <c r="H30" s="351" t="str">
        <f>IF('Eff Conc.'!H30="", " ", 'Eff Conc.'!$D30*'Eff Conc.'!H30*3.78)</f>
        <v xml:space="preserve"> </v>
      </c>
      <c r="I30" s="351" t="str">
        <f>IF('Eff Conc.'!I30="", " ", 'Eff Conc.'!$D30*'Eff Conc.'!I30*3.78)</f>
        <v xml:space="preserve"> </v>
      </c>
      <c r="J30" s="349" t="str">
        <f>IF('Eff Conc.'!J30="", " ", 'Eff Conc.'!$D30*'Eff Conc.'!J30*3.78)</f>
        <v xml:space="preserve"> </v>
      </c>
      <c r="K30" s="351" t="str">
        <f>IF('Eff Conc.'!K30="", " ", 'Eff Conc.'!$D30*'Eff Conc.'!K30*3.78)</f>
        <v xml:space="preserve"> </v>
      </c>
      <c r="L30" s="349" t="str">
        <f>IF('Eff Conc.'!L30="", " ", 'Eff Conc.'!$D30*'Eff Conc.'!L30*3.78)</f>
        <v xml:space="preserve"> </v>
      </c>
      <c r="M30" s="351" t="str">
        <f>IF('Eff Conc.'!M30="", " ", 'Eff Conc.'!$D30*'Eff Conc.'!M30*3.78)</f>
        <v xml:space="preserve"> </v>
      </c>
      <c r="N30" s="351" t="str">
        <f>IF('Eff Conc.'!N30="", " ", 'Eff Conc.'!$D30*'Eff Conc.'!N30*3.78)</f>
        <v xml:space="preserve"> </v>
      </c>
      <c r="O30" s="351" t="str">
        <f>IF('Eff Conc.'!O30="", " ", 'Eff Conc.'!$D30*'Eff Conc.'!O30*3.78)</f>
        <v xml:space="preserve"> </v>
      </c>
      <c r="P30" s="351" t="str">
        <f>IF('Eff Conc.'!P30="", " ", 'Eff Conc.'!$E30*'Eff Conc.'!P30*3.78)</f>
        <v xml:space="preserve"> </v>
      </c>
      <c r="Q30" s="353" t="str">
        <f>IF('Eff Conc.'!U30="", " ", 'Eff Conc.'!$D30*'Eff Conc.'!U30*3.78)</f>
        <v xml:space="preserve"> </v>
      </c>
    </row>
    <row r="31" spans="1:17" ht="15" customHeight="1">
      <c r="A31" s="298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349" t="str">
        <f>IF(OR('Eff Conc.'!F31=0,'Eff Conc.'!F31=""), " ", 'Eff Conc.'!$D31*'Eff Conc.'!F31*3.78)</f>
        <v xml:space="preserve"> </v>
      </c>
      <c r="G31" s="349" t="str">
        <f>IF(OR('Eff Conc.'!G31=0,'Eff Conc.'!G31=""), " ", 'Eff Conc.'!$D31*'Eff Conc.'!G31*3.78)</f>
        <v xml:space="preserve"> </v>
      </c>
      <c r="H31" s="351" t="str">
        <f>IF('Eff Conc.'!H31="", " ", 'Eff Conc.'!$D31*'Eff Conc.'!H31*3.78)</f>
        <v xml:space="preserve"> </v>
      </c>
      <c r="I31" s="351" t="str">
        <f>IF('Eff Conc.'!I31="", " ", 'Eff Conc.'!$D31*'Eff Conc.'!I31*3.78)</f>
        <v xml:space="preserve"> </v>
      </c>
      <c r="J31" s="349" t="str">
        <f>IF('Eff Conc.'!J31="", " ", 'Eff Conc.'!$D31*'Eff Conc.'!J31*3.78)</f>
        <v xml:space="preserve"> </v>
      </c>
      <c r="K31" s="351" t="str">
        <f>IF('Eff Conc.'!K31="", " ", 'Eff Conc.'!$D31*'Eff Conc.'!K31*3.78)</f>
        <v xml:space="preserve"> </v>
      </c>
      <c r="L31" s="349" t="str">
        <f>IF('Eff Conc.'!L31="", " ", 'Eff Conc.'!$D31*'Eff Conc.'!L31*3.78)</f>
        <v xml:space="preserve"> </v>
      </c>
      <c r="M31" s="351" t="str">
        <f>IF('Eff Conc.'!M31="", " ", 'Eff Conc.'!$D31*'Eff Conc.'!M31*3.78)</f>
        <v xml:space="preserve"> </v>
      </c>
      <c r="N31" s="351" t="str">
        <f>IF('Eff Conc.'!N31="", " ", 'Eff Conc.'!$D31*'Eff Conc.'!N31*3.78)</f>
        <v xml:space="preserve"> </v>
      </c>
      <c r="O31" s="351" t="str">
        <f>IF('Eff Conc.'!O31="", " ", 'Eff Conc.'!$D31*'Eff Conc.'!O31*3.78)</f>
        <v xml:space="preserve"> </v>
      </c>
      <c r="P31" s="351" t="str">
        <f>IF('Eff Conc.'!P31="", " ", 'Eff Conc.'!$E31*'Eff Conc.'!P31*3.78)</f>
        <v xml:space="preserve"> </v>
      </c>
      <c r="Q31" s="353" t="str">
        <f>IF('Eff Conc.'!U31="", " ", 'Eff Conc.'!$D31*'Eff Conc.'!U31*3.78)</f>
        <v xml:space="preserve"> </v>
      </c>
    </row>
    <row r="32" spans="1:17" ht="15" customHeight="1">
      <c r="A32" s="298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349" t="str">
        <f>IF(OR('Eff Conc.'!F32=0,'Eff Conc.'!F32=""), " ", 'Eff Conc.'!$D32*'Eff Conc.'!F32*3.78)</f>
        <v xml:space="preserve"> </v>
      </c>
      <c r="G32" s="349" t="str">
        <f>IF(OR('Eff Conc.'!G32=0,'Eff Conc.'!G32=""), " ", 'Eff Conc.'!$D32*'Eff Conc.'!G32*3.78)</f>
        <v xml:space="preserve"> </v>
      </c>
      <c r="H32" s="351" t="str">
        <f>IF('Eff Conc.'!H32="", " ", 'Eff Conc.'!$D32*'Eff Conc.'!H32*3.78)</f>
        <v xml:space="preserve"> </v>
      </c>
      <c r="I32" s="351" t="str">
        <f>IF('Eff Conc.'!I32="", " ", 'Eff Conc.'!$D32*'Eff Conc.'!I32*3.78)</f>
        <v xml:space="preserve"> </v>
      </c>
      <c r="J32" s="349" t="str">
        <f>IF('Eff Conc.'!J32="", " ", 'Eff Conc.'!$D32*'Eff Conc.'!J32*3.78)</f>
        <v xml:space="preserve"> </v>
      </c>
      <c r="K32" s="351" t="str">
        <f>IF('Eff Conc.'!K32="", " ", 'Eff Conc.'!$D32*'Eff Conc.'!K32*3.78)</f>
        <v xml:space="preserve"> </v>
      </c>
      <c r="L32" s="349" t="str">
        <f>IF('Eff Conc.'!L32="", " ", 'Eff Conc.'!$D32*'Eff Conc.'!L32*3.78)</f>
        <v xml:space="preserve"> </v>
      </c>
      <c r="M32" s="351" t="str">
        <f>IF('Eff Conc.'!M32="", " ", 'Eff Conc.'!$D32*'Eff Conc.'!M32*3.78)</f>
        <v xml:space="preserve"> </v>
      </c>
      <c r="N32" s="351" t="str">
        <f>IF('Eff Conc.'!N32="", " ", 'Eff Conc.'!$D32*'Eff Conc.'!N32*3.78)</f>
        <v xml:space="preserve"> </v>
      </c>
      <c r="O32" s="351" t="str">
        <f>IF('Eff Conc.'!O32="", " ", 'Eff Conc.'!$D32*'Eff Conc.'!O32*3.78)</f>
        <v xml:space="preserve"> </v>
      </c>
      <c r="P32" s="351" t="str">
        <f>IF('Eff Conc.'!P32="", " ", 'Eff Conc.'!$E32*'Eff Conc.'!P32*3.78)</f>
        <v xml:space="preserve"> </v>
      </c>
      <c r="Q32" s="353" t="str">
        <f>IF('Eff Conc.'!U32="", " ", 'Eff Conc.'!$D32*'Eff Conc.'!U32*3.78)</f>
        <v xml:space="preserve"> </v>
      </c>
    </row>
    <row r="33" spans="1:17" ht="15" customHeight="1">
      <c r="A33" s="298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349" t="str">
        <f>IF(OR('Eff Conc.'!F33=0,'Eff Conc.'!F33=""), " ", 'Eff Conc.'!$D33*'Eff Conc.'!F33*3.78)</f>
        <v xml:space="preserve"> </v>
      </c>
      <c r="G33" s="349" t="str">
        <f>IF(OR('Eff Conc.'!G33=0,'Eff Conc.'!G33=""), " ", 'Eff Conc.'!$D33*'Eff Conc.'!G33*3.78)</f>
        <v xml:space="preserve"> </v>
      </c>
      <c r="H33" s="351" t="str">
        <f>IF('Eff Conc.'!H33="", " ", 'Eff Conc.'!$D33*'Eff Conc.'!H33*3.78)</f>
        <v xml:space="preserve"> </v>
      </c>
      <c r="I33" s="351" t="str">
        <f>IF('Eff Conc.'!I33="", " ", 'Eff Conc.'!$D33*'Eff Conc.'!I33*3.78)</f>
        <v xml:space="preserve"> </v>
      </c>
      <c r="J33" s="349" t="str">
        <f>IF('Eff Conc.'!J33="", " ", 'Eff Conc.'!$D33*'Eff Conc.'!J33*3.78)</f>
        <v xml:space="preserve"> </v>
      </c>
      <c r="K33" s="351" t="str">
        <f>IF('Eff Conc.'!K33="", " ", 'Eff Conc.'!$D33*'Eff Conc.'!K33*3.78)</f>
        <v xml:space="preserve"> </v>
      </c>
      <c r="L33" s="349" t="str">
        <f>IF('Eff Conc.'!L33="", " ", 'Eff Conc.'!$D33*'Eff Conc.'!L33*3.78)</f>
        <v xml:space="preserve"> </v>
      </c>
      <c r="M33" s="351" t="str">
        <f>IF('Eff Conc.'!M33="", " ", 'Eff Conc.'!$D33*'Eff Conc.'!M33*3.78)</f>
        <v xml:space="preserve"> </v>
      </c>
      <c r="N33" s="351" t="str">
        <f>IF('Eff Conc.'!N33="", " ", 'Eff Conc.'!$D33*'Eff Conc.'!N33*3.78)</f>
        <v xml:space="preserve"> </v>
      </c>
      <c r="O33" s="351" t="str">
        <f>IF('Eff Conc.'!O33="", " ", 'Eff Conc.'!$D33*'Eff Conc.'!O33*3.78)</f>
        <v xml:space="preserve"> </v>
      </c>
      <c r="P33" s="351" t="str">
        <f>IF('Eff Conc.'!P33="", " ", 'Eff Conc.'!$E33*'Eff Conc.'!P33*3.78)</f>
        <v xml:space="preserve"> </v>
      </c>
      <c r="Q33" s="353" t="str">
        <f>IF('Eff Conc.'!U33="", " ", 'Eff Conc.'!$D33*'Eff Conc.'!U33*3.78)</f>
        <v xml:space="preserve"> </v>
      </c>
    </row>
    <row r="34" spans="1:17" ht="15" customHeight="1">
      <c r="A34" s="298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349" t="str">
        <f>IF(OR('Eff Conc.'!F34=0,'Eff Conc.'!F34=""), " ", 'Eff Conc.'!$D34*'Eff Conc.'!F34*3.78)</f>
        <v xml:space="preserve"> </v>
      </c>
      <c r="G34" s="349" t="str">
        <f>IF(OR('Eff Conc.'!G34=0,'Eff Conc.'!G34=""), " ", 'Eff Conc.'!$D34*'Eff Conc.'!G34*3.78)</f>
        <v xml:space="preserve"> </v>
      </c>
      <c r="H34" s="351" t="str">
        <f>IF('Eff Conc.'!H34="", " ", 'Eff Conc.'!$D34*'Eff Conc.'!H34*3.78)</f>
        <v xml:space="preserve"> </v>
      </c>
      <c r="I34" s="351" t="str">
        <f>IF('Eff Conc.'!I34="", " ", 'Eff Conc.'!$D34*'Eff Conc.'!I34*3.78)</f>
        <v xml:space="preserve"> </v>
      </c>
      <c r="J34" s="349" t="str">
        <f>IF('Eff Conc.'!J34="", " ", 'Eff Conc.'!$D34*'Eff Conc.'!J34*3.78)</f>
        <v xml:space="preserve"> </v>
      </c>
      <c r="K34" s="351" t="str">
        <f>IF('Eff Conc.'!K34="", " ", 'Eff Conc.'!$D34*'Eff Conc.'!K34*3.78)</f>
        <v xml:space="preserve"> </v>
      </c>
      <c r="L34" s="349" t="str">
        <f>IF('Eff Conc.'!L34="", " ", 'Eff Conc.'!$D34*'Eff Conc.'!L34*3.78)</f>
        <v xml:space="preserve"> </v>
      </c>
      <c r="M34" s="351" t="str">
        <f>IF('Eff Conc.'!M34="", " ", 'Eff Conc.'!$D34*'Eff Conc.'!M34*3.78)</f>
        <v xml:space="preserve"> </v>
      </c>
      <c r="N34" s="351" t="str">
        <f>IF('Eff Conc.'!N34="", " ", 'Eff Conc.'!$D34*'Eff Conc.'!N34*3.78)</f>
        <v xml:space="preserve"> </v>
      </c>
      <c r="O34" s="351" t="str">
        <f>IF('Eff Conc.'!O34="", " ", 'Eff Conc.'!$D34*'Eff Conc.'!O34*3.78)</f>
        <v xml:space="preserve"> </v>
      </c>
      <c r="P34" s="351" t="str">
        <f>IF('Eff Conc.'!P34="", " ", 'Eff Conc.'!$E34*'Eff Conc.'!P34*3.78)</f>
        <v xml:space="preserve"> </v>
      </c>
      <c r="Q34" s="353" t="str">
        <f>IF('Eff Conc.'!U34="", " ", 'Eff Conc.'!$D34*'Eff Conc.'!U34*3.78)</f>
        <v xml:space="preserve"> </v>
      </c>
    </row>
    <row r="35" spans="1:17" ht="15" customHeight="1">
      <c r="A35" s="298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349" t="str">
        <f>IF(OR('Eff Conc.'!F35=0,'Eff Conc.'!F35=""), " ", 'Eff Conc.'!$D35*'Eff Conc.'!F35*3.78)</f>
        <v xml:space="preserve"> </v>
      </c>
      <c r="G35" s="349" t="str">
        <f>IF(OR('Eff Conc.'!G35=0,'Eff Conc.'!G35=""), " ", 'Eff Conc.'!$D35*'Eff Conc.'!G35*3.78)</f>
        <v xml:space="preserve"> </v>
      </c>
      <c r="H35" s="351" t="str">
        <f>IF('Eff Conc.'!H35="", " ", 'Eff Conc.'!$D35*'Eff Conc.'!H35*3.78)</f>
        <v xml:space="preserve"> </v>
      </c>
      <c r="I35" s="351" t="str">
        <f>IF('Eff Conc.'!I35="", " ", 'Eff Conc.'!$D35*'Eff Conc.'!I35*3.78)</f>
        <v xml:space="preserve"> </v>
      </c>
      <c r="J35" s="349" t="str">
        <f>IF('Eff Conc.'!J35="", " ", 'Eff Conc.'!$D35*'Eff Conc.'!J35*3.78)</f>
        <v xml:space="preserve"> </v>
      </c>
      <c r="K35" s="351" t="str">
        <f>IF('Eff Conc.'!K35="", " ", 'Eff Conc.'!$D35*'Eff Conc.'!K35*3.78)</f>
        <v xml:space="preserve"> </v>
      </c>
      <c r="L35" s="349" t="str">
        <f>IF('Eff Conc.'!L35="", " ", 'Eff Conc.'!$D35*'Eff Conc.'!L35*3.78)</f>
        <v xml:space="preserve"> </v>
      </c>
      <c r="M35" s="351" t="str">
        <f>IF('Eff Conc.'!M35="", " ", 'Eff Conc.'!$D35*'Eff Conc.'!M35*3.78)</f>
        <v xml:space="preserve"> </v>
      </c>
      <c r="N35" s="351" t="str">
        <f>IF('Eff Conc.'!N35="", " ", 'Eff Conc.'!$D35*'Eff Conc.'!N35*3.78)</f>
        <v xml:space="preserve"> </v>
      </c>
      <c r="O35" s="351" t="str">
        <f>IF('Eff Conc.'!O35="", " ", 'Eff Conc.'!$D35*'Eff Conc.'!O35*3.78)</f>
        <v xml:space="preserve"> </v>
      </c>
      <c r="P35" s="351" t="str">
        <f>IF('Eff Conc.'!P35="", " ", 'Eff Conc.'!$E35*'Eff Conc.'!P35*3.78)</f>
        <v xml:space="preserve"> </v>
      </c>
      <c r="Q35" s="353" t="str">
        <f>IF('Eff Conc.'!U35="", " ", 'Eff Conc.'!$D35*'Eff Conc.'!U35*3.78)</f>
        <v xml:space="preserve"> </v>
      </c>
    </row>
    <row r="36" spans="1:17" ht="15" customHeight="1">
      <c r="A36" s="298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349" t="str">
        <f>IF(OR('Eff Conc.'!F36=0,'Eff Conc.'!F36=""), " ", 'Eff Conc.'!$D36*'Eff Conc.'!F36*3.78)</f>
        <v xml:space="preserve"> </v>
      </c>
      <c r="G36" s="349" t="str">
        <f>IF(OR('Eff Conc.'!G36=0,'Eff Conc.'!G36=""), " ", 'Eff Conc.'!$D36*'Eff Conc.'!G36*3.78)</f>
        <v xml:space="preserve"> </v>
      </c>
      <c r="H36" s="351" t="str">
        <f>IF('Eff Conc.'!H36="", " ", 'Eff Conc.'!$D36*'Eff Conc.'!H36*3.78)</f>
        <v xml:space="preserve"> </v>
      </c>
      <c r="I36" s="351" t="str">
        <f>IF('Eff Conc.'!I36="", " ", 'Eff Conc.'!$D36*'Eff Conc.'!I36*3.78)</f>
        <v xml:space="preserve"> </v>
      </c>
      <c r="J36" s="349" t="str">
        <f>IF('Eff Conc.'!J36="", " ", 'Eff Conc.'!$D36*'Eff Conc.'!J36*3.78)</f>
        <v xml:space="preserve"> </v>
      </c>
      <c r="K36" s="351" t="str">
        <f>IF('Eff Conc.'!K36="", " ", 'Eff Conc.'!$D36*'Eff Conc.'!K36*3.78)</f>
        <v xml:space="preserve"> </v>
      </c>
      <c r="L36" s="349" t="str">
        <f>IF('Eff Conc.'!L36="", " ", 'Eff Conc.'!$D36*'Eff Conc.'!L36*3.78)</f>
        <v xml:space="preserve"> </v>
      </c>
      <c r="M36" s="351" t="str">
        <f>IF('Eff Conc.'!M36="", " ", 'Eff Conc.'!$D36*'Eff Conc.'!M36*3.78)</f>
        <v xml:space="preserve"> </v>
      </c>
      <c r="N36" s="351" t="str">
        <f>IF('Eff Conc.'!N36="", " ", 'Eff Conc.'!$D36*'Eff Conc.'!N36*3.78)</f>
        <v xml:space="preserve"> </v>
      </c>
      <c r="O36" s="351" t="str">
        <f>IF('Eff Conc.'!O36="", " ", 'Eff Conc.'!$D36*'Eff Conc.'!O36*3.78)</f>
        <v xml:space="preserve"> </v>
      </c>
      <c r="P36" s="351" t="str">
        <f>IF('Eff Conc.'!P36="", " ", 'Eff Conc.'!$E36*'Eff Conc.'!P36*3.78)</f>
        <v xml:space="preserve"> </v>
      </c>
      <c r="Q36" s="353" t="str">
        <f>IF('Eff Conc.'!U36="", " ", 'Eff Conc.'!$D36*'Eff Conc.'!U36*3.78)</f>
        <v xml:space="preserve"> </v>
      </c>
    </row>
    <row r="37" spans="1:17" ht="15" customHeight="1">
      <c r="A37" s="298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349" t="str">
        <f>IF(OR('Eff Conc.'!F37=0,'Eff Conc.'!F37=""), " ", 'Eff Conc.'!$D37*'Eff Conc.'!F37*3.78)</f>
        <v xml:space="preserve"> </v>
      </c>
      <c r="G37" s="349" t="str">
        <f>IF(OR('Eff Conc.'!G37=0,'Eff Conc.'!G37=""), " ", 'Eff Conc.'!$D37*'Eff Conc.'!G37*3.78)</f>
        <v xml:space="preserve"> </v>
      </c>
      <c r="H37" s="351" t="str">
        <f>IF('Eff Conc.'!H37="", " ", 'Eff Conc.'!$D37*'Eff Conc.'!H37*3.78)</f>
        <v xml:space="preserve"> </v>
      </c>
      <c r="I37" s="351" t="str">
        <f>IF('Eff Conc.'!I37="", " ", 'Eff Conc.'!$D37*'Eff Conc.'!I37*3.78)</f>
        <v xml:space="preserve"> </v>
      </c>
      <c r="J37" s="349" t="str">
        <f>IF('Eff Conc.'!J37="", " ", 'Eff Conc.'!$D37*'Eff Conc.'!J37*3.78)</f>
        <v xml:space="preserve"> </v>
      </c>
      <c r="K37" s="351" t="str">
        <f>IF('Eff Conc.'!K37="", " ", 'Eff Conc.'!$D37*'Eff Conc.'!K37*3.78)</f>
        <v xml:space="preserve"> </v>
      </c>
      <c r="L37" s="349" t="str">
        <f>IF('Eff Conc.'!L37="", " ", 'Eff Conc.'!$D37*'Eff Conc.'!L37*3.78)</f>
        <v xml:space="preserve"> </v>
      </c>
      <c r="M37" s="351" t="str">
        <f>IF('Eff Conc.'!M37="", " ", 'Eff Conc.'!$D37*'Eff Conc.'!M37*3.78)</f>
        <v xml:space="preserve"> </v>
      </c>
      <c r="N37" s="351" t="str">
        <f>IF('Eff Conc.'!N37="", " ", 'Eff Conc.'!$D37*'Eff Conc.'!N37*3.78)</f>
        <v xml:space="preserve"> </v>
      </c>
      <c r="O37" s="351" t="str">
        <f>IF('Eff Conc.'!O37="", " ", 'Eff Conc.'!$D37*'Eff Conc.'!O37*3.78)</f>
        <v xml:space="preserve"> </v>
      </c>
      <c r="P37" s="351" t="str">
        <f>IF('Eff Conc.'!P37="", " ", 'Eff Conc.'!$E37*'Eff Conc.'!P37*3.78)</f>
        <v xml:space="preserve"> </v>
      </c>
      <c r="Q37" s="353" t="str">
        <f>IF('Eff Conc.'!U37="", " ", 'Eff Conc.'!$D37*'Eff Conc.'!U37*3.78)</f>
        <v xml:space="preserve"> </v>
      </c>
    </row>
    <row r="38" spans="1:17" ht="15" customHeight="1">
      <c r="A38" s="298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349" t="str">
        <f>IF(OR('Eff Conc.'!F38=0,'Eff Conc.'!F38=""), " ", 'Eff Conc.'!$D38*'Eff Conc.'!F38*3.78)</f>
        <v xml:space="preserve"> </v>
      </c>
      <c r="G38" s="349" t="str">
        <f>IF(OR('Eff Conc.'!G38=0,'Eff Conc.'!G38=""), " ", 'Eff Conc.'!$D38*'Eff Conc.'!G38*3.78)</f>
        <v xml:space="preserve"> </v>
      </c>
      <c r="H38" s="351" t="str">
        <f>IF('Eff Conc.'!H38="", " ", 'Eff Conc.'!$D38*'Eff Conc.'!H38*3.78)</f>
        <v xml:space="preserve"> </v>
      </c>
      <c r="I38" s="351" t="str">
        <f>IF('Eff Conc.'!I38="", " ", 'Eff Conc.'!$D38*'Eff Conc.'!I38*3.78)</f>
        <v xml:space="preserve"> </v>
      </c>
      <c r="J38" s="349" t="str">
        <f>IF('Eff Conc.'!J38="", " ", 'Eff Conc.'!$D38*'Eff Conc.'!J38*3.78)</f>
        <v xml:space="preserve"> </v>
      </c>
      <c r="K38" s="351" t="str">
        <f>IF('Eff Conc.'!K38="", " ", 'Eff Conc.'!$D38*'Eff Conc.'!K38*3.78)</f>
        <v xml:space="preserve"> </v>
      </c>
      <c r="L38" s="349" t="str">
        <f>IF('Eff Conc.'!L38="", " ", 'Eff Conc.'!$D38*'Eff Conc.'!L38*3.78)</f>
        <v xml:space="preserve"> </v>
      </c>
      <c r="M38" s="351" t="str">
        <f>IF('Eff Conc.'!M38="", " ", 'Eff Conc.'!$D38*'Eff Conc.'!M38*3.78)</f>
        <v xml:space="preserve"> </v>
      </c>
      <c r="N38" s="351" t="str">
        <f>IF('Eff Conc.'!N38="", " ", 'Eff Conc.'!$D38*'Eff Conc.'!N38*3.78)</f>
        <v xml:space="preserve"> </v>
      </c>
      <c r="O38" s="351" t="str">
        <f>IF('Eff Conc.'!O38="", " ", 'Eff Conc.'!$D38*'Eff Conc.'!O38*3.78)</f>
        <v xml:space="preserve"> </v>
      </c>
      <c r="P38" s="351" t="str">
        <f>IF('Eff Conc.'!P38="", " ", 'Eff Conc.'!$E38*'Eff Conc.'!P38*3.78)</f>
        <v xml:space="preserve"> </v>
      </c>
      <c r="Q38" s="353" t="str">
        <f>IF('Eff Conc.'!U38="", " ", 'Eff Conc.'!$D38*'Eff Conc.'!U38*3.78)</f>
        <v xml:space="preserve"> </v>
      </c>
    </row>
    <row r="39" spans="1:17" ht="15" customHeight="1">
      <c r="A39" s="298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349" t="str">
        <f>IF(OR('Eff Conc.'!F39=0,'Eff Conc.'!F39=""), " ", 'Eff Conc.'!$D39*'Eff Conc.'!F39*3.78)</f>
        <v xml:space="preserve"> </v>
      </c>
      <c r="G39" s="349" t="str">
        <f>IF(OR('Eff Conc.'!G39=0,'Eff Conc.'!G39=""), " ", 'Eff Conc.'!$D39*'Eff Conc.'!G39*3.78)</f>
        <v xml:space="preserve"> </v>
      </c>
      <c r="H39" s="351" t="str">
        <f>IF('Eff Conc.'!H39="", " ", 'Eff Conc.'!$D39*'Eff Conc.'!H39*3.78)</f>
        <v xml:space="preserve"> </v>
      </c>
      <c r="I39" s="351" t="str">
        <f>IF('Eff Conc.'!I39="", " ", 'Eff Conc.'!$D39*'Eff Conc.'!I39*3.78)</f>
        <v xml:space="preserve"> </v>
      </c>
      <c r="J39" s="349" t="str">
        <f>IF('Eff Conc.'!J39="", " ", 'Eff Conc.'!$D39*'Eff Conc.'!J39*3.78)</f>
        <v xml:space="preserve"> </v>
      </c>
      <c r="K39" s="351" t="str">
        <f>IF('Eff Conc.'!K39="", " ", 'Eff Conc.'!$D39*'Eff Conc.'!K39*3.78)</f>
        <v xml:space="preserve"> </v>
      </c>
      <c r="L39" s="349" t="str">
        <f>IF('Eff Conc.'!L39="", " ", 'Eff Conc.'!$D39*'Eff Conc.'!L39*3.78)</f>
        <v xml:space="preserve"> </v>
      </c>
      <c r="M39" s="351" t="str">
        <f>IF('Eff Conc.'!M39="", " ", 'Eff Conc.'!$D39*'Eff Conc.'!M39*3.78)</f>
        <v xml:space="preserve"> </v>
      </c>
      <c r="N39" s="351" t="str">
        <f>IF('Eff Conc.'!N39="", " ", 'Eff Conc.'!$D39*'Eff Conc.'!N39*3.78)</f>
        <v xml:space="preserve"> </v>
      </c>
      <c r="O39" s="351" t="str">
        <f>IF('Eff Conc.'!O39="", " ", 'Eff Conc.'!$D39*'Eff Conc.'!O39*3.78)</f>
        <v xml:space="preserve"> </v>
      </c>
      <c r="P39" s="351" t="str">
        <f>IF('Eff Conc.'!P39="", " ", 'Eff Conc.'!$E39*'Eff Conc.'!P39*3.78)</f>
        <v xml:space="preserve"> </v>
      </c>
      <c r="Q39" s="353" t="str">
        <f>IF('Eff Conc.'!U39="", " ", 'Eff Conc.'!$D39*'Eff Conc.'!U39*3.78)</f>
        <v xml:space="preserve"> </v>
      </c>
    </row>
    <row r="40" spans="1:17" ht="15" customHeight="1">
      <c r="A40" s="298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349" t="str">
        <f>IF(OR('Eff Conc.'!F40=0,'Eff Conc.'!F40=""), " ", 'Eff Conc.'!$D40*'Eff Conc.'!F40*3.78)</f>
        <v xml:space="preserve"> </v>
      </c>
      <c r="G40" s="349" t="str">
        <f>IF(OR('Eff Conc.'!G40=0,'Eff Conc.'!G40=""), " ", 'Eff Conc.'!$D40*'Eff Conc.'!G40*3.78)</f>
        <v xml:space="preserve"> </v>
      </c>
      <c r="H40" s="351" t="str">
        <f>IF('Eff Conc.'!H40="", " ", 'Eff Conc.'!$D40*'Eff Conc.'!H40*3.78)</f>
        <v xml:space="preserve"> </v>
      </c>
      <c r="I40" s="351" t="str">
        <f>IF('Eff Conc.'!I40="", " ", 'Eff Conc.'!$D40*'Eff Conc.'!I40*3.78)</f>
        <v xml:space="preserve"> </v>
      </c>
      <c r="J40" s="349" t="str">
        <f>IF('Eff Conc.'!J40="", " ", 'Eff Conc.'!$D40*'Eff Conc.'!J40*3.78)</f>
        <v xml:space="preserve"> </v>
      </c>
      <c r="K40" s="351" t="str">
        <f>IF('Eff Conc.'!K40="", " ", 'Eff Conc.'!$D40*'Eff Conc.'!K40*3.78)</f>
        <v xml:space="preserve"> </v>
      </c>
      <c r="L40" s="349" t="str">
        <f>IF('Eff Conc.'!L40="", " ", 'Eff Conc.'!$D40*'Eff Conc.'!L40*3.78)</f>
        <v xml:space="preserve"> </v>
      </c>
      <c r="M40" s="351" t="str">
        <f>IF('Eff Conc.'!M40="", " ", 'Eff Conc.'!$D40*'Eff Conc.'!M40*3.78)</f>
        <v xml:space="preserve"> </v>
      </c>
      <c r="N40" s="351" t="str">
        <f>IF('Eff Conc.'!N40="", " ", 'Eff Conc.'!$D40*'Eff Conc.'!N40*3.78)</f>
        <v xml:space="preserve"> </v>
      </c>
      <c r="O40" s="351" t="str">
        <f>IF('Eff Conc.'!O40="", " ", 'Eff Conc.'!$D40*'Eff Conc.'!O40*3.78)</f>
        <v xml:space="preserve"> </v>
      </c>
      <c r="P40" s="351" t="str">
        <f>IF('Eff Conc.'!P40="", " ", 'Eff Conc.'!$E40*'Eff Conc.'!P40*3.78)</f>
        <v xml:space="preserve"> </v>
      </c>
      <c r="Q40" s="353" t="str">
        <f>IF('Eff Conc.'!U40="", " ", 'Eff Conc.'!$D40*'Eff Conc.'!U40*3.78)</f>
        <v xml:space="preserve"> </v>
      </c>
    </row>
    <row r="41" spans="1:17" ht="15" customHeight="1">
      <c r="A41" s="298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349" t="str">
        <f>IF(OR('Eff Conc.'!F41=0,'Eff Conc.'!F41=""), " ", 'Eff Conc.'!$D41*'Eff Conc.'!F41*3.78)</f>
        <v xml:space="preserve"> </v>
      </c>
      <c r="G41" s="349" t="str">
        <f>IF(OR('Eff Conc.'!G41=0,'Eff Conc.'!G41=""), " ", 'Eff Conc.'!$D41*'Eff Conc.'!G41*3.78)</f>
        <v xml:space="preserve"> </v>
      </c>
      <c r="H41" s="351" t="str">
        <f>IF('Eff Conc.'!H41="", " ", 'Eff Conc.'!$D41*'Eff Conc.'!H41*3.78)</f>
        <v xml:space="preserve"> </v>
      </c>
      <c r="I41" s="351" t="str">
        <f>IF('Eff Conc.'!I41="", " ", 'Eff Conc.'!$D41*'Eff Conc.'!I41*3.78)</f>
        <v xml:space="preserve"> </v>
      </c>
      <c r="J41" s="349" t="str">
        <f>IF('Eff Conc.'!J41="", " ", 'Eff Conc.'!$D41*'Eff Conc.'!J41*3.78)</f>
        <v xml:space="preserve"> </v>
      </c>
      <c r="K41" s="351" t="str">
        <f>IF('Eff Conc.'!K41="", " ", 'Eff Conc.'!$D41*'Eff Conc.'!K41*3.78)</f>
        <v xml:space="preserve"> </v>
      </c>
      <c r="L41" s="349" t="str">
        <f>IF('Eff Conc.'!L41="", " ", 'Eff Conc.'!$D41*'Eff Conc.'!L41*3.78)</f>
        <v xml:space="preserve"> </v>
      </c>
      <c r="M41" s="351" t="str">
        <f>IF('Eff Conc.'!M41="", " ", 'Eff Conc.'!$D41*'Eff Conc.'!M41*3.78)</f>
        <v xml:space="preserve"> </v>
      </c>
      <c r="N41" s="351" t="str">
        <f>IF('Eff Conc.'!N41="", " ", 'Eff Conc.'!$D41*'Eff Conc.'!N41*3.78)</f>
        <v xml:space="preserve"> </v>
      </c>
      <c r="O41" s="351" t="str">
        <f>IF('Eff Conc.'!O41="", " ", 'Eff Conc.'!$D41*'Eff Conc.'!O41*3.78)</f>
        <v xml:space="preserve"> </v>
      </c>
      <c r="P41" s="351" t="str">
        <f>IF('Eff Conc.'!P41="", " ", 'Eff Conc.'!$E41*'Eff Conc.'!P41*3.78)</f>
        <v xml:space="preserve"> </v>
      </c>
      <c r="Q41" s="353" t="str">
        <f>IF('Eff Conc.'!U41="", " ", 'Eff Conc.'!$D41*'Eff Conc.'!U41*3.78)</f>
        <v xml:space="preserve"> </v>
      </c>
    </row>
    <row r="42" spans="1:17" ht="15" customHeight="1">
      <c r="A42" s="298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349" t="str">
        <f>IF(OR('Eff Conc.'!F42=0,'Eff Conc.'!F42=""), " ", 'Eff Conc.'!$D42*'Eff Conc.'!F42*3.78)</f>
        <v xml:space="preserve"> </v>
      </c>
      <c r="G42" s="349" t="str">
        <f>IF(OR('Eff Conc.'!G42=0,'Eff Conc.'!G42=""), " ", 'Eff Conc.'!$D42*'Eff Conc.'!G42*3.78)</f>
        <v xml:space="preserve"> </v>
      </c>
      <c r="H42" s="351" t="str">
        <f>IF('Eff Conc.'!H42="", " ", 'Eff Conc.'!$D42*'Eff Conc.'!H42*3.78)</f>
        <v xml:space="preserve"> </v>
      </c>
      <c r="I42" s="351" t="str">
        <f>IF('Eff Conc.'!I42="", " ", 'Eff Conc.'!$D42*'Eff Conc.'!I42*3.78)</f>
        <v xml:space="preserve"> </v>
      </c>
      <c r="J42" s="349" t="str">
        <f>IF('Eff Conc.'!J42="", " ", 'Eff Conc.'!$D42*'Eff Conc.'!J42*3.78)</f>
        <v xml:space="preserve"> </v>
      </c>
      <c r="K42" s="351" t="str">
        <f>IF('Eff Conc.'!K42="", " ", 'Eff Conc.'!$D42*'Eff Conc.'!K42*3.78)</f>
        <v xml:space="preserve"> </v>
      </c>
      <c r="L42" s="349" t="str">
        <f>IF('Eff Conc.'!L42="", " ", 'Eff Conc.'!$D42*'Eff Conc.'!L42*3.78)</f>
        <v xml:space="preserve"> </v>
      </c>
      <c r="M42" s="351" t="str">
        <f>IF('Eff Conc.'!M42="", " ", 'Eff Conc.'!$D42*'Eff Conc.'!M42*3.78)</f>
        <v xml:space="preserve"> </v>
      </c>
      <c r="N42" s="351" t="str">
        <f>IF('Eff Conc.'!N42="", " ", 'Eff Conc.'!$D42*'Eff Conc.'!N42*3.78)</f>
        <v xml:space="preserve"> </v>
      </c>
      <c r="O42" s="351" t="str">
        <f>IF('Eff Conc.'!O42="", " ", 'Eff Conc.'!$D42*'Eff Conc.'!O42*3.78)</f>
        <v xml:space="preserve"> </v>
      </c>
      <c r="P42" s="351" t="str">
        <f>IF('Eff Conc.'!P42="", " ", 'Eff Conc.'!$E42*'Eff Conc.'!P42*3.78)</f>
        <v xml:space="preserve"> </v>
      </c>
      <c r="Q42" s="353" t="str">
        <f>IF('Eff Conc.'!U42="", " ", 'Eff Conc.'!$D42*'Eff Conc.'!U42*3.78)</f>
        <v xml:space="preserve"> </v>
      </c>
    </row>
    <row r="43" spans="1:17" ht="15" customHeight="1">
      <c r="A43" s="298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349" t="str">
        <f>IF(OR('Eff Conc.'!F43=0,'Eff Conc.'!F43=""), " ", 'Eff Conc.'!$D43*'Eff Conc.'!F43*3.78)</f>
        <v xml:space="preserve"> </v>
      </c>
      <c r="G43" s="349" t="str">
        <f>IF(OR('Eff Conc.'!G43=0,'Eff Conc.'!G43=""), " ", 'Eff Conc.'!$D43*'Eff Conc.'!G43*3.78)</f>
        <v xml:space="preserve"> </v>
      </c>
      <c r="H43" s="351" t="str">
        <f>IF('Eff Conc.'!H43="", " ", 'Eff Conc.'!$D43*'Eff Conc.'!H43*3.78)</f>
        <v xml:space="preserve"> </v>
      </c>
      <c r="I43" s="351" t="str">
        <f>IF('Eff Conc.'!I43="", " ", 'Eff Conc.'!$D43*'Eff Conc.'!I43*3.78)</f>
        <v xml:space="preserve"> </v>
      </c>
      <c r="J43" s="349" t="str">
        <f>IF('Eff Conc.'!J43="", " ", 'Eff Conc.'!$D43*'Eff Conc.'!J43*3.78)</f>
        <v xml:space="preserve"> </v>
      </c>
      <c r="K43" s="351" t="str">
        <f>IF('Eff Conc.'!K43="", " ", 'Eff Conc.'!$D43*'Eff Conc.'!K43*3.78)</f>
        <v xml:space="preserve"> </v>
      </c>
      <c r="L43" s="349" t="str">
        <f>IF('Eff Conc.'!L43="", " ", 'Eff Conc.'!$D43*'Eff Conc.'!L43*3.78)</f>
        <v xml:space="preserve"> </v>
      </c>
      <c r="M43" s="351" t="str">
        <f>IF('Eff Conc.'!M43="", " ", 'Eff Conc.'!$D43*'Eff Conc.'!M43*3.78)</f>
        <v xml:space="preserve"> </v>
      </c>
      <c r="N43" s="351" t="str">
        <f>IF('Eff Conc.'!N43="", " ", 'Eff Conc.'!$D43*'Eff Conc.'!N43*3.78)</f>
        <v xml:space="preserve"> </v>
      </c>
      <c r="O43" s="351" t="str">
        <f>IF('Eff Conc.'!O43="", " ", 'Eff Conc.'!$D43*'Eff Conc.'!O43*3.78)</f>
        <v xml:space="preserve"> </v>
      </c>
      <c r="P43" s="351" t="str">
        <f>IF('Eff Conc.'!P43="", " ", 'Eff Conc.'!$E43*'Eff Conc.'!P43*3.78)</f>
        <v xml:space="preserve"> </v>
      </c>
      <c r="Q43" s="353" t="str">
        <f>IF('Eff Conc.'!U43="", " ", 'Eff Conc.'!$D43*'Eff Conc.'!U43*3.78)</f>
        <v xml:space="preserve"> </v>
      </c>
    </row>
    <row r="44" spans="1:17">
      <c r="A44" s="298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349" t="str">
        <f>IF(OR('Eff Conc.'!F44=0,'Eff Conc.'!F44=""), " ", 'Eff Conc.'!$D44*'Eff Conc.'!F44*3.78)</f>
        <v xml:space="preserve"> </v>
      </c>
      <c r="G44" s="349" t="str">
        <f>IF(OR('Eff Conc.'!G44=0,'Eff Conc.'!G44=""), " ", 'Eff Conc.'!$D44*'Eff Conc.'!G44*3.78)</f>
        <v xml:space="preserve"> </v>
      </c>
      <c r="H44" s="351" t="str">
        <f>IF('Eff Conc.'!H44="", " ", 'Eff Conc.'!$D44*'Eff Conc.'!H44*3.78)</f>
        <v xml:space="preserve"> </v>
      </c>
      <c r="I44" s="351" t="str">
        <f>IF('Eff Conc.'!I44="", " ", 'Eff Conc.'!$D44*'Eff Conc.'!I44*3.78)</f>
        <v xml:space="preserve"> </v>
      </c>
      <c r="J44" s="349" t="str">
        <f>IF('Eff Conc.'!J44="", " ", 'Eff Conc.'!$D44*'Eff Conc.'!J44*3.78)</f>
        <v xml:space="preserve"> </v>
      </c>
      <c r="K44" s="351" t="str">
        <f>IF('Eff Conc.'!K44="", " ", 'Eff Conc.'!$D44*'Eff Conc.'!K44*3.78)</f>
        <v xml:space="preserve"> </v>
      </c>
      <c r="L44" s="349" t="str">
        <f>IF('Eff Conc.'!L44="", " ", 'Eff Conc.'!$D44*'Eff Conc.'!L44*3.78)</f>
        <v xml:space="preserve"> </v>
      </c>
      <c r="M44" s="351" t="str">
        <f>IF('Eff Conc.'!M44="", " ", 'Eff Conc.'!$D44*'Eff Conc.'!M44*3.78)</f>
        <v xml:space="preserve"> </v>
      </c>
      <c r="N44" s="351" t="str">
        <f>IF('Eff Conc.'!N44="", " ", 'Eff Conc.'!$D44*'Eff Conc.'!N44*3.78)</f>
        <v xml:space="preserve"> </v>
      </c>
      <c r="O44" s="351" t="str">
        <f>IF('Eff Conc.'!O44="", " ", 'Eff Conc.'!$D44*'Eff Conc.'!O44*3.78)</f>
        <v xml:space="preserve"> </v>
      </c>
      <c r="P44" s="351" t="str">
        <f>IF('Eff Conc.'!P44="", " ", 'Eff Conc.'!$E44*'Eff Conc.'!P44*3.78)</f>
        <v xml:space="preserve"> </v>
      </c>
      <c r="Q44" s="353" t="str">
        <f>IF('Eff Conc.'!U44="", " ", 'Eff Conc.'!$D44*'Eff Conc.'!U44*3.78)</f>
        <v xml:space="preserve"> </v>
      </c>
    </row>
    <row r="45" spans="1:17">
      <c r="A45" s="298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349" t="str">
        <f>IF(OR('Eff Conc.'!F45=0,'Eff Conc.'!F45=""), " ", 'Eff Conc.'!$D45*'Eff Conc.'!F45*3.78)</f>
        <v xml:space="preserve"> </v>
      </c>
      <c r="G45" s="349" t="str">
        <f>IF(OR('Eff Conc.'!G45=0,'Eff Conc.'!G45=""), " ", 'Eff Conc.'!$D45*'Eff Conc.'!G45*3.78)</f>
        <v xml:space="preserve"> </v>
      </c>
      <c r="H45" s="351" t="str">
        <f>IF('Eff Conc.'!H45="", " ", 'Eff Conc.'!$D45*'Eff Conc.'!H45*3.78)</f>
        <v xml:space="preserve"> </v>
      </c>
      <c r="I45" s="351" t="str">
        <f>IF('Eff Conc.'!I45="", " ", 'Eff Conc.'!$D45*'Eff Conc.'!I45*3.78)</f>
        <v xml:space="preserve"> </v>
      </c>
      <c r="J45" s="349" t="str">
        <f>IF('Eff Conc.'!J45="", " ", 'Eff Conc.'!$D45*'Eff Conc.'!J45*3.78)</f>
        <v xml:space="preserve"> </v>
      </c>
      <c r="K45" s="351" t="str">
        <f>IF('Eff Conc.'!K45="", " ", 'Eff Conc.'!$D45*'Eff Conc.'!K45*3.78)</f>
        <v xml:space="preserve"> </v>
      </c>
      <c r="L45" s="349" t="str">
        <f>IF('Eff Conc.'!L45="", " ", 'Eff Conc.'!$D45*'Eff Conc.'!L45*3.78)</f>
        <v xml:space="preserve"> </v>
      </c>
      <c r="M45" s="351" t="str">
        <f>IF('Eff Conc.'!M45="", " ", 'Eff Conc.'!$D45*'Eff Conc.'!M45*3.78)</f>
        <v xml:space="preserve"> </v>
      </c>
      <c r="N45" s="351" t="str">
        <f>IF('Eff Conc.'!N45="", " ", 'Eff Conc.'!$D45*'Eff Conc.'!N45*3.78)</f>
        <v xml:space="preserve"> </v>
      </c>
      <c r="O45" s="351" t="str">
        <f>IF('Eff Conc.'!O45="", " ", 'Eff Conc.'!$D45*'Eff Conc.'!O45*3.78)</f>
        <v xml:space="preserve"> </v>
      </c>
      <c r="P45" s="351" t="str">
        <f>IF('Eff Conc.'!P45="", " ", 'Eff Conc.'!$E45*'Eff Conc.'!P45*3.78)</f>
        <v xml:space="preserve"> </v>
      </c>
      <c r="Q45" s="353" t="str">
        <f>IF('Eff Conc.'!U45="", " ", 'Eff Conc.'!$D45*'Eff Conc.'!U45*3.78)</f>
        <v xml:space="preserve"> </v>
      </c>
    </row>
    <row r="46" spans="1:17">
      <c r="A46" s="298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349" t="str">
        <f>IF(OR('Eff Conc.'!F46=0,'Eff Conc.'!F46=""), " ", 'Eff Conc.'!$D46*'Eff Conc.'!F46*3.78)</f>
        <v xml:space="preserve"> </v>
      </c>
      <c r="G46" s="349" t="str">
        <f>IF(OR('Eff Conc.'!G46=0,'Eff Conc.'!G46=""), " ", 'Eff Conc.'!$D46*'Eff Conc.'!G46*3.78)</f>
        <v xml:space="preserve"> </v>
      </c>
      <c r="H46" s="351" t="str">
        <f>IF('Eff Conc.'!H46="", " ", 'Eff Conc.'!$D46*'Eff Conc.'!H46*3.78)</f>
        <v xml:space="preserve"> </v>
      </c>
      <c r="I46" s="351" t="str">
        <f>IF('Eff Conc.'!I46="", " ", 'Eff Conc.'!$D46*'Eff Conc.'!I46*3.78)</f>
        <v xml:space="preserve"> </v>
      </c>
      <c r="J46" s="349" t="str">
        <f>IF('Eff Conc.'!J46="", " ", 'Eff Conc.'!$D46*'Eff Conc.'!J46*3.78)</f>
        <v xml:space="preserve"> </v>
      </c>
      <c r="K46" s="351" t="str">
        <f>IF('Eff Conc.'!K46="", " ", 'Eff Conc.'!$D46*'Eff Conc.'!K46*3.78)</f>
        <v xml:space="preserve"> </v>
      </c>
      <c r="L46" s="349" t="str">
        <f>IF('Eff Conc.'!L46="", " ", 'Eff Conc.'!$D46*'Eff Conc.'!L46*3.78)</f>
        <v xml:space="preserve"> </v>
      </c>
      <c r="M46" s="351" t="str">
        <f>IF('Eff Conc.'!M46="", " ", 'Eff Conc.'!$D46*'Eff Conc.'!M46*3.78)</f>
        <v xml:space="preserve"> </v>
      </c>
      <c r="N46" s="351" t="str">
        <f>IF('Eff Conc.'!N46="", " ", 'Eff Conc.'!$D46*'Eff Conc.'!N46*3.78)</f>
        <v xml:space="preserve"> </v>
      </c>
      <c r="O46" s="351" t="str">
        <f>IF('Eff Conc.'!O46="", " ", 'Eff Conc.'!$D46*'Eff Conc.'!O46*3.78)</f>
        <v xml:space="preserve"> </v>
      </c>
      <c r="P46" s="351" t="str">
        <f>IF('Eff Conc.'!P46="", " ", 'Eff Conc.'!$E46*'Eff Conc.'!P46*3.78)</f>
        <v xml:space="preserve"> </v>
      </c>
      <c r="Q46" s="353" t="str">
        <f>IF('Eff Conc.'!U46="", " ", 'Eff Conc.'!$D46*'Eff Conc.'!U46*3.78)</f>
        <v xml:space="preserve"> </v>
      </c>
    </row>
    <row r="47" spans="1:17">
      <c r="A47" s="298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349" t="str">
        <f>IF(OR('Eff Conc.'!F47=0,'Eff Conc.'!F47=""), " ", 'Eff Conc.'!$D47*'Eff Conc.'!F47*3.78)</f>
        <v xml:space="preserve"> </v>
      </c>
      <c r="G47" s="349" t="str">
        <f>IF(OR('Eff Conc.'!G47=0,'Eff Conc.'!G47=""), " ", 'Eff Conc.'!$D47*'Eff Conc.'!G47*3.78)</f>
        <v xml:space="preserve"> </v>
      </c>
      <c r="H47" s="351" t="str">
        <f>IF('Eff Conc.'!H47="", " ", 'Eff Conc.'!$D47*'Eff Conc.'!H47*3.78)</f>
        <v xml:space="preserve"> </v>
      </c>
      <c r="I47" s="351" t="str">
        <f>IF('Eff Conc.'!I47="", " ", 'Eff Conc.'!$D47*'Eff Conc.'!I47*3.78)</f>
        <v xml:space="preserve"> </v>
      </c>
      <c r="J47" s="349" t="str">
        <f>IF('Eff Conc.'!J47="", " ", 'Eff Conc.'!$D47*'Eff Conc.'!J47*3.78)</f>
        <v xml:space="preserve"> </v>
      </c>
      <c r="K47" s="351" t="str">
        <f>IF('Eff Conc.'!K47="", " ", 'Eff Conc.'!$D47*'Eff Conc.'!K47*3.78)</f>
        <v xml:space="preserve"> </v>
      </c>
      <c r="L47" s="349" t="str">
        <f>IF('Eff Conc.'!L47="", " ", 'Eff Conc.'!$D47*'Eff Conc.'!L47*3.78)</f>
        <v xml:space="preserve"> </v>
      </c>
      <c r="M47" s="351" t="str">
        <f>IF('Eff Conc.'!M47="", " ", 'Eff Conc.'!$D47*'Eff Conc.'!M47*3.78)</f>
        <v xml:space="preserve"> </v>
      </c>
      <c r="N47" s="351" t="str">
        <f>IF('Eff Conc.'!N47="", " ", 'Eff Conc.'!$D47*'Eff Conc.'!N47*3.78)</f>
        <v xml:space="preserve"> </v>
      </c>
      <c r="O47" s="351" t="str">
        <f>IF('Eff Conc.'!O47="", " ", 'Eff Conc.'!$D47*'Eff Conc.'!O47*3.78)</f>
        <v xml:space="preserve"> </v>
      </c>
      <c r="P47" s="351" t="str">
        <f>IF('Eff Conc.'!P47="", " ", 'Eff Conc.'!$E47*'Eff Conc.'!P47*3.78)</f>
        <v xml:space="preserve"> </v>
      </c>
      <c r="Q47" s="353" t="str">
        <f>IF('Eff Conc.'!U47="", " ", 'Eff Conc.'!$D47*'Eff Conc.'!U47*3.78)</f>
        <v xml:space="preserve"> </v>
      </c>
    </row>
    <row r="48" spans="1:17">
      <c r="A48" s="298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349" t="str">
        <f>IF(OR('Eff Conc.'!F48=0,'Eff Conc.'!F48=""), " ", 'Eff Conc.'!$D48*'Eff Conc.'!F48*3.78)</f>
        <v xml:space="preserve"> </v>
      </c>
      <c r="G48" s="349" t="str">
        <f>IF(OR('Eff Conc.'!G48=0,'Eff Conc.'!G48=""), " ", 'Eff Conc.'!$D48*'Eff Conc.'!G48*3.78)</f>
        <v xml:space="preserve"> </v>
      </c>
      <c r="H48" s="351" t="str">
        <f>IF('Eff Conc.'!H48="", " ", 'Eff Conc.'!$D48*'Eff Conc.'!H48*3.78)</f>
        <v xml:space="preserve"> </v>
      </c>
      <c r="I48" s="351" t="str">
        <f>IF('Eff Conc.'!I48="", " ", 'Eff Conc.'!$D48*'Eff Conc.'!I48*3.78)</f>
        <v xml:space="preserve"> </v>
      </c>
      <c r="J48" s="349" t="str">
        <f>IF('Eff Conc.'!J48="", " ", 'Eff Conc.'!$D48*'Eff Conc.'!J48*3.78)</f>
        <v xml:space="preserve"> </v>
      </c>
      <c r="K48" s="351" t="str">
        <f>IF('Eff Conc.'!K48="", " ", 'Eff Conc.'!$D48*'Eff Conc.'!K48*3.78)</f>
        <v xml:space="preserve"> </v>
      </c>
      <c r="L48" s="349" t="str">
        <f>IF('Eff Conc.'!L48="", " ", 'Eff Conc.'!$D48*'Eff Conc.'!L48*3.78)</f>
        <v xml:space="preserve"> </v>
      </c>
      <c r="M48" s="351" t="str">
        <f>IF('Eff Conc.'!M48="", " ", 'Eff Conc.'!$D48*'Eff Conc.'!M48*3.78)</f>
        <v xml:space="preserve"> </v>
      </c>
      <c r="N48" s="351" t="str">
        <f>IF('Eff Conc.'!N48="", " ", 'Eff Conc.'!$D48*'Eff Conc.'!N48*3.78)</f>
        <v xml:space="preserve"> </v>
      </c>
      <c r="O48" s="351" t="str">
        <f>IF('Eff Conc.'!O48="", " ", 'Eff Conc.'!$D48*'Eff Conc.'!O48*3.78)</f>
        <v xml:space="preserve"> </v>
      </c>
      <c r="P48" s="351" t="str">
        <f>IF('Eff Conc.'!P48="", " ", 'Eff Conc.'!$E48*'Eff Conc.'!P48*3.78)</f>
        <v xml:space="preserve"> </v>
      </c>
      <c r="Q48" s="353" t="str">
        <f>IF('Eff Conc.'!U48="", " ", 'Eff Conc.'!$D48*'Eff Conc.'!U48*3.78)</f>
        <v xml:space="preserve"> </v>
      </c>
    </row>
    <row r="49" spans="1:17">
      <c r="A49" s="298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349" t="str">
        <f>IF(OR('Eff Conc.'!F49=0,'Eff Conc.'!F49=""), " ", 'Eff Conc.'!$D49*'Eff Conc.'!F49*3.78)</f>
        <v xml:space="preserve"> </v>
      </c>
      <c r="G49" s="349" t="str">
        <f>IF(OR('Eff Conc.'!G49=0,'Eff Conc.'!G49=""), " ", 'Eff Conc.'!$D49*'Eff Conc.'!G49*3.78)</f>
        <v xml:space="preserve"> </v>
      </c>
      <c r="H49" s="351" t="str">
        <f>IF('Eff Conc.'!H49="", " ", 'Eff Conc.'!$D49*'Eff Conc.'!H49*3.78)</f>
        <v xml:space="preserve"> </v>
      </c>
      <c r="I49" s="351" t="str">
        <f>IF('Eff Conc.'!I49="", " ", 'Eff Conc.'!$D49*'Eff Conc.'!I49*3.78)</f>
        <v xml:space="preserve"> </v>
      </c>
      <c r="J49" s="349" t="str">
        <f>IF('Eff Conc.'!J49="", " ", 'Eff Conc.'!$D49*'Eff Conc.'!J49*3.78)</f>
        <v xml:space="preserve"> </v>
      </c>
      <c r="K49" s="351" t="str">
        <f>IF('Eff Conc.'!K49="", " ", 'Eff Conc.'!$D49*'Eff Conc.'!K49*3.78)</f>
        <v xml:space="preserve"> </v>
      </c>
      <c r="L49" s="349" t="str">
        <f>IF('Eff Conc.'!L49="", " ", 'Eff Conc.'!$D49*'Eff Conc.'!L49*3.78)</f>
        <v xml:space="preserve"> </v>
      </c>
      <c r="M49" s="351" t="str">
        <f>IF('Eff Conc.'!M49="", " ", 'Eff Conc.'!$D49*'Eff Conc.'!M49*3.78)</f>
        <v xml:space="preserve"> </v>
      </c>
      <c r="N49" s="351" t="str">
        <f>IF('Eff Conc.'!N49="", " ", 'Eff Conc.'!$D49*'Eff Conc.'!N49*3.78)</f>
        <v xml:space="preserve"> </v>
      </c>
      <c r="O49" s="351" t="str">
        <f>IF('Eff Conc.'!O49="", " ", 'Eff Conc.'!$D49*'Eff Conc.'!O49*3.78)</f>
        <v xml:space="preserve"> </v>
      </c>
      <c r="P49" s="351" t="str">
        <f>IF('Eff Conc.'!P49="", " ", 'Eff Conc.'!$E49*'Eff Conc.'!P49*3.78)</f>
        <v xml:space="preserve"> </v>
      </c>
      <c r="Q49" s="353" t="str">
        <f>IF('Eff Conc.'!U49="", " ", 'Eff Conc.'!$D49*'Eff Conc.'!U49*3.78)</f>
        <v xml:space="preserve"> </v>
      </c>
    </row>
    <row r="50" spans="1:17">
      <c r="A50" s="298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349" t="str">
        <f>IF(OR('Eff Conc.'!F50=0,'Eff Conc.'!F50=""), " ", 'Eff Conc.'!$D50*'Eff Conc.'!F50*3.78)</f>
        <v xml:space="preserve"> </v>
      </c>
      <c r="G50" s="349" t="str">
        <f>IF(OR('Eff Conc.'!G50=0,'Eff Conc.'!G50=""), " ", 'Eff Conc.'!$D50*'Eff Conc.'!G50*3.78)</f>
        <v xml:space="preserve"> </v>
      </c>
      <c r="H50" s="351" t="str">
        <f>IF('Eff Conc.'!H50="", " ", 'Eff Conc.'!$D50*'Eff Conc.'!H50*3.78)</f>
        <v xml:space="preserve"> </v>
      </c>
      <c r="I50" s="351" t="str">
        <f>IF('Eff Conc.'!I50="", " ", 'Eff Conc.'!$D50*'Eff Conc.'!I50*3.78)</f>
        <v xml:space="preserve"> </v>
      </c>
      <c r="J50" s="349" t="str">
        <f>IF('Eff Conc.'!J50="", " ", 'Eff Conc.'!$D50*'Eff Conc.'!J50*3.78)</f>
        <v xml:space="preserve"> </v>
      </c>
      <c r="K50" s="351" t="str">
        <f>IF('Eff Conc.'!K50="", " ", 'Eff Conc.'!$D50*'Eff Conc.'!K50*3.78)</f>
        <v xml:space="preserve"> </v>
      </c>
      <c r="L50" s="349" t="str">
        <f>IF('Eff Conc.'!L50="", " ", 'Eff Conc.'!$D50*'Eff Conc.'!L50*3.78)</f>
        <v xml:space="preserve"> </v>
      </c>
      <c r="M50" s="351" t="str">
        <f>IF('Eff Conc.'!M50="", " ", 'Eff Conc.'!$D50*'Eff Conc.'!M50*3.78)</f>
        <v xml:space="preserve"> </v>
      </c>
      <c r="N50" s="351" t="str">
        <f>IF('Eff Conc.'!N50="", " ", 'Eff Conc.'!$D50*'Eff Conc.'!N50*3.78)</f>
        <v xml:space="preserve"> </v>
      </c>
      <c r="O50" s="351" t="str">
        <f>IF('Eff Conc.'!O50="", " ", 'Eff Conc.'!$D50*'Eff Conc.'!O50*3.78)</f>
        <v xml:space="preserve"> </v>
      </c>
      <c r="P50" s="351" t="str">
        <f>IF('Eff Conc.'!P50="", " ", 'Eff Conc.'!$E50*'Eff Conc.'!P50*3.78)</f>
        <v xml:space="preserve"> </v>
      </c>
      <c r="Q50" s="353" t="str">
        <f>IF('Eff Conc.'!U50="", " ", 'Eff Conc.'!$D50*'Eff Conc.'!U50*3.78)</f>
        <v xml:space="preserve"> </v>
      </c>
    </row>
    <row r="51" spans="1:17">
      <c r="A51" s="298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349" t="str">
        <f>IF(OR('Eff Conc.'!F51=0,'Eff Conc.'!F51=""), " ", 'Eff Conc.'!$D51*'Eff Conc.'!F51*3.78)</f>
        <v xml:space="preserve"> </v>
      </c>
      <c r="G51" s="349" t="str">
        <f>IF(OR('Eff Conc.'!G51=0,'Eff Conc.'!G51=""), " ", 'Eff Conc.'!$D51*'Eff Conc.'!G51*3.78)</f>
        <v xml:space="preserve"> </v>
      </c>
      <c r="H51" s="351" t="str">
        <f>IF('Eff Conc.'!H51="", " ", 'Eff Conc.'!$D51*'Eff Conc.'!H51*3.78)</f>
        <v xml:space="preserve"> </v>
      </c>
      <c r="I51" s="351" t="str">
        <f>IF('Eff Conc.'!I51="", " ", 'Eff Conc.'!$D51*'Eff Conc.'!I51*3.78)</f>
        <v xml:space="preserve"> </v>
      </c>
      <c r="J51" s="349" t="str">
        <f>IF('Eff Conc.'!J51="", " ", 'Eff Conc.'!$D51*'Eff Conc.'!J51*3.78)</f>
        <v xml:space="preserve"> </v>
      </c>
      <c r="K51" s="351" t="str">
        <f>IF('Eff Conc.'!K51="", " ", 'Eff Conc.'!$D51*'Eff Conc.'!K51*3.78)</f>
        <v xml:space="preserve"> </v>
      </c>
      <c r="L51" s="349" t="str">
        <f>IF('Eff Conc.'!L51="", " ", 'Eff Conc.'!$D51*'Eff Conc.'!L51*3.78)</f>
        <v xml:space="preserve"> </v>
      </c>
      <c r="M51" s="351" t="str">
        <f>IF('Eff Conc.'!M51="", " ", 'Eff Conc.'!$D51*'Eff Conc.'!M51*3.78)</f>
        <v xml:space="preserve"> </v>
      </c>
      <c r="N51" s="351" t="str">
        <f>IF('Eff Conc.'!N51="", " ", 'Eff Conc.'!$D51*'Eff Conc.'!N51*3.78)</f>
        <v xml:space="preserve"> </v>
      </c>
      <c r="O51" s="351" t="str">
        <f>IF('Eff Conc.'!O51="", " ", 'Eff Conc.'!$D51*'Eff Conc.'!O51*3.78)</f>
        <v xml:space="preserve"> </v>
      </c>
      <c r="P51" s="351" t="str">
        <f>IF('Eff Conc.'!P51="", " ", 'Eff Conc.'!$E51*'Eff Conc.'!P51*3.78)</f>
        <v xml:space="preserve"> </v>
      </c>
      <c r="Q51" s="353" t="str">
        <f>IF('Eff Conc.'!U51="", " ", 'Eff Conc.'!$D51*'Eff Conc.'!U51*3.78)</f>
        <v xml:space="preserve"> </v>
      </c>
    </row>
    <row r="52" spans="1:17">
      <c r="A52" s="298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349" t="str">
        <f>IF(OR('Eff Conc.'!F52=0,'Eff Conc.'!F52=""), " ", 'Eff Conc.'!$D52*'Eff Conc.'!F52*3.78)</f>
        <v xml:space="preserve"> </v>
      </c>
      <c r="G52" s="349" t="str">
        <f>IF(OR('Eff Conc.'!G52=0,'Eff Conc.'!G52=""), " ", 'Eff Conc.'!$D52*'Eff Conc.'!G52*3.78)</f>
        <v xml:space="preserve"> </v>
      </c>
      <c r="H52" s="351" t="str">
        <f>IF('Eff Conc.'!H52="", " ", 'Eff Conc.'!$D52*'Eff Conc.'!H52*3.78)</f>
        <v xml:space="preserve"> </v>
      </c>
      <c r="I52" s="351" t="str">
        <f>IF('Eff Conc.'!I52="", " ", 'Eff Conc.'!$D52*'Eff Conc.'!I52*3.78)</f>
        <v xml:space="preserve"> </v>
      </c>
      <c r="J52" s="349" t="str">
        <f>IF('Eff Conc.'!J52="", " ", 'Eff Conc.'!$D52*'Eff Conc.'!J52*3.78)</f>
        <v xml:space="preserve"> </v>
      </c>
      <c r="K52" s="351" t="str">
        <f>IF('Eff Conc.'!K52="", " ", 'Eff Conc.'!$D52*'Eff Conc.'!K52*3.78)</f>
        <v xml:space="preserve"> </v>
      </c>
      <c r="L52" s="349" t="str">
        <f>IF('Eff Conc.'!L52="", " ", 'Eff Conc.'!$D52*'Eff Conc.'!L52*3.78)</f>
        <v xml:space="preserve"> </v>
      </c>
      <c r="M52" s="351" t="str">
        <f>IF('Eff Conc.'!M52="", " ", 'Eff Conc.'!$D52*'Eff Conc.'!M52*3.78)</f>
        <v xml:space="preserve"> </v>
      </c>
      <c r="N52" s="351" t="str">
        <f>IF('Eff Conc.'!N52="", " ", 'Eff Conc.'!$D52*'Eff Conc.'!N52*3.78)</f>
        <v xml:space="preserve"> </v>
      </c>
      <c r="O52" s="351" t="str">
        <f>IF('Eff Conc.'!O52="", " ", 'Eff Conc.'!$D52*'Eff Conc.'!O52*3.78)</f>
        <v xml:space="preserve"> </v>
      </c>
      <c r="P52" s="351" t="str">
        <f>IF('Eff Conc.'!P52="", " ", 'Eff Conc.'!$E52*'Eff Conc.'!P52*3.78)</f>
        <v xml:space="preserve"> </v>
      </c>
      <c r="Q52" s="353" t="str">
        <f>IF('Eff Conc.'!U52="", " ", 'Eff Conc.'!$D52*'Eff Conc.'!U52*3.78)</f>
        <v xml:space="preserve"> </v>
      </c>
    </row>
    <row r="53" spans="1:17">
      <c r="A53" s="298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349" t="str">
        <f>IF(OR('Eff Conc.'!F53=0,'Eff Conc.'!F53=""), " ", 'Eff Conc.'!$D53*'Eff Conc.'!F53*3.78)</f>
        <v xml:space="preserve"> </v>
      </c>
      <c r="G53" s="349" t="str">
        <f>IF(OR('Eff Conc.'!G53=0,'Eff Conc.'!G53=""), " ", 'Eff Conc.'!$D53*'Eff Conc.'!G53*3.78)</f>
        <v xml:space="preserve"> </v>
      </c>
      <c r="H53" s="351" t="str">
        <f>IF('Eff Conc.'!H53="", " ", 'Eff Conc.'!$D53*'Eff Conc.'!H53*3.78)</f>
        <v xml:space="preserve"> </v>
      </c>
      <c r="I53" s="351" t="str">
        <f>IF('Eff Conc.'!I53="", " ", 'Eff Conc.'!$D53*'Eff Conc.'!I53*3.78)</f>
        <v xml:space="preserve"> </v>
      </c>
      <c r="J53" s="349" t="str">
        <f>IF('Eff Conc.'!J53="", " ", 'Eff Conc.'!$D53*'Eff Conc.'!J53*3.78)</f>
        <v xml:space="preserve"> </v>
      </c>
      <c r="K53" s="351" t="str">
        <f>IF('Eff Conc.'!K53="", " ", 'Eff Conc.'!$D53*'Eff Conc.'!K53*3.78)</f>
        <v xml:space="preserve"> </v>
      </c>
      <c r="L53" s="349" t="str">
        <f>IF('Eff Conc.'!L53="", " ", 'Eff Conc.'!$D53*'Eff Conc.'!L53*3.78)</f>
        <v xml:space="preserve"> </v>
      </c>
      <c r="M53" s="351" t="str">
        <f>IF('Eff Conc.'!M53="", " ", 'Eff Conc.'!$D53*'Eff Conc.'!M53*3.78)</f>
        <v xml:space="preserve"> </v>
      </c>
      <c r="N53" s="351" t="str">
        <f>IF('Eff Conc.'!N53="", " ", 'Eff Conc.'!$D53*'Eff Conc.'!N53*3.78)</f>
        <v xml:space="preserve"> </v>
      </c>
      <c r="O53" s="351" t="str">
        <f>IF('Eff Conc.'!O53="", " ", 'Eff Conc.'!$D53*'Eff Conc.'!O53*3.78)</f>
        <v xml:space="preserve"> </v>
      </c>
      <c r="P53" s="351" t="str">
        <f>IF('Eff Conc.'!P53="", " ", 'Eff Conc.'!$E53*'Eff Conc.'!P53*3.78)</f>
        <v xml:space="preserve"> </v>
      </c>
      <c r="Q53" s="353" t="str">
        <f>IF('Eff Conc.'!U53="", " ", 'Eff Conc.'!$D53*'Eff Conc.'!U53*3.78)</f>
        <v xml:space="preserve"> </v>
      </c>
    </row>
    <row r="54" spans="1:17">
      <c r="A54" s="298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349" t="str">
        <f>IF(OR('Eff Conc.'!F54=0,'Eff Conc.'!F54=""), " ", 'Eff Conc.'!$D54*'Eff Conc.'!F54*3.78)</f>
        <v xml:space="preserve"> </v>
      </c>
      <c r="G54" s="349" t="str">
        <f>IF(OR('Eff Conc.'!G54=0,'Eff Conc.'!G54=""), " ", 'Eff Conc.'!$D54*'Eff Conc.'!G54*3.78)</f>
        <v xml:space="preserve"> </v>
      </c>
      <c r="H54" s="351" t="str">
        <f>IF('Eff Conc.'!H54="", " ", 'Eff Conc.'!$D54*'Eff Conc.'!H54*3.78)</f>
        <v xml:space="preserve"> </v>
      </c>
      <c r="I54" s="351" t="str">
        <f>IF('Eff Conc.'!I54="", " ", 'Eff Conc.'!$D54*'Eff Conc.'!I54*3.78)</f>
        <v xml:space="preserve"> </v>
      </c>
      <c r="J54" s="349" t="str">
        <f>IF('Eff Conc.'!J54="", " ", 'Eff Conc.'!$D54*'Eff Conc.'!J54*3.78)</f>
        <v xml:space="preserve"> </v>
      </c>
      <c r="K54" s="351" t="str">
        <f>IF('Eff Conc.'!K54="", " ", 'Eff Conc.'!$D54*'Eff Conc.'!K54*3.78)</f>
        <v xml:space="preserve"> </v>
      </c>
      <c r="L54" s="349" t="str">
        <f>IF('Eff Conc.'!L54="", " ", 'Eff Conc.'!$D54*'Eff Conc.'!L54*3.78)</f>
        <v xml:space="preserve"> </v>
      </c>
      <c r="M54" s="351" t="str">
        <f>IF('Eff Conc.'!M54="", " ", 'Eff Conc.'!$D54*'Eff Conc.'!M54*3.78)</f>
        <v xml:space="preserve"> </v>
      </c>
      <c r="N54" s="351" t="str">
        <f>IF('Eff Conc.'!N54="", " ", 'Eff Conc.'!$D54*'Eff Conc.'!N54*3.78)</f>
        <v xml:space="preserve"> </v>
      </c>
      <c r="O54" s="351" t="str">
        <f>IF('Eff Conc.'!O54="", " ", 'Eff Conc.'!$D54*'Eff Conc.'!O54*3.78)</f>
        <v xml:space="preserve"> </v>
      </c>
      <c r="P54" s="351" t="str">
        <f>IF('Eff Conc.'!P54="", " ", 'Eff Conc.'!$E54*'Eff Conc.'!P54*3.78)</f>
        <v xml:space="preserve"> </v>
      </c>
      <c r="Q54" s="353" t="str">
        <f>IF('Eff Conc.'!U54="", " ", 'Eff Conc.'!$D54*'Eff Conc.'!U54*3.78)</f>
        <v xml:space="preserve"> </v>
      </c>
    </row>
    <row r="55" spans="1:17">
      <c r="A55" s="298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349" t="str">
        <f>IF(OR('Eff Conc.'!F55=0,'Eff Conc.'!F55=""), " ", 'Eff Conc.'!$D55*'Eff Conc.'!F55*3.78)</f>
        <v xml:space="preserve"> </v>
      </c>
      <c r="G55" s="349" t="str">
        <f>IF(OR('Eff Conc.'!G55=0,'Eff Conc.'!G55=""), " ", 'Eff Conc.'!$D55*'Eff Conc.'!G55*3.78)</f>
        <v xml:space="preserve"> </v>
      </c>
      <c r="H55" s="351" t="str">
        <f>IF('Eff Conc.'!H55="", " ", 'Eff Conc.'!$D55*'Eff Conc.'!H55*3.78)</f>
        <v xml:space="preserve"> </v>
      </c>
      <c r="I55" s="351" t="str">
        <f>IF('Eff Conc.'!I55="", " ", 'Eff Conc.'!$D55*'Eff Conc.'!I55*3.78)</f>
        <v xml:space="preserve"> </v>
      </c>
      <c r="J55" s="349" t="str">
        <f>IF('Eff Conc.'!J55="", " ", 'Eff Conc.'!$D55*'Eff Conc.'!J55*3.78)</f>
        <v xml:space="preserve"> </v>
      </c>
      <c r="K55" s="351" t="str">
        <f>IF('Eff Conc.'!K55="", " ", 'Eff Conc.'!$D55*'Eff Conc.'!K55*3.78)</f>
        <v xml:space="preserve"> </v>
      </c>
      <c r="L55" s="349" t="str">
        <f>IF('Eff Conc.'!L55="", " ", 'Eff Conc.'!$D55*'Eff Conc.'!L55*3.78)</f>
        <v xml:space="preserve"> </v>
      </c>
      <c r="M55" s="351" t="str">
        <f>IF('Eff Conc.'!M55="", " ", 'Eff Conc.'!$D55*'Eff Conc.'!M55*3.78)</f>
        <v xml:space="preserve"> </v>
      </c>
      <c r="N55" s="351" t="str">
        <f>IF('Eff Conc.'!N55="", " ", 'Eff Conc.'!$D55*'Eff Conc.'!N55*3.78)</f>
        <v xml:space="preserve"> </v>
      </c>
      <c r="O55" s="351" t="str">
        <f>IF('Eff Conc.'!O55="", " ", 'Eff Conc.'!$D55*'Eff Conc.'!O55*3.78)</f>
        <v xml:space="preserve"> </v>
      </c>
      <c r="P55" s="351" t="str">
        <f>IF('Eff Conc.'!P55="", " ", 'Eff Conc.'!$E55*'Eff Conc.'!P55*3.78)</f>
        <v xml:space="preserve"> </v>
      </c>
      <c r="Q55" s="353" t="str">
        <f>IF('Eff Conc.'!U55="", " ", 'Eff Conc.'!$D55*'Eff Conc.'!U55*3.78)</f>
        <v xml:space="preserve"> </v>
      </c>
    </row>
    <row r="56" spans="1:17">
      <c r="A56" s="298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349" t="str">
        <f>IF(OR('Eff Conc.'!F56=0,'Eff Conc.'!F56=""), " ", 'Eff Conc.'!$D56*'Eff Conc.'!F56*3.78)</f>
        <v xml:space="preserve"> </v>
      </c>
      <c r="G56" s="349" t="str">
        <f>IF(OR('Eff Conc.'!G56=0,'Eff Conc.'!G56=""), " ", 'Eff Conc.'!$D56*'Eff Conc.'!G56*3.78)</f>
        <v xml:space="preserve"> </v>
      </c>
      <c r="H56" s="351" t="str">
        <f>IF('Eff Conc.'!H56="", " ", 'Eff Conc.'!$D56*'Eff Conc.'!H56*3.78)</f>
        <v xml:space="preserve"> </v>
      </c>
      <c r="I56" s="351" t="str">
        <f>IF('Eff Conc.'!I56="", " ", 'Eff Conc.'!$D56*'Eff Conc.'!I56*3.78)</f>
        <v xml:space="preserve"> </v>
      </c>
      <c r="J56" s="349" t="str">
        <f>IF('Eff Conc.'!J56="", " ", 'Eff Conc.'!$D56*'Eff Conc.'!J56*3.78)</f>
        <v xml:space="preserve"> </v>
      </c>
      <c r="K56" s="351" t="str">
        <f>IF('Eff Conc.'!K56="", " ", 'Eff Conc.'!$D56*'Eff Conc.'!K56*3.78)</f>
        <v xml:space="preserve"> </v>
      </c>
      <c r="L56" s="349" t="str">
        <f>IF('Eff Conc.'!L56="", " ", 'Eff Conc.'!$D56*'Eff Conc.'!L56*3.78)</f>
        <v xml:space="preserve"> </v>
      </c>
      <c r="M56" s="351" t="str">
        <f>IF('Eff Conc.'!M56="", " ", 'Eff Conc.'!$D56*'Eff Conc.'!M56*3.78)</f>
        <v xml:space="preserve"> </v>
      </c>
      <c r="N56" s="351" t="str">
        <f>IF('Eff Conc.'!N56="", " ", 'Eff Conc.'!$D56*'Eff Conc.'!N56*3.78)</f>
        <v xml:space="preserve"> </v>
      </c>
      <c r="O56" s="351" t="str">
        <f>IF('Eff Conc.'!O56="", " ", 'Eff Conc.'!$D56*'Eff Conc.'!O56*3.78)</f>
        <v xml:space="preserve"> </v>
      </c>
      <c r="P56" s="351" t="str">
        <f>IF('Eff Conc.'!P56="", " ", 'Eff Conc.'!$E56*'Eff Conc.'!P56*3.78)</f>
        <v xml:space="preserve"> </v>
      </c>
      <c r="Q56" s="353" t="str">
        <f>IF('Eff Conc.'!U56="", " ", 'Eff Conc.'!$D56*'Eff Conc.'!U56*3.78)</f>
        <v xml:space="preserve"> </v>
      </c>
    </row>
    <row r="57" spans="1:17">
      <c r="A57" s="298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349" t="str">
        <f>IF(OR('Eff Conc.'!F57=0,'Eff Conc.'!F57=""), " ", 'Eff Conc.'!$D57*'Eff Conc.'!F57*3.78)</f>
        <v xml:space="preserve"> </v>
      </c>
      <c r="G57" s="349" t="str">
        <f>IF(OR('Eff Conc.'!G57=0,'Eff Conc.'!G57=""), " ", 'Eff Conc.'!$D57*'Eff Conc.'!G57*3.78)</f>
        <v xml:space="preserve"> </v>
      </c>
      <c r="H57" s="351" t="str">
        <f>IF('Eff Conc.'!H57="", " ", 'Eff Conc.'!$D57*'Eff Conc.'!H57*3.78)</f>
        <v xml:space="preserve"> </v>
      </c>
      <c r="I57" s="351" t="str">
        <f>IF('Eff Conc.'!I57="", " ", 'Eff Conc.'!$D57*'Eff Conc.'!I57*3.78)</f>
        <v xml:space="preserve"> </v>
      </c>
      <c r="J57" s="349" t="str">
        <f>IF('Eff Conc.'!J57="", " ", 'Eff Conc.'!$D57*'Eff Conc.'!J57*3.78)</f>
        <v xml:space="preserve"> </v>
      </c>
      <c r="K57" s="351" t="str">
        <f>IF('Eff Conc.'!K57="", " ", 'Eff Conc.'!$D57*'Eff Conc.'!K57*3.78)</f>
        <v xml:space="preserve"> </v>
      </c>
      <c r="L57" s="349" t="str">
        <f>IF('Eff Conc.'!L57="", " ", 'Eff Conc.'!$D57*'Eff Conc.'!L57*3.78)</f>
        <v xml:space="preserve"> </v>
      </c>
      <c r="M57" s="351" t="str">
        <f>IF('Eff Conc.'!M57="", " ", 'Eff Conc.'!$D57*'Eff Conc.'!M57*3.78)</f>
        <v xml:space="preserve"> </v>
      </c>
      <c r="N57" s="351" t="str">
        <f>IF('Eff Conc.'!N57="", " ", 'Eff Conc.'!$D57*'Eff Conc.'!N57*3.78)</f>
        <v xml:space="preserve"> </v>
      </c>
      <c r="O57" s="351" t="str">
        <f>IF('Eff Conc.'!O57="", " ", 'Eff Conc.'!$D57*'Eff Conc.'!O57*3.78)</f>
        <v xml:space="preserve"> </v>
      </c>
      <c r="P57" s="351" t="str">
        <f>IF('Eff Conc.'!P57="", " ", 'Eff Conc.'!$E57*'Eff Conc.'!P57*3.78)</f>
        <v xml:space="preserve"> </v>
      </c>
      <c r="Q57" s="353" t="str">
        <f>IF('Eff Conc.'!U57="", " ", 'Eff Conc.'!$D57*'Eff Conc.'!U57*3.78)</f>
        <v xml:space="preserve"> </v>
      </c>
    </row>
    <row r="58" spans="1:17">
      <c r="A58" s="298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349" t="str">
        <f>IF(OR('Eff Conc.'!F58=0,'Eff Conc.'!F58=""), " ", 'Eff Conc.'!$D58*'Eff Conc.'!F58*3.78)</f>
        <v xml:space="preserve"> </v>
      </c>
      <c r="G58" s="349" t="str">
        <f>IF(OR('Eff Conc.'!G58=0,'Eff Conc.'!G58=""), " ", 'Eff Conc.'!$D58*'Eff Conc.'!G58*3.78)</f>
        <v xml:space="preserve"> </v>
      </c>
      <c r="H58" s="351" t="str">
        <f>IF('Eff Conc.'!H58="", " ", 'Eff Conc.'!$D58*'Eff Conc.'!H58*3.78)</f>
        <v xml:space="preserve"> </v>
      </c>
      <c r="I58" s="351" t="str">
        <f>IF('Eff Conc.'!I58="", " ", 'Eff Conc.'!$D58*'Eff Conc.'!I58*3.78)</f>
        <v xml:space="preserve"> </v>
      </c>
      <c r="J58" s="349" t="str">
        <f>IF('Eff Conc.'!J58="", " ", 'Eff Conc.'!$D58*'Eff Conc.'!J58*3.78)</f>
        <v xml:space="preserve"> </v>
      </c>
      <c r="K58" s="351" t="str">
        <f>IF('Eff Conc.'!K58="", " ", 'Eff Conc.'!$D58*'Eff Conc.'!K58*3.78)</f>
        <v xml:space="preserve"> </v>
      </c>
      <c r="L58" s="349" t="str">
        <f>IF('Eff Conc.'!L58="", " ", 'Eff Conc.'!$D58*'Eff Conc.'!L58*3.78)</f>
        <v xml:space="preserve"> </v>
      </c>
      <c r="M58" s="351" t="str">
        <f>IF('Eff Conc.'!M58="", " ", 'Eff Conc.'!$D58*'Eff Conc.'!M58*3.78)</f>
        <v xml:space="preserve"> </v>
      </c>
      <c r="N58" s="351" t="str">
        <f>IF('Eff Conc.'!N58="", " ", 'Eff Conc.'!$D58*'Eff Conc.'!N58*3.78)</f>
        <v xml:space="preserve"> </v>
      </c>
      <c r="O58" s="351" t="str">
        <f>IF('Eff Conc.'!O58="", " ", 'Eff Conc.'!$D58*'Eff Conc.'!O58*3.78)</f>
        <v xml:space="preserve"> </v>
      </c>
      <c r="P58" s="351" t="str">
        <f>IF('Eff Conc.'!P58="", " ", 'Eff Conc.'!$E58*'Eff Conc.'!P58*3.78)</f>
        <v xml:space="preserve"> </v>
      </c>
      <c r="Q58" s="353" t="str">
        <f>IF('Eff Conc.'!U58="", " ", 'Eff Conc.'!$D58*'Eff Conc.'!U58*3.78)</f>
        <v xml:space="preserve"> </v>
      </c>
    </row>
    <row r="59" spans="1:17" ht="15" customHeight="1">
      <c r="A59" s="298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349" t="str">
        <f>IF(OR('Eff Conc.'!F59=0,'Eff Conc.'!F59=""), " ", 'Eff Conc.'!$D59*'Eff Conc.'!F59*3.78)</f>
        <v xml:space="preserve"> </v>
      </c>
      <c r="G59" s="349" t="str">
        <f>IF(OR('Eff Conc.'!G59=0,'Eff Conc.'!G59=""), " ", 'Eff Conc.'!$D59*'Eff Conc.'!G59*3.78)</f>
        <v xml:space="preserve"> </v>
      </c>
      <c r="H59" s="351" t="str">
        <f>IF('Eff Conc.'!H59="", " ", 'Eff Conc.'!$D59*'Eff Conc.'!H59*3.78)</f>
        <v xml:space="preserve"> </v>
      </c>
      <c r="I59" s="351" t="str">
        <f>IF('Eff Conc.'!I59="", " ", 'Eff Conc.'!$D59*'Eff Conc.'!I59*3.78)</f>
        <v xml:space="preserve"> </v>
      </c>
      <c r="J59" s="349" t="str">
        <f>IF('Eff Conc.'!J59="", " ", 'Eff Conc.'!$D59*'Eff Conc.'!J59*3.78)</f>
        <v xml:space="preserve"> </v>
      </c>
      <c r="K59" s="351" t="str">
        <f>IF('Eff Conc.'!K59="", " ", 'Eff Conc.'!$D59*'Eff Conc.'!K59*3.78)</f>
        <v xml:space="preserve"> </v>
      </c>
      <c r="L59" s="349" t="str">
        <f>IF('Eff Conc.'!L59="", " ", 'Eff Conc.'!$D59*'Eff Conc.'!L59*3.78)</f>
        <v xml:space="preserve"> </v>
      </c>
      <c r="M59" s="351" t="str">
        <f>IF('Eff Conc.'!M59="", " ", 'Eff Conc.'!$D59*'Eff Conc.'!M59*3.78)</f>
        <v xml:space="preserve"> </v>
      </c>
      <c r="N59" s="351" t="str">
        <f>IF('Eff Conc.'!N59="", " ", 'Eff Conc.'!$D59*'Eff Conc.'!N59*3.78)</f>
        <v xml:space="preserve"> </v>
      </c>
      <c r="O59" s="351" t="str">
        <f>IF('Eff Conc.'!O59="", " ", 'Eff Conc.'!$D59*'Eff Conc.'!O59*3.78)</f>
        <v xml:space="preserve"> </v>
      </c>
      <c r="P59" s="351" t="str">
        <f>IF('Eff Conc.'!P59="", " ", 'Eff Conc.'!$E59*'Eff Conc.'!P59*3.78)</f>
        <v xml:space="preserve"> </v>
      </c>
      <c r="Q59" s="353" t="str">
        <f>IF('Eff Conc.'!U59="", " ", 'Eff Conc.'!$D59*'Eff Conc.'!U59*3.78)</f>
        <v xml:space="preserve"> </v>
      </c>
    </row>
    <row r="60" spans="1:17">
      <c r="A60" s="298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349" t="str">
        <f>IF(OR('Eff Conc.'!F60=0,'Eff Conc.'!F60=""), " ", 'Eff Conc.'!$D60*'Eff Conc.'!F60*3.78)</f>
        <v xml:space="preserve"> </v>
      </c>
      <c r="G60" s="349" t="str">
        <f>IF(OR('Eff Conc.'!G60=0,'Eff Conc.'!G60=""), " ", 'Eff Conc.'!$D60*'Eff Conc.'!G60*3.78)</f>
        <v xml:space="preserve"> </v>
      </c>
      <c r="H60" s="351" t="str">
        <f>IF('Eff Conc.'!H60="", " ", 'Eff Conc.'!$D60*'Eff Conc.'!H60*3.78)</f>
        <v xml:space="preserve"> </v>
      </c>
      <c r="I60" s="351" t="str">
        <f>IF('Eff Conc.'!I60="", " ", 'Eff Conc.'!$D60*'Eff Conc.'!I60*3.78)</f>
        <v xml:space="preserve"> </v>
      </c>
      <c r="J60" s="349" t="str">
        <f>IF('Eff Conc.'!J60="", " ", 'Eff Conc.'!$D60*'Eff Conc.'!J60*3.78)</f>
        <v xml:space="preserve"> </v>
      </c>
      <c r="K60" s="351" t="str">
        <f>IF('Eff Conc.'!K60="", " ", 'Eff Conc.'!$D60*'Eff Conc.'!K60*3.78)</f>
        <v xml:space="preserve"> </v>
      </c>
      <c r="L60" s="349" t="str">
        <f>IF('Eff Conc.'!L60="", " ", 'Eff Conc.'!$D60*'Eff Conc.'!L60*3.78)</f>
        <v xml:space="preserve"> </v>
      </c>
      <c r="M60" s="351" t="str">
        <f>IF('Eff Conc.'!M60="", " ", 'Eff Conc.'!$D60*'Eff Conc.'!M60*3.78)</f>
        <v xml:space="preserve"> </v>
      </c>
      <c r="N60" s="351" t="str">
        <f>IF('Eff Conc.'!N60="", " ", 'Eff Conc.'!$D60*'Eff Conc.'!N60*3.78)</f>
        <v xml:space="preserve"> </v>
      </c>
      <c r="O60" s="351" t="str">
        <f>IF('Eff Conc.'!O60="", " ", 'Eff Conc.'!$D60*'Eff Conc.'!O60*3.78)</f>
        <v xml:space="preserve"> </v>
      </c>
      <c r="P60" s="351" t="str">
        <f>IF('Eff Conc.'!P60="", " ", 'Eff Conc.'!$E60*'Eff Conc.'!P60*3.78)</f>
        <v xml:space="preserve"> </v>
      </c>
      <c r="Q60" s="353" t="str">
        <f>IF('Eff Conc.'!U60="", " ", 'Eff Conc.'!$D60*'Eff Conc.'!U60*3.78)</f>
        <v xml:space="preserve"> </v>
      </c>
    </row>
    <row r="61" spans="1:17">
      <c r="A61" s="298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349" t="str">
        <f>IF(OR('Eff Conc.'!F61=0,'Eff Conc.'!F61=""), " ", 'Eff Conc.'!$D61*'Eff Conc.'!F61*3.78)</f>
        <v xml:space="preserve"> </v>
      </c>
      <c r="G61" s="349" t="str">
        <f>IF(OR('Eff Conc.'!G61=0,'Eff Conc.'!G61=""), " ", 'Eff Conc.'!$D61*'Eff Conc.'!G61*3.78)</f>
        <v xml:space="preserve"> </v>
      </c>
      <c r="H61" s="351" t="str">
        <f>IF('Eff Conc.'!H61="", " ", 'Eff Conc.'!$D61*'Eff Conc.'!H61*3.78)</f>
        <v xml:space="preserve"> </v>
      </c>
      <c r="I61" s="351" t="str">
        <f>IF('Eff Conc.'!I61="", " ", 'Eff Conc.'!$D61*'Eff Conc.'!I61*3.78)</f>
        <v xml:space="preserve"> </v>
      </c>
      <c r="J61" s="349" t="str">
        <f>IF('Eff Conc.'!J61="", " ", 'Eff Conc.'!$D61*'Eff Conc.'!J61*3.78)</f>
        <v xml:space="preserve"> </v>
      </c>
      <c r="K61" s="351" t="str">
        <f>IF('Eff Conc.'!K61="", " ", 'Eff Conc.'!$D61*'Eff Conc.'!K61*3.78)</f>
        <v xml:space="preserve"> </v>
      </c>
      <c r="L61" s="349" t="str">
        <f>IF('Eff Conc.'!L61="", " ", 'Eff Conc.'!$D61*'Eff Conc.'!L61*3.78)</f>
        <v xml:space="preserve"> </v>
      </c>
      <c r="M61" s="351" t="str">
        <f>IF('Eff Conc.'!M61="", " ", 'Eff Conc.'!$D61*'Eff Conc.'!M61*3.78)</f>
        <v xml:space="preserve"> </v>
      </c>
      <c r="N61" s="351" t="str">
        <f>IF('Eff Conc.'!N61="", " ", 'Eff Conc.'!$D61*'Eff Conc.'!N61*3.78)</f>
        <v xml:space="preserve"> </v>
      </c>
      <c r="O61" s="351" t="str">
        <f>IF('Eff Conc.'!O61="", " ", 'Eff Conc.'!$D61*'Eff Conc.'!O61*3.78)</f>
        <v xml:space="preserve"> </v>
      </c>
      <c r="P61" s="351" t="str">
        <f>IF('Eff Conc.'!P61="", " ", 'Eff Conc.'!$E61*'Eff Conc.'!P61*3.78)</f>
        <v xml:space="preserve"> </v>
      </c>
      <c r="Q61" s="353" t="str">
        <f>IF('Eff Conc.'!U61="", " ", 'Eff Conc.'!$D61*'Eff Conc.'!U61*3.78)</f>
        <v xml:space="preserve"> </v>
      </c>
    </row>
    <row r="62" spans="1:17">
      <c r="A62" s="298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349" t="str">
        <f>IF(OR('Eff Conc.'!F62=0,'Eff Conc.'!F62=""), " ", 'Eff Conc.'!$D62*'Eff Conc.'!F62*3.78)</f>
        <v xml:space="preserve"> </v>
      </c>
      <c r="G62" s="349" t="str">
        <f>IF(OR('Eff Conc.'!G62=0,'Eff Conc.'!G62=""), " ", 'Eff Conc.'!$D62*'Eff Conc.'!G62*3.78)</f>
        <v xml:space="preserve"> </v>
      </c>
      <c r="H62" s="351" t="str">
        <f>IF('Eff Conc.'!H62="", " ", 'Eff Conc.'!$D62*'Eff Conc.'!H62*3.78)</f>
        <v xml:space="preserve"> </v>
      </c>
      <c r="I62" s="351" t="str">
        <f>IF('Eff Conc.'!I62="", " ", 'Eff Conc.'!$D62*'Eff Conc.'!I62*3.78)</f>
        <v xml:space="preserve"> </v>
      </c>
      <c r="J62" s="349" t="str">
        <f>IF('Eff Conc.'!J62="", " ", 'Eff Conc.'!$D62*'Eff Conc.'!J62*3.78)</f>
        <v xml:space="preserve"> </v>
      </c>
      <c r="K62" s="351" t="str">
        <f>IF('Eff Conc.'!K62="", " ", 'Eff Conc.'!$D62*'Eff Conc.'!K62*3.78)</f>
        <v xml:space="preserve"> </v>
      </c>
      <c r="L62" s="349" t="str">
        <f>IF('Eff Conc.'!L62="", " ", 'Eff Conc.'!$D62*'Eff Conc.'!L62*3.78)</f>
        <v xml:space="preserve"> </v>
      </c>
      <c r="M62" s="351" t="str">
        <f>IF('Eff Conc.'!M62="", " ", 'Eff Conc.'!$D62*'Eff Conc.'!M62*3.78)</f>
        <v xml:space="preserve"> </v>
      </c>
      <c r="N62" s="351" t="str">
        <f>IF('Eff Conc.'!N62="", " ", 'Eff Conc.'!$D62*'Eff Conc.'!N62*3.78)</f>
        <v xml:space="preserve"> </v>
      </c>
      <c r="O62" s="351" t="str">
        <f>IF('Eff Conc.'!O62="", " ", 'Eff Conc.'!$D62*'Eff Conc.'!O62*3.78)</f>
        <v xml:space="preserve"> </v>
      </c>
      <c r="P62" s="351" t="str">
        <f>IF('Eff Conc.'!P62="", " ", 'Eff Conc.'!$E62*'Eff Conc.'!P62*3.78)</f>
        <v xml:space="preserve"> </v>
      </c>
      <c r="Q62" s="353" t="str">
        <f>IF('Eff Conc.'!U62="", " ", 'Eff Conc.'!$D62*'Eff Conc.'!U62*3.78)</f>
        <v xml:space="preserve"> </v>
      </c>
    </row>
    <row r="63" spans="1:17">
      <c r="A63" s="298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349" t="str">
        <f>IF(OR('Eff Conc.'!F63=0,'Eff Conc.'!F63=""), " ", 'Eff Conc.'!$D63*'Eff Conc.'!F63*3.78)</f>
        <v xml:space="preserve"> </v>
      </c>
      <c r="G63" s="349" t="str">
        <f>IF(OR('Eff Conc.'!G63=0,'Eff Conc.'!G63=""), " ", 'Eff Conc.'!$D63*'Eff Conc.'!G63*3.78)</f>
        <v xml:space="preserve"> </v>
      </c>
      <c r="H63" s="351" t="str">
        <f>IF('Eff Conc.'!H63="", " ", 'Eff Conc.'!$D63*'Eff Conc.'!H63*3.78)</f>
        <v xml:space="preserve"> </v>
      </c>
      <c r="I63" s="351" t="str">
        <f>IF('Eff Conc.'!I63="", " ", 'Eff Conc.'!$D63*'Eff Conc.'!I63*3.78)</f>
        <v xml:space="preserve"> </v>
      </c>
      <c r="J63" s="349" t="str">
        <f>IF('Eff Conc.'!J63="", " ", 'Eff Conc.'!$D63*'Eff Conc.'!J63*3.78)</f>
        <v xml:space="preserve"> </v>
      </c>
      <c r="K63" s="351" t="str">
        <f>IF('Eff Conc.'!K63="", " ", 'Eff Conc.'!$D63*'Eff Conc.'!K63*3.78)</f>
        <v xml:space="preserve"> </v>
      </c>
      <c r="L63" s="349" t="str">
        <f>IF('Eff Conc.'!L63="", " ", 'Eff Conc.'!$D63*'Eff Conc.'!L63*3.78)</f>
        <v xml:space="preserve"> </v>
      </c>
      <c r="M63" s="351" t="str">
        <f>IF('Eff Conc.'!M63="", " ", 'Eff Conc.'!$D63*'Eff Conc.'!M63*3.78)</f>
        <v xml:space="preserve"> </v>
      </c>
      <c r="N63" s="351" t="str">
        <f>IF('Eff Conc.'!N63="", " ", 'Eff Conc.'!$D63*'Eff Conc.'!N63*3.78)</f>
        <v xml:space="preserve"> </v>
      </c>
      <c r="O63" s="351" t="str">
        <f>IF('Eff Conc.'!O63="", " ", 'Eff Conc.'!$D63*'Eff Conc.'!O63*3.78)</f>
        <v xml:space="preserve"> </v>
      </c>
      <c r="P63" s="351" t="str">
        <f>IF('Eff Conc.'!P63="", " ", 'Eff Conc.'!$E63*'Eff Conc.'!P63*3.78)</f>
        <v xml:space="preserve"> </v>
      </c>
      <c r="Q63" s="353" t="str">
        <f>IF('Eff Conc.'!U63="", " ", 'Eff Conc.'!$D63*'Eff Conc.'!U63*3.78)</f>
        <v xml:space="preserve"> </v>
      </c>
    </row>
    <row r="64" spans="1:17">
      <c r="A64" s="298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349" t="str">
        <f>IF(OR('Eff Conc.'!F64=0,'Eff Conc.'!F64=""), " ", 'Eff Conc.'!$D64*'Eff Conc.'!F64*3.78)</f>
        <v xml:space="preserve"> </v>
      </c>
      <c r="G64" s="349" t="str">
        <f>IF(OR('Eff Conc.'!G64=0,'Eff Conc.'!G64=""), " ", 'Eff Conc.'!$D64*'Eff Conc.'!G64*3.78)</f>
        <v xml:space="preserve"> </v>
      </c>
      <c r="H64" s="351" t="str">
        <f>IF('Eff Conc.'!H64="", " ", 'Eff Conc.'!$D64*'Eff Conc.'!H64*3.78)</f>
        <v xml:space="preserve"> </v>
      </c>
      <c r="I64" s="351" t="str">
        <f>IF('Eff Conc.'!I64="", " ", 'Eff Conc.'!$D64*'Eff Conc.'!I64*3.78)</f>
        <v xml:space="preserve"> </v>
      </c>
      <c r="J64" s="349" t="str">
        <f>IF('Eff Conc.'!J64="", " ", 'Eff Conc.'!$D64*'Eff Conc.'!J64*3.78)</f>
        <v xml:space="preserve"> </v>
      </c>
      <c r="K64" s="351" t="str">
        <f>IF('Eff Conc.'!K64="", " ", 'Eff Conc.'!$D64*'Eff Conc.'!K64*3.78)</f>
        <v xml:space="preserve"> </v>
      </c>
      <c r="L64" s="349" t="str">
        <f>IF('Eff Conc.'!L64="", " ", 'Eff Conc.'!$D64*'Eff Conc.'!L64*3.78)</f>
        <v xml:space="preserve"> </v>
      </c>
      <c r="M64" s="351" t="str">
        <f>IF('Eff Conc.'!M64="", " ", 'Eff Conc.'!$D64*'Eff Conc.'!M64*3.78)</f>
        <v xml:space="preserve"> </v>
      </c>
      <c r="N64" s="351" t="str">
        <f>IF('Eff Conc.'!N64="", " ", 'Eff Conc.'!$D64*'Eff Conc.'!N64*3.78)</f>
        <v xml:space="preserve"> </v>
      </c>
      <c r="O64" s="351" t="str">
        <f>IF('Eff Conc.'!O64="", " ", 'Eff Conc.'!$D64*'Eff Conc.'!O64*3.78)</f>
        <v xml:space="preserve"> </v>
      </c>
      <c r="P64" s="351" t="str">
        <f>IF('Eff Conc.'!P64="", " ", 'Eff Conc.'!$E64*'Eff Conc.'!P64*3.78)</f>
        <v xml:space="preserve"> </v>
      </c>
      <c r="Q64" s="353" t="str">
        <f>IF('Eff Conc.'!U64="", " ", 'Eff Conc.'!$D64*'Eff Conc.'!U64*3.78)</f>
        <v xml:space="preserve"> </v>
      </c>
    </row>
    <row r="65" spans="1:19" ht="15" customHeight="1">
      <c r="A65" s="298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349" t="str">
        <f>IF(OR('Eff Conc.'!F65=0,'Eff Conc.'!F65=""), " ", 'Eff Conc.'!$D65*'Eff Conc.'!F65*3.78)</f>
        <v xml:space="preserve"> </v>
      </c>
      <c r="G65" s="349" t="str">
        <f>IF(OR('Eff Conc.'!G65=0,'Eff Conc.'!G65=""), " ", 'Eff Conc.'!$D65*'Eff Conc.'!G65*3.78)</f>
        <v xml:space="preserve"> </v>
      </c>
      <c r="H65" s="351" t="str">
        <f>IF('Eff Conc.'!H65="", " ", 'Eff Conc.'!$D65*'Eff Conc.'!H65*3.78)</f>
        <v xml:space="preserve"> </v>
      </c>
      <c r="I65" s="351" t="str">
        <f>IF('Eff Conc.'!I65="", " ", 'Eff Conc.'!$D65*'Eff Conc.'!I65*3.78)</f>
        <v xml:space="preserve"> </v>
      </c>
      <c r="J65" s="349" t="str">
        <f>IF('Eff Conc.'!J65="", " ", 'Eff Conc.'!$D65*'Eff Conc.'!J65*3.78)</f>
        <v xml:space="preserve"> </v>
      </c>
      <c r="K65" s="351" t="str">
        <f>IF('Eff Conc.'!K65="", " ", 'Eff Conc.'!$D65*'Eff Conc.'!K65*3.78)</f>
        <v xml:space="preserve"> </v>
      </c>
      <c r="L65" s="349" t="str">
        <f>IF('Eff Conc.'!L65="", " ", 'Eff Conc.'!$D65*'Eff Conc.'!L65*3.78)</f>
        <v xml:space="preserve"> </v>
      </c>
      <c r="M65" s="351" t="str">
        <f>IF('Eff Conc.'!M65="", " ", 'Eff Conc.'!$D65*'Eff Conc.'!M65*3.78)</f>
        <v xml:space="preserve"> </v>
      </c>
      <c r="N65" s="351" t="str">
        <f>IF('Eff Conc.'!N65="", " ", 'Eff Conc.'!$D65*'Eff Conc.'!N65*3.78)</f>
        <v xml:space="preserve"> </v>
      </c>
      <c r="O65" s="351" t="str">
        <f>IF('Eff Conc.'!O65="", " ", 'Eff Conc.'!$D65*'Eff Conc.'!O65*3.78)</f>
        <v xml:space="preserve"> </v>
      </c>
      <c r="P65" s="351" t="str">
        <f>IF('Eff Conc.'!P65="", " ", 'Eff Conc.'!$E65*'Eff Conc.'!P65*3.78)</f>
        <v xml:space="preserve"> </v>
      </c>
      <c r="Q65" s="353" t="str">
        <f>IF('Eff Conc.'!U65="", " ", 'Eff Conc.'!$D65*'Eff Conc.'!U65*3.78)</f>
        <v xml:space="preserve"> </v>
      </c>
    </row>
    <row r="66" spans="1:19" ht="15.75" thickBot="1">
      <c r="A66" s="299">
        <f>'Eff Conc.'!A66</f>
        <v>0</v>
      </c>
      <c r="B66" s="300">
        <f>'Eff Conc.'!B66</f>
        <v>0</v>
      </c>
      <c r="C66" s="301">
        <f>'Eff Conc.'!C66</f>
        <v>0</v>
      </c>
      <c r="D66" s="302">
        <f>'Eff Conc.'!D66</f>
        <v>0</v>
      </c>
      <c r="E66" s="302">
        <f>'Eff Conc.'!E66</f>
        <v>0</v>
      </c>
      <c r="F66" s="350" t="str">
        <f>IF(OR('Eff Conc.'!F66=0,'Eff Conc.'!F66=""), " ", 'Eff Conc.'!$D66*'Eff Conc.'!F66*3.78)</f>
        <v xml:space="preserve"> </v>
      </c>
      <c r="G66" s="350" t="str">
        <f>IF(OR('Eff Conc.'!G66=0,'Eff Conc.'!G66=""), " ", 'Eff Conc.'!$D66*'Eff Conc.'!G66*3.78)</f>
        <v xml:space="preserve"> </v>
      </c>
      <c r="H66" s="352" t="str">
        <f>IF('Eff Conc.'!H66="", " ", 'Eff Conc.'!$D66*'Eff Conc.'!H66*3.78)</f>
        <v xml:space="preserve"> </v>
      </c>
      <c r="I66" s="352" t="str">
        <f>IF('Eff Conc.'!I66="", " ", 'Eff Conc.'!$D66*'Eff Conc.'!I66*3.78)</f>
        <v xml:space="preserve"> </v>
      </c>
      <c r="J66" s="350" t="str">
        <f>IF('Eff Conc.'!J66="", " ", 'Eff Conc.'!$D66*'Eff Conc.'!J66*3.78)</f>
        <v xml:space="preserve"> </v>
      </c>
      <c r="K66" s="352" t="str">
        <f>IF('Eff Conc.'!K66="", " ", 'Eff Conc.'!$D66*'Eff Conc.'!K66*3.78)</f>
        <v xml:space="preserve"> </v>
      </c>
      <c r="L66" s="350" t="str">
        <f>IF('Eff Conc.'!L66="", " ", 'Eff Conc.'!$D66*'Eff Conc.'!L66*3.78)</f>
        <v xml:space="preserve"> </v>
      </c>
      <c r="M66" s="352" t="str">
        <f>IF('Eff Conc.'!M66="", " ", 'Eff Conc.'!$D66*'Eff Conc.'!M66*3.78)</f>
        <v xml:space="preserve"> </v>
      </c>
      <c r="N66" s="352" t="str">
        <f>IF('Eff Conc.'!N66="", " ", 'Eff Conc.'!$D66*'Eff Conc.'!N66*3.78)</f>
        <v xml:space="preserve"> </v>
      </c>
      <c r="O66" s="352" t="str">
        <f>IF('Eff Conc.'!O66="", " ", 'Eff Conc.'!$D66*'Eff Conc.'!O66*3.78)</f>
        <v xml:space="preserve"> </v>
      </c>
      <c r="P66" s="352" t="str">
        <f>IF('Eff Conc.'!P66="", " ", 'Eff Conc.'!$E66*'Eff Conc.'!P66*3.78)</f>
        <v xml:space="preserve"> </v>
      </c>
      <c r="Q66" s="354" t="str">
        <f>IF('Eff Conc.'!U66="", " ", 'Eff Conc.'!$D66*'Eff Conc.'!U66*3.78)</f>
        <v xml:space="preserve"> </v>
      </c>
    </row>
    <row r="68" spans="1:19" ht="15.75" thickBot="1"/>
    <row r="69" spans="1:19" s="113" customFormat="1" ht="15.7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V20" sqref="V20"/>
    </sheetView>
  </sheetViews>
  <sheetFormatPr defaultRowHeight="1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>
      <c r="A2" s="160" t="str">
        <f>' Inf Conc'!A2</f>
        <v>San Jose/Santa Clara Water Pollution Control Plant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>
      <c r="A3" s="163" t="str">
        <f>' Inf Conc'!A3</f>
        <v>Eric Dunlavey, NPDES Compliance Supervisor, (408) 945-3065, eric.dunlavey@sanjoseca.gov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28" t="s">
        <v>34</v>
      </c>
      <c r="B5" s="2" t="s">
        <v>0</v>
      </c>
      <c r="C5" s="342" t="s">
        <v>4</v>
      </c>
      <c r="D5" s="343"/>
      <c r="E5" s="342" t="s">
        <v>1</v>
      </c>
      <c r="F5" s="343"/>
      <c r="G5" s="342" t="s">
        <v>2</v>
      </c>
      <c r="H5" s="343"/>
      <c r="I5" s="342" t="s">
        <v>3</v>
      </c>
      <c r="J5" s="343"/>
      <c r="K5" s="342" t="s">
        <v>8</v>
      </c>
      <c r="L5" s="343"/>
      <c r="M5" s="342" t="s">
        <v>17</v>
      </c>
      <c r="N5" s="343"/>
      <c r="O5" s="342" t="s">
        <v>9</v>
      </c>
      <c r="P5" s="343"/>
      <c r="Q5" s="342" t="s">
        <v>104</v>
      </c>
      <c r="R5" s="343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8" t="str">
        <f>' Inf Conc'!A7</f>
        <v>Dry 2012</v>
      </c>
      <c r="B7" s="157">
        <f>'Inf Load'!B7</f>
        <v>41114</v>
      </c>
      <c r="C7" s="147">
        <v>1.2</v>
      </c>
      <c r="D7" s="148">
        <v>2</v>
      </c>
      <c r="E7" s="244">
        <v>0.02</v>
      </c>
      <c r="F7" s="245">
        <v>0.1</v>
      </c>
      <c r="G7" s="147">
        <v>4.0000000000000001E-3</v>
      </c>
      <c r="H7" s="148">
        <v>0.01</v>
      </c>
      <c r="I7" s="244">
        <v>0.4</v>
      </c>
      <c r="J7" s="245">
        <v>1</v>
      </c>
      <c r="K7" s="147">
        <v>0.2</v>
      </c>
      <c r="L7" s="148">
        <v>0.82</v>
      </c>
      <c r="M7" s="244">
        <v>0.1</v>
      </c>
      <c r="N7" s="245">
        <v>0.82</v>
      </c>
      <c r="O7" s="69">
        <v>8</v>
      </c>
      <c r="P7" s="148">
        <v>40</v>
      </c>
      <c r="Q7" s="149"/>
      <c r="R7" s="150"/>
    </row>
    <row r="8" spans="1:19">
      <c r="A8" s="158" t="str">
        <f>' Inf Conc'!A8</f>
        <v>Wet 2012/13</v>
      </c>
      <c r="B8" s="157">
        <f>'Inf Load'!B8</f>
        <v>41260</v>
      </c>
      <c r="C8" s="147">
        <v>2.4</v>
      </c>
      <c r="D8" s="148">
        <v>5</v>
      </c>
      <c r="E8" s="244">
        <v>0.03</v>
      </c>
      <c r="F8" s="245">
        <v>0.1</v>
      </c>
      <c r="G8" s="147">
        <v>4.0000000000000001E-3</v>
      </c>
      <c r="H8" s="148">
        <v>0.01</v>
      </c>
      <c r="I8" s="244">
        <v>0.7</v>
      </c>
      <c r="J8" s="245">
        <v>2</v>
      </c>
      <c r="K8" s="147">
        <v>0.1</v>
      </c>
      <c r="L8" s="148">
        <v>0.65</v>
      </c>
      <c r="M8" s="244">
        <v>0.09</v>
      </c>
      <c r="N8" s="245">
        <v>0.65</v>
      </c>
      <c r="O8" s="69">
        <v>8</v>
      </c>
      <c r="P8" s="148">
        <v>40</v>
      </c>
      <c r="Q8" s="149"/>
      <c r="R8" s="150"/>
    </row>
    <row r="9" spans="1:19">
      <c r="A9" s="158">
        <f>' Inf Conc'!A9</f>
        <v>0</v>
      </c>
      <c r="B9" s="157">
        <f>'Inf Load'!B9</f>
        <v>0</v>
      </c>
      <c r="C9" s="147"/>
      <c r="D9" s="148"/>
      <c r="E9" s="244"/>
      <c r="F9" s="245"/>
      <c r="G9" s="147"/>
      <c r="H9" s="148"/>
      <c r="I9" s="244"/>
      <c r="J9" s="245"/>
      <c r="K9" s="147"/>
      <c r="L9" s="148"/>
      <c r="M9" s="244"/>
      <c r="N9" s="245"/>
      <c r="O9" s="69"/>
      <c r="P9" s="148"/>
      <c r="Q9" s="149"/>
      <c r="R9" s="150"/>
    </row>
    <row r="10" spans="1:19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/>
    <row r="29" spans="1:18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Y23" sqref="Y23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>
      <c r="A2" s="169" t="str">
        <f>' Inf Conc'!A2</f>
        <v>San Jose/Santa Clara Water Pollution Control Plant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>
      <c r="A3" s="172" t="str">
        <f>' Inf Conc'!A3</f>
        <v>Eric Dunlavey, NPDES Compliance Supervisor, (408) 945-3065, eric.dunlavey@sanjoseca.gov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>
      <c r="A5" s="90" t="s">
        <v>92</v>
      </c>
      <c r="B5" s="13" t="s">
        <v>0</v>
      </c>
      <c r="C5" s="344" t="s">
        <v>4</v>
      </c>
      <c r="D5" s="345"/>
      <c r="E5" s="344" t="s">
        <v>5</v>
      </c>
      <c r="F5" s="345"/>
      <c r="G5" s="344" t="s">
        <v>1</v>
      </c>
      <c r="H5" s="345"/>
      <c r="I5" s="344" t="s">
        <v>2</v>
      </c>
      <c r="J5" s="345"/>
      <c r="K5" s="344" t="s">
        <v>3</v>
      </c>
      <c r="L5" s="345"/>
      <c r="M5" s="344" t="s">
        <v>7</v>
      </c>
      <c r="N5" s="345"/>
      <c r="O5" s="344" t="s">
        <v>8</v>
      </c>
      <c r="P5" s="345"/>
      <c r="Q5" s="344" t="s">
        <v>23</v>
      </c>
      <c r="R5" s="345"/>
      <c r="S5" s="346" t="s">
        <v>17</v>
      </c>
      <c r="T5" s="345"/>
      <c r="U5" s="346" t="s">
        <v>9</v>
      </c>
      <c r="V5" s="345"/>
    </row>
    <row r="6" spans="1:23" ht="18.75" customHeight="1" thickBot="1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>
      <c r="A7" s="159" t="str">
        <f>'Eff Conc.'!A7</f>
        <v>Q3 2012</v>
      </c>
      <c r="B7" s="70">
        <f>'Eff Conc.'!B7</f>
        <v>41100</v>
      </c>
      <c r="C7" s="142">
        <v>0.24</v>
      </c>
      <c r="D7" s="143">
        <v>0.5</v>
      </c>
      <c r="E7" s="144">
        <v>0.24</v>
      </c>
      <c r="F7" s="145">
        <v>0.5</v>
      </c>
      <c r="G7" s="142">
        <v>0.1</v>
      </c>
      <c r="H7" s="143">
        <v>0.5</v>
      </c>
      <c r="I7" s="144">
        <v>4.0000000000000001E-3</v>
      </c>
      <c r="J7" s="145">
        <v>0.01</v>
      </c>
      <c r="K7" s="142">
        <v>0.04</v>
      </c>
      <c r="L7" s="143">
        <v>0.1</v>
      </c>
      <c r="M7" s="144"/>
      <c r="N7" s="146"/>
      <c r="O7" s="142">
        <v>0.02</v>
      </c>
      <c r="P7" s="143">
        <v>8.2000000000000003E-2</v>
      </c>
      <c r="Q7" s="144">
        <v>0.02</v>
      </c>
      <c r="R7" s="237">
        <v>8.2000000000000003E-2</v>
      </c>
      <c r="S7" s="240">
        <v>1.4999999999999999E-2</v>
      </c>
      <c r="T7" s="143">
        <v>7.1999999999999995E-2</v>
      </c>
      <c r="U7" s="68">
        <v>0.2</v>
      </c>
      <c r="V7" s="143">
        <v>1</v>
      </c>
      <c r="W7" s="136"/>
    </row>
    <row r="8" spans="1:23" s="46" customFormat="1">
      <c r="A8" s="220" t="str">
        <f>'Eff Conc.'!A8</f>
        <v>Q3 2012</v>
      </c>
      <c r="B8" s="221">
        <f>'Eff Conc.'!B8</f>
        <v>41114</v>
      </c>
      <c r="C8" s="147">
        <v>0.24</v>
      </c>
      <c r="D8" s="148">
        <v>0.5</v>
      </c>
      <c r="E8" s="149">
        <v>0.24</v>
      </c>
      <c r="F8" s="150">
        <v>0.5</v>
      </c>
      <c r="G8" s="147">
        <v>0.1</v>
      </c>
      <c r="H8" s="148">
        <v>0.5</v>
      </c>
      <c r="I8" s="149">
        <v>4.0000000000000001E-3</v>
      </c>
      <c r="J8" s="150">
        <v>0.01</v>
      </c>
      <c r="K8" s="147">
        <v>0.04</v>
      </c>
      <c r="L8" s="148">
        <v>0.1</v>
      </c>
      <c r="M8" s="149">
        <v>3.0000000000000001E-3</v>
      </c>
      <c r="N8" s="151">
        <v>0.01</v>
      </c>
      <c r="O8" s="147">
        <v>0.02</v>
      </c>
      <c r="P8" s="148">
        <v>8.2000000000000003E-2</v>
      </c>
      <c r="Q8" s="149">
        <v>0.02</v>
      </c>
      <c r="R8" s="238">
        <v>8.2000000000000003E-2</v>
      </c>
      <c r="S8" s="241">
        <v>0.01</v>
      </c>
      <c r="T8" s="148">
        <v>8.2000000000000003E-2</v>
      </c>
      <c r="U8" s="69">
        <v>0.2</v>
      </c>
      <c r="V8" s="148">
        <v>1</v>
      </c>
      <c r="W8" s="136"/>
    </row>
    <row r="9" spans="1:23" s="46" customFormat="1">
      <c r="A9" s="220" t="str">
        <f>'Eff Conc.'!A9</f>
        <v>Q3 2012</v>
      </c>
      <c r="B9" s="221">
        <f>'Eff Conc.'!B9</f>
        <v>41130</v>
      </c>
      <c r="C9" s="147">
        <v>0.24</v>
      </c>
      <c r="D9" s="148">
        <v>0.5</v>
      </c>
      <c r="E9" s="149">
        <v>0.24</v>
      </c>
      <c r="F9" s="150">
        <v>0.5</v>
      </c>
      <c r="G9" s="147">
        <v>0.1</v>
      </c>
      <c r="H9" s="148">
        <v>0.5</v>
      </c>
      <c r="I9" s="149">
        <v>4.0000000000000001E-3</v>
      </c>
      <c r="J9" s="150">
        <v>0.01</v>
      </c>
      <c r="K9" s="147">
        <v>0.04</v>
      </c>
      <c r="L9" s="148">
        <v>0.1</v>
      </c>
      <c r="M9" s="149"/>
      <c r="N9" s="151"/>
      <c r="O9" s="147">
        <v>0.02</v>
      </c>
      <c r="P9" s="148">
        <v>8.2000000000000003E-2</v>
      </c>
      <c r="Q9" s="149">
        <v>0.02</v>
      </c>
      <c r="R9" s="238">
        <v>8.2000000000000003E-2</v>
      </c>
      <c r="S9" s="241">
        <v>4.1999999999999997E-3</v>
      </c>
      <c r="T9" s="148">
        <v>3.3000000000000002E-2</v>
      </c>
      <c r="U9" s="69">
        <v>0.2</v>
      </c>
      <c r="V9" s="148">
        <v>1</v>
      </c>
      <c r="W9" s="136"/>
    </row>
    <row r="10" spans="1:23" s="46" customFormat="1">
      <c r="A10" s="220" t="str">
        <f>'Eff Conc.'!A10</f>
        <v>Q3 2012</v>
      </c>
      <c r="B10" s="221">
        <f>'Eff Conc.'!B10</f>
        <v>41144</v>
      </c>
      <c r="C10" s="147">
        <v>0.24</v>
      </c>
      <c r="D10" s="148">
        <v>0.5</v>
      </c>
      <c r="E10" s="149">
        <v>0.24</v>
      </c>
      <c r="F10" s="150">
        <v>0.5</v>
      </c>
      <c r="G10" s="147">
        <v>0.1</v>
      </c>
      <c r="H10" s="148">
        <v>0.5</v>
      </c>
      <c r="I10" s="149">
        <v>4.0000000000000001E-3</v>
      </c>
      <c r="J10" s="150">
        <v>0.01</v>
      </c>
      <c r="K10" s="147">
        <v>0.04</v>
      </c>
      <c r="L10" s="148">
        <v>0.2</v>
      </c>
      <c r="M10" s="149">
        <v>2E-3</v>
      </c>
      <c r="N10" s="151">
        <v>0.01</v>
      </c>
      <c r="O10" s="147">
        <v>0.02</v>
      </c>
      <c r="P10" s="148">
        <v>8.2000000000000003E-2</v>
      </c>
      <c r="Q10" s="149">
        <v>0.02</v>
      </c>
      <c r="R10" s="238">
        <v>8.2000000000000003E-2</v>
      </c>
      <c r="S10" s="241">
        <v>5.4999999999999997E-3</v>
      </c>
      <c r="T10" s="148">
        <v>4.2000000000000003E-2</v>
      </c>
      <c r="U10" s="69">
        <v>0.2</v>
      </c>
      <c r="V10" s="148">
        <v>1</v>
      </c>
      <c r="W10" s="136"/>
    </row>
    <row r="11" spans="1:23" s="46" customFormat="1">
      <c r="A11" s="220" t="str">
        <f>'Eff Conc.'!A11</f>
        <v>Q3 2012</v>
      </c>
      <c r="B11" s="221">
        <f>'Eff Conc.'!B11</f>
        <v>41171</v>
      </c>
      <c r="C11" s="147">
        <v>0.24</v>
      </c>
      <c r="D11" s="148">
        <v>0.5</v>
      </c>
      <c r="E11" s="149">
        <v>0.24</v>
      </c>
      <c r="F11" s="150">
        <v>0.5</v>
      </c>
      <c r="G11" s="147">
        <v>0.1</v>
      </c>
      <c r="H11" s="148">
        <v>0.5</v>
      </c>
      <c r="I11" s="149">
        <v>4.0000000000000001E-3</v>
      </c>
      <c r="J11" s="150">
        <v>0.01</v>
      </c>
      <c r="K11" s="147">
        <v>4.2000000000000003E-2</v>
      </c>
      <c r="L11" s="148">
        <v>0.1</v>
      </c>
      <c r="M11" s="149"/>
      <c r="N11" s="151"/>
      <c r="O11" s="147">
        <v>0.02</v>
      </c>
      <c r="P11" s="148">
        <v>8.2000000000000003E-2</v>
      </c>
      <c r="Q11" s="149">
        <v>0.02</v>
      </c>
      <c r="R11" s="238">
        <v>8.2000000000000003E-2</v>
      </c>
      <c r="S11" s="241">
        <v>0.01</v>
      </c>
      <c r="T11" s="148">
        <v>8.2000000000000003E-2</v>
      </c>
      <c r="U11" s="69">
        <v>0.2</v>
      </c>
      <c r="V11" s="148">
        <v>1</v>
      </c>
      <c r="W11" s="136"/>
    </row>
    <row r="12" spans="1:23" s="46" customFormat="1">
      <c r="A12" s="220" t="str">
        <f>'Eff Conc.'!A12</f>
        <v>Q3 2012</v>
      </c>
      <c r="B12" s="221">
        <f>'Eff Conc.'!B12</f>
        <v>41178</v>
      </c>
      <c r="C12" s="147">
        <v>0.24</v>
      </c>
      <c r="D12" s="148">
        <v>0.5</v>
      </c>
      <c r="E12" s="149">
        <v>0.24</v>
      </c>
      <c r="F12" s="150">
        <v>0.5</v>
      </c>
      <c r="G12" s="147">
        <v>0.2</v>
      </c>
      <c r="H12" s="148">
        <v>0.5</v>
      </c>
      <c r="I12" s="149">
        <v>4.0000000000000001E-3</v>
      </c>
      <c r="J12" s="150">
        <v>0.01</v>
      </c>
      <c r="K12" s="147">
        <v>4.2000000000000003E-2</v>
      </c>
      <c r="L12" s="148">
        <v>0.1</v>
      </c>
      <c r="M12" s="149">
        <v>2E-3</v>
      </c>
      <c r="N12" s="151">
        <v>0.01</v>
      </c>
      <c r="O12" s="147">
        <v>0.02</v>
      </c>
      <c r="P12" s="148">
        <v>8.2000000000000003E-2</v>
      </c>
      <c r="Q12" s="149">
        <v>0.02</v>
      </c>
      <c r="R12" s="238">
        <v>8.2000000000000003E-2</v>
      </c>
      <c r="S12" s="241">
        <v>0.01</v>
      </c>
      <c r="T12" s="148">
        <v>8.2000000000000003E-2</v>
      </c>
      <c r="U12" s="69">
        <v>0.2</v>
      </c>
      <c r="V12" s="148">
        <v>1</v>
      </c>
      <c r="W12" s="136"/>
    </row>
    <row r="13" spans="1:23" s="46" customFormat="1">
      <c r="A13" s="220" t="str">
        <f>'Eff Conc.'!A13</f>
        <v>Q4 2012</v>
      </c>
      <c r="B13" s="221">
        <f>'Eff Conc.'!B13</f>
        <v>41183</v>
      </c>
      <c r="C13" s="147">
        <v>0.24</v>
      </c>
      <c r="D13" s="148">
        <v>0.5</v>
      </c>
      <c r="E13" s="149">
        <v>0.24</v>
      </c>
      <c r="F13" s="150">
        <v>0.5</v>
      </c>
      <c r="G13" s="147">
        <v>0.2</v>
      </c>
      <c r="H13" s="148">
        <v>0.5</v>
      </c>
      <c r="I13" s="149">
        <v>4.0000000000000001E-3</v>
      </c>
      <c r="J13" s="150">
        <v>0.01</v>
      </c>
      <c r="K13" s="147">
        <v>0.04</v>
      </c>
      <c r="L13" s="148">
        <v>0.2</v>
      </c>
      <c r="M13" s="149"/>
      <c r="N13" s="151"/>
      <c r="O13" s="147">
        <v>0.02</v>
      </c>
      <c r="P13" s="148">
        <v>8.2000000000000003E-2</v>
      </c>
      <c r="Q13" s="149">
        <v>0.02</v>
      </c>
      <c r="R13" s="238">
        <v>8.2000000000000003E-2</v>
      </c>
      <c r="S13" s="241">
        <v>0.01</v>
      </c>
      <c r="T13" s="148">
        <v>8.2000000000000003E-2</v>
      </c>
      <c r="U13" s="69">
        <v>0.2</v>
      </c>
      <c r="V13" s="148">
        <v>1</v>
      </c>
      <c r="W13" s="136"/>
    </row>
    <row r="14" spans="1:23" s="46" customFormat="1">
      <c r="A14" s="220" t="str">
        <f>'Eff Conc.'!A14</f>
        <v>Q4 2012</v>
      </c>
      <c r="B14" s="221">
        <f>'Eff Conc.'!B14</f>
        <v>41197</v>
      </c>
      <c r="C14" s="147">
        <v>0.24</v>
      </c>
      <c r="D14" s="148">
        <v>0.5</v>
      </c>
      <c r="E14" s="149">
        <v>0.24</v>
      </c>
      <c r="F14" s="150">
        <v>0.5</v>
      </c>
      <c r="G14" s="147">
        <v>0.2</v>
      </c>
      <c r="H14" s="148">
        <v>0.5</v>
      </c>
      <c r="I14" s="149">
        <v>4.0000000000000001E-3</v>
      </c>
      <c r="J14" s="150">
        <v>0.01</v>
      </c>
      <c r="K14" s="147">
        <v>0.04</v>
      </c>
      <c r="L14" s="148">
        <v>0.1</v>
      </c>
      <c r="M14" s="149">
        <v>2E-3</v>
      </c>
      <c r="N14" s="151">
        <v>0.01</v>
      </c>
      <c r="O14" s="147">
        <v>0.02</v>
      </c>
      <c r="P14" s="148">
        <v>8.2000000000000003E-2</v>
      </c>
      <c r="Q14" s="149">
        <v>0.02</v>
      </c>
      <c r="R14" s="238">
        <v>8.2000000000000003E-2</v>
      </c>
      <c r="S14" s="241">
        <v>0.01</v>
      </c>
      <c r="T14" s="148">
        <v>8.2000000000000003E-2</v>
      </c>
      <c r="U14" s="147">
        <v>0.2</v>
      </c>
      <c r="V14" s="148">
        <v>1</v>
      </c>
      <c r="W14" s="136"/>
    </row>
    <row r="15" spans="1:23" s="46" customFormat="1">
      <c r="A15" s="220" t="str">
        <f>'Eff Conc.'!A15</f>
        <v>Q4 2012</v>
      </c>
      <c r="B15" s="221">
        <f>'Eff Conc.'!B15</f>
        <v>41220</v>
      </c>
      <c r="C15" s="147">
        <v>0.24</v>
      </c>
      <c r="D15" s="148">
        <v>0.5</v>
      </c>
      <c r="E15" s="149">
        <v>0.24</v>
      </c>
      <c r="F15" s="150">
        <v>0.5</v>
      </c>
      <c r="G15" s="147">
        <v>0.2</v>
      </c>
      <c r="H15" s="148">
        <v>0.5</v>
      </c>
      <c r="I15" s="149">
        <v>4.0000000000000001E-3</v>
      </c>
      <c r="J15" s="150">
        <v>0.01</v>
      </c>
      <c r="K15" s="147">
        <v>0.04</v>
      </c>
      <c r="L15" s="148">
        <v>0.2</v>
      </c>
      <c r="M15" s="149"/>
      <c r="N15" s="151"/>
      <c r="O15" s="147">
        <v>0.02</v>
      </c>
      <c r="P15" s="148">
        <v>8.2000000000000003E-2</v>
      </c>
      <c r="Q15" s="149">
        <v>0.02</v>
      </c>
      <c r="R15" s="238">
        <v>8.2000000000000003E-2</v>
      </c>
      <c r="S15" s="241">
        <v>0.01</v>
      </c>
      <c r="T15" s="148">
        <v>8.2000000000000003E-2</v>
      </c>
      <c r="U15" s="147">
        <v>0.2</v>
      </c>
      <c r="V15" s="148">
        <v>1</v>
      </c>
      <c r="W15" s="136"/>
    </row>
    <row r="16" spans="1:23" s="46" customFormat="1">
      <c r="A16" s="220" t="str">
        <f>'Eff Conc.'!A16</f>
        <v>Q4 2012</v>
      </c>
      <c r="B16" s="221">
        <f>'Eff Conc.'!B16</f>
        <v>41231</v>
      </c>
      <c r="C16" s="147">
        <v>0.24</v>
      </c>
      <c r="D16" s="148">
        <v>0.5</v>
      </c>
      <c r="E16" s="149">
        <v>0.24</v>
      </c>
      <c r="F16" s="150">
        <v>0.5</v>
      </c>
      <c r="G16" s="147">
        <v>0.2</v>
      </c>
      <c r="H16" s="148">
        <v>0.5</v>
      </c>
      <c r="I16" s="149">
        <v>0.02</v>
      </c>
      <c r="J16" s="150">
        <v>0.05</v>
      </c>
      <c r="K16" s="147">
        <v>4.2000000000000003E-2</v>
      </c>
      <c r="L16" s="148">
        <v>0.1</v>
      </c>
      <c r="M16" s="149" t="s">
        <v>212</v>
      </c>
      <c r="N16" s="151" t="s">
        <v>212</v>
      </c>
      <c r="O16" s="147">
        <v>0.02</v>
      </c>
      <c r="P16" s="148">
        <v>8.2000000000000003E-2</v>
      </c>
      <c r="Q16" s="149">
        <v>0.02</v>
      </c>
      <c r="R16" s="238">
        <v>8.2000000000000003E-2</v>
      </c>
      <c r="S16" s="241">
        <v>0.01</v>
      </c>
      <c r="T16" s="148">
        <v>8.2000000000000003E-2</v>
      </c>
      <c r="U16" s="147">
        <v>0.2</v>
      </c>
      <c r="V16" s="148">
        <v>1</v>
      </c>
      <c r="W16" s="136"/>
    </row>
    <row r="17" spans="1:23" s="46" customFormat="1">
      <c r="A17" s="220" t="str">
        <f>'Eff Conc.'!A17</f>
        <v>Q4 2012</v>
      </c>
      <c r="B17" s="221">
        <f>'Eff Conc.'!B17</f>
        <v>41240</v>
      </c>
      <c r="C17" s="147">
        <v>0.24</v>
      </c>
      <c r="D17" s="148">
        <v>0.5</v>
      </c>
      <c r="E17" s="149">
        <v>0.24</v>
      </c>
      <c r="F17" s="150">
        <v>0.5</v>
      </c>
      <c r="G17" s="147">
        <v>0.2</v>
      </c>
      <c r="H17" s="148">
        <v>0.5</v>
      </c>
      <c r="I17" s="149">
        <v>0.02</v>
      </c>
      <c r="J17" s="150">
        <v>0.05</v>
      </c>
      <c r="K17" s="147">
        <v>4.2000000000000003E-2</v>
      </c>
      <c r="L17" s="148">
        <v>0.1</v>
      </c>
      <c r="M17" s="149">
        <v>2E-3</v>
      </c>
      <c r="N17" s="151">
        <v>0.01</v>
      </c>
      <c r="O17" s="147">
        <v>0.02</v>
      </c>
      <c r="P17" s="148">
        <v>8.2000000000000003E-2</v>
      </c>
      <c r="Q17" s="149">
        <v>0.02</v>
      </c>
      <c r="R17" s="238">
        <v>8.2000000000000003E-2</v>
      </c>
      <c r="S17" s="241">
        <v>0.01</v>
      </c>
      <c r="T17" s="148">
        <v>8.2000000000000003E-2</v>
      </c>
      <c r="U17" s="147">
        <v>0.2</v>
      </c>
      <c r="V17" s="148">
        <v>1</v>
      </c>
      <c r="W17" s="136"/>
    </row>
    <row r="18" spans="1:23" s="46" customFormat="1">
      <c r="A18" s="220" t="str">
        <f>'Eff Conc.'!A18</f>
        <v>Q4 2012</v>
      </c>
      <c r="B18" s="221">
        <f>'Eff Conc.'!B18</f>
        <v>41247</v>
      </c>
      <c r="C18" s="147">
        <v>0.24</v>
      </c>
      <c r="D18" s="148">
        <v>0.5</v>
      </c>
      <c r="E18" s="149">
        <v>0.24</v>
      </c>
      <c r="F18" s="150">
        <v>0.5</v>
      </c>
      <c r="G18" s="147">
        <v>0.2</v>
      </c>
      <c r="H18" s="148">
        <v>0.5</v>
      </c>
      <c r="I18" s="149">
        <v>0.02</v>
      </c>
      <c r="J18" s="150">
        <v>0.05</v>
      </c>
      <c r="K18" s="147">
        <v>0.04</v>
      </c>
      <c r="L18" s="148">
        <v>0.2</v>
      </c>
      <c r="M18" s="149"/>
      <c r="N18" s="151"/>
      <c r="O18" s="147">
        <v>7.0000000000000007E-2</v>
      </c>
      <c r="P18" s="148">
        <v>0.33</v>
      </c>
      <c r="Q18" s="149">
        <v>7.0000000000000007E-2</v>
      </c>
      <c r="R18" s="238">
        <v>0.33</v>
      </c>
      <c r="S18" s="241">
        <v>0.01</v>
      </c>
      <c r="T18" s="148">
        <v>8.2000000000000003E-2</v>
      </c>
      <c r="U18" s="147">
        <v>0.2</v>
      </c>
      <c r="V18" s="148">
        <v>1</v>
      </c>
      <c r="W18" s="136"/>
    </row>
    <row r="19" spans="1:23" s="125" customFormat="1">
      <c r="A19" s="220" t="str">
        <f>'Eff Conc.'!A19</f>
        <v>Q4 2012</v>
      </c>
      <c r="B19" s="221">
        <f>'Eff Conc.'!B19</f>
        <v>41260</v>
      </c>
      <c r="C19" s="147">
        <v>0.24</v>
      </c>
      <c r="D19" s="148">
        <v>0.5</v>
      </c>
      <c r="E19" s="149">
        <v>0.24</v>
      </c>
      <c r="F19" s="150">
        <v>0.5</v>
      </c>
      <c r="G19" s="147">
        <v>0.2</v>
      </c>
      <c r="H19" s="148">
        <v>0.5</v>
      </c>
      <c r="I19" s="149">
        <v>0.02</v>
      </c>
      <c r="J19" s="150">
        <v>0.05</v>
      </c>
      <c r="K19" s="147">
        <v>4.2000000000000003E-2</v>
      </c>
      <c r="L19" s="148">
        <v>0.1</v>
      </c>
      <c r="M19" s="149">
        <v>3.0000000000000001E-3</v>
      </c>
      <c r="N19" s="151">
        <v>0.01</v>
      </c>
      <c r="O19" s="147">
        <v>7.0000000000000007E-2</v>
      </c>
      <c r="P19" s="148">
        <v>0.33</v>
      </c>
      <c r="Q19" s="149">
        <v>7.0000000000000007E-2</v>
      </c>
      <c r="R19" s="238">
        <v>0.33</v>
      </c>
      <c r="S19" s="241">
        <v>4.2000000000000003E-2</v>
      </c>
      <c r="T19" s="148">
        <v>0.33</v>
      </c>
      <c r="U19" s="147">
        <v>0.2</v>
      </c>
      <c r="V19" s="148">
        <v>1</v>
      </c>
      <c r="W19" s="136"/>
    </row>
    <row r="20" spans="1:23" s="125" customFormat="1">
      <c r="A20" s="220" t="str">
        <f>'Eff Conc.'!A20</f>
        <v>Q1 2013</v>
      </c>
      <c r="B20" s="221">
        <f>'Eff Conc.'!B20</f>
        <v>41277</v>
      </c>
      <c r="C20" s="147">
        <v>0.24</v>
      </c>
      <c r="D20" s="148">
        <v>0.5</v>
      </c>
      <c r="E20" s="149">
        <v>0.24</v>
      </c>
      <c r="F20" s="150">
        <v>0.5</v>
      </c>
      <c r="G20" s="147">
        <v>0.2</v>
      </c>
      <c r="H20" s="148">
        <v>0.5</v>
      </c>
      <c r="I20" s="149">
        <v>4.0000000000000001E-3</v>
      </c>
      <c r="J20" s="150">
        <v>0.01</v>
      </c>
      <c r="K20" s="147">
        <v>0.04</v>
      </c>
      <c r="L20" s="148">
        <v>0.2</v>
      </c>
      <c r="M20" s="149"/>
      <c r="N20" s="151"/>
      <c r="O20" s="147">
        <v>0.03</v>
      </c>
      <c r="P20" s="148">
        <v>0.16</v>
      </c>
      <c r="Q20" s="149">
        <v>0.03</v>
      </c>
      <c r="R20" s="238">
        <v>0.16</v>
      </c>
      <c r="S20" s="241">
        <v>4.2000000000000003E-2</v>
      </c>
      <c r="T20" s="148">
        <v>0.33</v>
      </c>
      <c r="U20" s="147">
        <v>0.2</v>
      </c>
      <c r="V20" s="148">
        <v>1</v>
      </c>
      <c r="W20" s="136"/>
    </row>
    <row r="21" spans="1:23" s="125" customFormat="1">
      <c r="A21" s="220" t="str">
        <f>'Eff Conc.'!A21</f>
        <v>Q1 2013</v>
      </c>
      <c r="B21" s="221">
        <f>'Eff Conc.'!B21</f>
        <v>41290</v>
      </c>
      <c r="C21" s="147">
        <v>0.24</v>
      </c>
      <c r="D21" s="148">
        <v>0.5</v>
      </c>
      <c r="E21" s="149">
        <v>0.24</v>
      </c>
      <c r="F21" s="150">
        <v>0.5</v>
      </c>
      <c r="G21" s="147">
        <v>0.2</v>
      </c>
      <c r="H21" s="148">
        <v>0.5</v>
      </c>
      <c r="I21" s="149">
        <v>4.0000000000000001E-3</v>
      </c>
      <c r="J21" s="150">
        <v>0.01</v>
      </c>
      <c r="K21" s="147">
        <v>4.2000000000000003E-2</v>
      </c>
      <c r="L21" s="148">
        <v>0.1</v>
      </c>
      <c r="M21" s="149">
        <v>2E-3</v>
      </c>
      <c r="N21" s="151">
        <v>0.01</v>
      </c>
      <c r="O21" s="147">
        <v>7.0000000000000007E-2</v>
      </c>
      <c r="P21" s="148">
        <v>0.33</v>
      </c>
      <c r="Q21" s="149">
        <v>0.03</v>
      </c>
      <c r="R21" s="238">
        <v>0.16</v>
      </c>
      <c r="S21" s="241">
        <v>4.2000000000000003E-2</v>
      </c>
      <c r="T21" s="148">
        <v>0.33</v>
      </c>
      <c r="U21" s="147">
        <v>0.2</v>
      </c>
      <c r="V21" s="148">
        <v>1</v>
      </c>
      <c r="W21" s="136"/>
    </row>
    <row r="22" spans="1:23" s="125" customFormat="1">
      <c r="A22" s="220" t="str">
        <f>'Eff Conc.'!A22</f>
        <v>Q1 2013</v>
      </c>
      <c r="B22" s="221">
        <f>'Eff Conc.'!B22</f>
        <v>41309</v>
      </c>
      <c r="C22" s="147">
        <v>0.24</v>
      </c>
      <c r="D22" s="148">
        <v>0.5</v>
      </c>
      <c r="E22" s="149">
        <v>0.24</v>
      </c>
      <c r="F22" s="150">
        <v>0.5</v>
      </c>
      <c r="G22" s="147">
        <v>0.2</v>
      </c>
      <c r="H22" s="148">
        <v>0.5</v>
      </c>
      <c r="I22" s="149">
        <v>4.0000000000000001E-3</v>
      </c>
      <c r="J22" s="150">
        <v>0.01</v>
      </c>
      <c r="K22" s="147">
        <v>0.04</v>
      </c>
      <c r="L22" s="148">
        <v>0.2</v>
      </c>
      <c r="M22" s="149"/>
      <c r="N22" s="151"/>
      <c r="O22" s="147">
        <v>0.1</v>
      </c>
      <c r="P22" s="148">
        <v>0.65</v>
      </c>
      <c r="Q22" s="149">
        <v>7.0000000000000007E-2</v>
      </c>
      <c r="R22" s="238">
        <v>0.33</v>
      </c>
      <c r="S22" s="241">
        <v>2.1000000000000001E-2</v>
      </c>
      <c r="T22" s="148">
        <v>0.16</v>
      </c>
      <c r="U22" s="147">
        <v>0.2</v>
      </c>
      <c r="V22" s="148">
        <v>1</v>
      </c>
      <c r="W22" s="136"/>
    </row>
    <row r="23" spans="1:23" s="125" customFormat="1">
      <c r="A23" s="220" t="str">
        <f>'Eff Conc.'!A23</f>
        <v>Q1 2013</v>
      </c>
      <c r="B23" s="221">
        <f>'Eff Conc.'!B23</f>
        <v>41324</v>
      </c>
      <c r="C23" s="147">
        <v>0.24</v>
      </c>
      <c r="D23" s="148">
        <v>0.5</v>
      </c>
      <c r="E23" s="149">
        <v>0.24</v>
      </c>
      <c r="F23" s="150">
        <v>0.5</v>
      </c>
      <c r="G23" s="147">
        <v>0.2</v>
      </c>
      <c r="H23" s="148">
        <v>0.5</v>
      </c>
      <c r="I23" s="149">
        <v>4.0000000000000001E-3</v>
      </c>
      <c r="J23" s="150">
        <v>0.01</v>
      </c>
      <c r="K23" s="147">
        <v>4.2000000000000003E-2</v>
      </c>
      <c r="L23" s="148">
        <v>0.1</v>
      </c>
      <c r="M23" s="149">
        <v>2E-3</v>
      </c>
      <c r="N23" s="151">
        <v>0.01</v>
      </c>
      <c r="O23" s="147">
        <v>0.02</v>
      </c>
      <c r="P23" s="148">
        <v>8.2000000000000003E-2</v>
      </c>
      <c r="Q23" s="149">
        <v>0.02</v>
      </c>
      <c r="R23" s="238">
        <v>8.2000000000000003E-2</v>
      </c>
      <c r="S23" s="241">
        <v>2.1000000000000001E-2</v>
      </c>
      <c r="T23" s="148">
        <v>0.16</v>
      </c>
      <c r="U23" s="147">
        <v>0.2</v>
      </c>
      <c r="V23" s="148">
        <v>1</v>
      </c>
      <c r="W23" s="136"/>
    </row>
    <row r="24" spans="1:23" s="125" customFormat="1">
      <c r="A24" s="220" t="str">
        <f>'Eff Conc.'!A24</f>
        <v>Q1 2013</v>
      </c>
      <c r="B24" s="221">
        <f>'Eff Conc.'!B24</f>
        <v>41338</v>
      </c>
      <c r="C24" s="147">
        <v>0.24</v>
      </c>
      <c r="D24" s="148">
        <v>0.5</v>
      </c>
      <c r="E24" s="149">
        <v>0.24</v>
      </c>
      <c r="F24" s="150">
        <v>0.5</v>
      </c>
      <c r="G24" s="147">
        <v>0.2</v>
      </c>
      <c r="H24" s="148">
        <v>0.5</v>
      </c>
      <c r="I24" s="149">
        <v>4.0000000000000001E-3</v>
      </c>
      <c r="J24" s="150">
        <v>0.01</v>
      </c>
      <c r="K24" s="147">
        <v>0.04</v>
      </c>
      <c r="L24" s="148">
        <v>0.2</v>
      </c>
      <c r="M24" s="149" t="s">
        <v>212</v>
      </c>
      <c r="N24" s="151" t="s">
        <v>212</v>
      </c>
      <c r="O24" s="147">
        <v>0.03</v>
      </c>
      <c r="P24" s="148">
        <v>0.16</v>
      </c>
      <c r="Q24" s="149">
        <v>0.02</v>
      </c>
      <c r="R24" s="238">
        <v>8.2000000000000003E-2</v>
      </c>
      <c r="S24" s="241">
        <v>0.01</v>
      </c>
      <c r="T24" s="148">
        <v>8.2000000000000003E-2</v>
      </c>
      <c r="U24" s="147">
        <v>0.2</v>
      </c>
      <c r="V24" s="148">
        <v>1</v>
      </c>
      <c r="W24" s="136"/>
    </row>
    <row r="25" spans="1:23" s="125" customFormat="1">
      <c r="A25" s="220" t="str">
        <f>'Eff Conc.'!A25</f>
        <v>Q1 2013</v>
      </c>
      <c r="B25" s="221">
        <f>'Eff Conc.'!B25</f>
        <v>41339</v>
      </c>
      <c r="C25" s="147">
        <v>0.24</v>
      </c>
      <c r="D25" s="148">
        <v>0.5</v>
      </c>
      <c r="E25" s="149">
        <v>0.24</v>
      </c>
      <c r="F25" s="150">
        <v>0.5</v>
      </c>
      <c r="G25" s="147">
        <v>0.2</v>
      </c>
      <c r="H25" s="148">
        <v>0.5</v>
      </c>
      <c r="I25" s="149">
        <v>4.0000000000000001E-3</v>
      </c>
      <c r="J25" s="150">
        <v>0.01</v>
      </c>
      <c r="K25" s="147">
        <v>4.2000000000000003E-2</v>
      </c>
      <c r="L25" s="148">
        <v>0.1</v>
      </c>
      <c r="M25" s="149" t="s">
        <v>212</v>
      </c>
      <c r="N25" s="151" t="s">
        <v>212</v>
      </c>
      <c r="O25" s="147">
        <v>0.03</v>
      </c>
      <c r="P25" s="148">
        <v>0.16</v>
      </c>
      <c r="Q25" s="149">
        <v>0.03</v>
      </c>
      <c r="R25" s="238">
        <v>0.16</v>
      </c>
      <c r="S25" s="241">
        <v>4.2000000000000003E-2</v>
      </c>
      <c r="T25" s="148">
        <v>0.33</v>
      </c>
      <c r="U25" s="147">
        <v>0.2</v>
      </c>
      <c r="V25" s="148">
        <v>1</v>
      </c>
      <c r="W25" s="136"/>
    </row>
    <row r="26" spans="1:23" s="125" customFormat="1">
      <c r="A26" s="220" t="str">
        <f>'Eff Conc.'!A26</f>
        <v>Q1 2013</v>
      </c>
      <c r="B26" s="221">
        <f>'Eff Conc.'!B26</f>
        <v>41352</v>
      </c>
      <c r="C26" s="147">
        <v>0.24</v>
      </c>
      <c r="D26" s="148">
        <v>0.5</v>
      </c>
      <c r="E26" s="149">
        <v>0.24</v>
      </c>
      <c r="F26" s="150">
        <v>0.5</v>
      </c>
      <c r="G26" s="147">
        <v>0.2</v>
      </c>
      <c r="H26" s="148">
        <v>0.5</v>
      </c>
      <c r="I26" s="149">
        <v>4.0000000000000001E-3</v>
      </c>
      <c r="J26" s="150">
        <v>0.01</v>
      </c>
      <c r="K26" s="147">
        <v>0.04</v>
      </c>
      <c r="L26" s="148">
        <v>0.2</v>
      </c>
      <c r="M26" s="149">
        <v>2E-3</v>
      </c>
      <c r="N26" s="151">
        <v>0.01</v>
      </c>
      <c r="O26" s="147">
        <v>7.0000000000000007E-2</v>
      </c>
      <c r="P26" s="148">
        <v>0.33</v>
      </c>
      <c r="Q26" s="149">
        <v>0.02</v>
      </c>
      <c r="R26" s="238">
        <v>8.2000000000000003E-2</v>
      </c>
      <c r="S26" s="241">
        <v>0.01</v>
      </c>
      <c r="T26" s="148">
        <v>8.2000000000000003E-2</v>
      </c>
      <c r="U26" s="147">
        <v>0.2</v>
      </c>
      <c r="V26" s="148">
        <v>1</v>
      </c>
      <c r="W26" s="136"/>
    </row>
    <row r="27" spans="1:23" s="125" customFormat="1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/>
    <row r="68" spans="1:23" ht="10.5" customHeight="1" thickBot="1"/>
    <row r="69" spans="1:23" s="113" customFormat="1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Eric Dunlavey</cp:lastModifiedBy>
  <cp:lastPrinted>2013-01-14T22:30:52Z</cp:lastPrinted>
  <dcterms:created xsi:type="dcterms:W3CDTF">2012-05-04T22:10:30Z</dcterms:created>
  <dcterms:modified xsi:type="dcterms:W3CDTF">2013-04-23T21:56:20Z</dcterms:modified>
</cp:coreProperties>
</file>