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35" windowHeight="12015" activeTab="3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X17" i="3" l="1"/>
  <c r="X18" i="3"/>
  <c r="X19" i="3"/>
  <c r="X20" i="3"/>
  <c r="X21" i="3"/>
  <c r="W17" i="3"/>
  <c r="W18" i="3"/>
  <c r="W19" i="3"/>
  <c r="W20" i="3"/>
  <c r="W21" i="3"/>
  <c r="V17" i="3"/>
  <c r="V18" i="3"/>
  <c r="V19" i="3"/>
  <c r="V20" i="3"/>
  <c r="V21" i="3"/>
  <c r="U18" i="3"/>
  <c r="U19" i="3"/>
  <c r="U20" i="3"/>
  <c r="U21" i="3"/>
  <c r="U17" i="3"/>
  <c r="X16" i="3"/>
  <c r="W16" i="3"/>
  <c r="V16" i="3"/>
  <c r="U16" i="3"/>
  <c r="C6" i="2"/>
  <c r="F6" i="2" s="1"/>
  <c r="H6" i="2"/>
  <c r="B10" i="4"/>
  <c r="E10" i="4"/>
  <c r="G10" i="4"/>
  <c r="B11" i="4"/>
  <c r="E11" i="4" s="1"/>
  <c r="G11" i="4"/>
  <c r="H11" i="4"/>
  <c r="B12" i="4"/>
  <c r="E12" i="4"/>
  <c r="G12" i="4"/>
  <c r="B13" i="4"/>
  <c r="E13" i="4" s="1"/>
  <c r="G13" i="4"/>
  <c r="H13" i="4"/>
  <c r="B14" i="4"/>
  <c r="E14" i="4"/>
  <c r="G14" i="4"/>
  <c r="L6" i="2"/>
  <c r="K10" i="4"/>
  <c r="Q10" i="4"/>
  <c r="K11" i="4"/>
  <c r="Q11" i="4"/>
  <c r="K12" i="4"/>
  <c r="Q12" i="4"/>
  <c r="K13" i="4"/>
  <c r="Q13" i="4"/>
  <c r="K14" i="4"/>
  <c r="Q14" i="4"/>
  <c r="W15" i="3"/>
  <c r="U15" i="3"/>
  <c r="W14" i="3"/>
  <c r="U14" i="3"/>
  <c r="W13" i="3"/>
  <c r="U13" i="3"/>
  <c r="W12" i="3"/>
  <c r="U12" i="3"/>
  <c r="W11" i="3"/>
  <c r="U11" i="3"/>
  <c r="V10" i="3"/>
  <c r="X15" i="3"/>
  <c r="V15" i="3"/>
  <c r="V13" i="3"/>
  <c r="V14" i="3"/>
  <c r="V12" i="3"/>
  <c r="V11" i="3"/>
  <c r="X14" i="3"/>
  <c r="X13" i="3"/>
  <c r="X12" i="3"/>
  <c r="X11" i="3"/>
  <c r="X10" i="3"/>
  <c r="W10" i="3"/>
  <c r="U10" i="3"/>
  <c r="B62" i="4"/>
  <c r="L62" i="4"/>
  <c r="C62" i="4"/>
  <c r="M62" i="4"/>
  <c r="B63" i="4"/>
  <c r="N63" i="4"/>
  <c r="C63" i="4"/>
  <c r="M63" i="4"/>
  <c r="B64" i="4"/>
  <c r="L64" i="4"/>
  <c r="C64" i="4"/>
  <c r="M64" i="4"/>
  <c r="C61" i="4"/>
  <c r="M61" i="4"/>
  <c r="B61" i="4"/>
  <c r="N61" i="4"/>
  <c r="D65" i="3"/>
  <c r="D64" i="3"/>
  <c r="D63" i="3"/>
  <c r="D62" i="3"/>
  <c r="C10" i="4"/>
  <c r="C11" i="4"/>
  <c r="C12" i="4"/>
  <c r="C13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/>
  <c r="C53" i="4"/>
  <c r="M53" i="4"/>
  <c r="B54" i="4"/>
  <c r="N54" i="4"/>
  <c r="C54" i="4"/>
  <c r="B55" i="4"/>
  <c r="N55" i="4" s="1"/>
  <c r="C55" i="4"/>
  <c r="M55" i="4" s="1"/>
  <c r="B56" i="4"/>
  <c r="N56" i="4" s="1"/>
  <c r="C56" i="4"/>
  <c r="D7" i="2"/>
  <c r="N7" i="2"/>
  <c r="D8" i="2"/>
  <c r="N8" i="2"/>
  <c r="D9" i="2"/>
  <c r="N9" i="2"/>
  <c r="D10" i="2"/>
  <c r="N10" i="2"/>
  <c r="C7" i="2"/>
  <c r="O7" i="2"/>
  <c r="C8" i="2"/>
  <c r="O8" i="2"/>
  <c r="C9" i="2"/>
  <c r="O9" i="2"/>
  <c r="C10" i="2"/>
  <c r="O10" i="2"/>
  <c r="D11" i="3"/>
  <c r="D10" i="4"/>
  <c r="D12" i="3"/>
  <c r="D13" i="3"/>
  <c r="D12" i="4" s="1"/>
  <c r="D14" i="3"/>
  <c r="D13" i="4" s="1"/>
  <c r="D15" i="3"/>
  <c r="D14" i="4" s="1"/>
  <c r="D16" i="3"/>
  <c r="D15" i="4" s="1"/>
  <c r="D17" i="3"/>
  <c r="D16" i="4" s="1"/>
  <c r="D18" i="3"/>
  <c r="D17" i="4" s="1"/>
  <c r="D19" i="3"/>
  <c r="D18" i="4" s="1"/>
  <c r="D20" i="3"/>
  <c r="D19" i="4" s="1"/>
  <c r="D21" i="3"/>
  <c r="D20" i="4" s="1"/>
  <c r="D22" i="3"/>
  <c r="D21" i="4" s="1"/>
  <c r="D23" i="3"/>
  <c r="D22" i="4" s="1"/>
  <c r="D24" i="3"/>
  <c r="D23" i="4" s="1"/>
  <c r="D25" i="3"/>
  <c r="D24" i="4" s="1"/>
  <c r="D26" i="3"/>
  <c r="D25" i="4" s="1"/>
  <c r="D27" i="3"/>
  <c r="D26" i="4" s="1"/>
  <c r="D28" i="3"/>
  <c r="D27" i="4" s="1"/>
  <c r="D29" i="3"/>
  <c r="D28" i="4" s="1"/>
  <c r="D30" i="3"/>
  <c r="D29" i="4" s="1"/>
  <c r="D31" i="3"/>
  <c r="D30" i="4" s="1"/>
  <c r="D32" i="3"/>
  <c r="D31" i="4" s="1"/>
  <c r="D33" i="3"/>
  <c r="D32" i="4" s="1"/>
  <c r="D34" i="3"/>
  <c r="D33" i="4" s="1"/>
  <c r="D35" i="3"/>
  <c r="D34" i="4" s="1"/>
  <c r="D36" i="3"/>
  <c r="D35" i="4" s="1"/>
  <c r="D37" i="3"/>
  <c r="D36" i="4" s="1"/>
  <c r="D38" i="3"/>
  <c r="D37" i="4" s="1"/>
  <c r="D39" i="3"/>
  <c r="D38" i="4" s="1"/>
  <c r="D40" i="3"/>
  <c r="D39" i="4" s="1"/>
  <c r="D41" i="3"/>
  <c r="D40" i="4" s="1"/>
  <c r="D42" i="3"/>
  <c r="D41" i="4" s="1"/>
  <c r="D43" i="3"/>
  <c r="D42" i="4" s="1"/>
  <c r="D44" i="3"/>
  <c r="D43" i="4" s="1"/>
  <c r="D45" i="3"/>
  <c r="D44" i="4" s="1"/>
  <c r="D46" i="3"/>
  <c r="D45" i="4" s="1"/>
  <c r="D47" i="3"/>
  <c r="D46" i="4" s="1"/>
  <c r="D48" i="3"/>
  <c r="D47" i="4" s="1"/>
  <c r="D49" i="3"/>
  <c r="D48" i="4" s="1"/>
  <c r="D50" i="3"/>
  <c r="D49" i="4" s="1"/>
  <c r="D51" i="3"/>
  <c r="D50" i="4" s="1"/>
  <c r="D52" i="3"/>
  <c r="D51" i="4" s="1"/>
  <c r="D53" i="3"/>
  <c r="D52" i="4" s="1"/>
  <c r="D54" i="3"/>
  <c r="D53" i="4" s="1"/>
  <c r="D55" i="3"/>
  <c r="D54" i="4" s="1"/>
  <c r="D56" i="3"/>
  <c r="D55" i="4" s="1"/>
  <c r="D57" i="3"/>
  <c r="D56" i="4" s="1"/>
  <c r="C9" i="4"/>
  <c r="B9" i="4"/>
  <c r="N9" i="4"/>
  <c r="D6" i="2"/>
  <c r="N6" i="2"/>
  <c r="D10" i="3"/>
  <c r="E9" i="1"/>
  <c r="E9" i="2" s="1"/>
  <c r="E7" i="1"/>
  <c r="D11" i="4"/>
  <c r="F9" i="4"/>
  <c r="O6" i="2"/>
  <c r="E9" i="4"/>
  <c r="D9" i="4"/>
  <c r="H9" i="4"/>
  <c r="G9" i="4"/>
  <c r="K9" i="4"/>
  <c r="J9" i="4"/>
  <c r="I9" i="4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J14" i="4"/>
  <c r="L14" i="4"/>
  <c r="N14" i="4"/>
  <c r="I14" i="4"/>
  <c r="N13" i="4"/>
  <c r="I13" i="4"/>
  <c r="F13" i="4"/>
  <c r="J13" i="4"/>
  <c r="L13" i="4"/>
  <c r="R13" i="4" s="1"/>
  <c r="F12" i="4"/>
  <c r="J12" i="4"/>
  <c r="L12" i="4"/>
  <c r="N12" i="4"/>
  <c r="I12" i="4"/>
  <c r="N11" i="4"/>
  <c r="I11" i="4"/>
  <c r="F11" i="4"/>
  <c r="J11" i="4"/>
  <c r="L11" i="4"/>
  <c r="F10" i="4"/>
  <c r="J10" i="4"/>
  <c r="L10" i="4"/>
  <c r="R10" i="4" s="1"/>
  <c r="N10" i="4"/>
  <c r="I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D61" i="4"/>
  <c r="R14" i="4"/>
  <c r="R11" i="4"/>
  <c r="Q9" i="4"/>
  <c r="R12" i="4"/>
  <c r="R9" i="4"/>
  <c r="D62" i="4"/>
  <c r="D64" i="4"/>
  <c r="D63" i="4"/>
  <c r="I6" i="2"/>
  <c r="H14" i="4"/>
  <c r="H12" i="4"/>
  <c r="H10" i="4"/>
  <c r="O9" i="4" l="1"/>
  <c r="P11" i="4"/>
  <c r="O12" i="4"/>
  <c r="O14" i="4"/>
  <c r="P13" i="4"/>
  <c r="P10" i="4"/>
  <c r="P14" i="4"/>
  <c r="P9" i="4"/>
  <c r="P12" i="4"/>
  <c r="O10" i="4"/>
  <c r="O11" i="4"/>
  <c r="O13" i="4"/>
</calcChain>
</file>

<file path=xl/sharedStrings.xml><?xml version="1.0" encoding="utf-8"?>
<sst xmlns="http://schemas.openxmlformats.org/spreadsheetml/2006/main" count="277" uniqueCount="97">
  <si>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</si>
  <si>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</si>
  <si>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</si>
  <si>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</si>
  <si>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</si>
  <si>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</si>
  <si>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</si>
  <si>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</si>
  <si>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</si>
  <si>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</si>
  <si>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</si>
  <si>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</si>
  <si>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</si>
  <si>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</si>
  <si>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</si>
  <si>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</si>
  <si>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</si>
  <si>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</si>
  <si>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</si>
  <si>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</si>
  <si>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</si>
  <si>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</si>
  <si>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</si>
  <si>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</si>
  <si>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</si>
  <si>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</si>
  <si>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</si>
  <si>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</si>
  <si>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</si>
  <si>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</si>
  <si>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</si>
  <si>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</si>
  <si>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</si>
  <si>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</si>
  <si>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</si>
  <si>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</si>
  <si>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Dry 2013</t>
  </si>
  <si>
    <t>Wet 2013/4</t>
  </si>
  <si>
    <t>Dry 2014</t>
  </si>
  <si>
    <t>Wet 2012/4</t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</si>
  <si>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</si>
  <si>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</si>
  <si>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</si>
  <si>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</si>
  <si>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</si>
  <si>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</si>
  <si>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</si>
  <si>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</si>
  <si>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</si>
  <si>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</si>
  <si>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</si>
  <si>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</si>
  <si>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</si>
  <si>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</si>
  <si>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</si>
  <si>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</si>
  <si>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</si>
  <si>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</si>
  <si>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</si>
  <si>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</si>
  <si>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</si>
  <si>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</si>
  <si>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</si>
  <si>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</si>
  <si>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</si>
  <si>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</si>
  <si>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</si>
  <si>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</si>
  <si>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</si>
  <si>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</si>
  <si>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</si>
  <si>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</si>
  <si>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</si>
  <si>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</si>
  <si>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</si>
  <si>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</si>
  <si>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</si>
  <si>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MDL / ML (mg/l)</t>
    </r>
    <r>
      <rPr>
        <sz val="10"/>
        <color indexed="8"/>
        <rFont val="Calibri"/>
        <family val="2"/>
      </rPr>
      <t xml:space="preserve"> </t>
    </r>
  </si>
  <si>
    <t>(mm/dd/yyyy)</t>
  </si>
  <si>
    <t xml:space="preserve"> </t>
  </si>
  <si>
    <t>Season</t>
  </si>
  <si>
    <t>Total N    % removal</t>
  </si>
  <si>
    <t>f</t>
  </si>
  <si>
    <t>((Inf N (TKN + NO3 + NO2) - Eff N))/(Inf N)</t>
  </si>
  <si>
    <t>((Inf TP - Eff TP))/(Inf TP)</t>
  </si>
  <si>
    <t>Total N  %   removal</t>
  </si>
  <si>
    <t>Total N   %   removal</t>
  </si>
  <si>
    <t>(Inf TP - Eff TP)/(Inf TP)</t>
  </si>
  <si>
    <t xml:space="preserve">Two additional samples during peak flow each wet </t>
  </si>
  <si>
    <t>Quarterly report due by 30 July - End of 13267 requirement</t>
  </si>
  <si>
    <t>Central Marin Sanitation Agency</t>
  </si>
  <si>
    <t>Robert Cole, Environmental Services Manager, 415-459-1455 ext 142</t>
  </si>
  <si>
    <t xml:space="preserve">* Dischargers shall collect monthly / bimonthly samples "on varying days selected at random …" in accordance with NPDES permit Attachment G, provision III.A.3.   </t>
  </si>
  <si>
    <t>Robert Cole, Environmental Services Manger, 415-459-1455 ext 142</t>
  </si>
  <si>
    <t>Quarterly report due by 30 July</t>
  </si>
  <si>
    <t xml:space="preserve">Quarterly report due by 30 July </t>
  </si>
  <si>
    <t>Total P    % removal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</si>
</sst>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0.000"/>
    <numFmt numFmtId="167" formatCode="0.0000"/>
  </numFmts>
  <fonts count="15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i/>
      <sz val="8"/>
      <color indexed="10"/>
      <name val="Calibri"/>
      <family val="2"/>
    </font>
    <font>
      <sz val="10"/>
      <color indexed="10"/>
      <name val="Calibri"/>
      <family val="2"/>
    </font>
    <font>
      <sz val="8"/>
      <color indexed="10"/>
      <name val="Calibri"/>
      <family val="2"/>
    </font>
    <font>
      <i/>
      <sz val="6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i/>
      <sz val="7"/>
      <color indexed="10"/>
      <name val="Calibri"/>
      <family val="2"/>
    </font>
    <font>
      <sz val="14"/>
      <color indexed="8"/>
      <name val="Calibri"/>
      <family val="2"/>
    </font>
    <font>
      <b/>
      <sz val="11"/>
      <color indexed="6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0" fillId="3" borderId="7" xfId="0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3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9" xfId="0" applyFont="1" applyBorder="1"/>
    <xf numFmtId="0" fontId="2" fillId="0" borderId="8" xfId="0" applyFont="1" applyBorder="1"/>
    <xf numFmtId="164" fontId="2" fillId="0" borderId="9" xfId="0" applyNumberFormat="1" applyFont="1" applyBorder="1"/>
    <xf numFmtId="0" fontId="2" fillId="0" borderId="14" xfId="0" applyFont="1" applyBorder="1"/>
    <xf numFmtId="0" fontId="2" fillId="4" borderId="14" xfId="0" applyFont="1" applyFill="1" applyBorder="1"/>
    <xf numFmtId="164" fontId="2" fillId="0" borderId="1" xfId="0" applyNumberFormat="1" applyFont="1" applyBorder="1"/>
    <xf numFmtId="0" fontId="2" fillId="4" borderId="0" xfId="0" applyFont="1" applyFill="1" applyBorder="1"/>
    <xf numFmtId="164" fontId="2" fillId="0" borderId="3" xfId="0" applyNumberFormat="1" applyFont="1" applyBorder="1"/>
    <xf numFmtId="0" fontId="2" fillId="4" borderId="5" xfId="0" applyFont="1" applyFill="1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2" xfId="0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7" fillId="0" borderId="13" xfId="0" applyFont="1" applyBorder="1"/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0" fillId="0" borderId="9" xfId="0" applyBorder="1"/>
    <xf numFmtId="0" fontId="0" fillId="0" borderId="1" xfId="0" applyBorder="1"/>
    <xf numFmtId="0" fontId="6" fillId="0" borderId="0" xfId="0" applyFont="1" applyBorder="1" applyAlignment="1"/>
    <xf numFmtId="0" fontId="6" fillId="0" borderId="5" xfId="0" applyFont="1" applyBorder="1" applyAlignment="1"/>
    <xf numFmtId="0" fontId="0" fillId="3" borderId="15" xfId="0" applyFill="1" applyBorder="1" applyAlignment="1">
      <alignment wrapText="1"/>
    </xf>
    <xf numFmtId="0" fontId="5" fillId="3" borderId="17" xfId="0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2" fillId="0" borderId="1" xfId="0" applyNumberFormat="1" applyFont="1" applyBorder="1" applyAlignment="1"/>
    <xf numFmtId="165" fontId="2" fillId="0" borderId="1" xfId="0" applyNumberFormat="1" applyFont="1" applyBorder="1"/>
    <xf numFmtId="0" fontId="4" fillId="0" borderId="0" xfId="0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2" fillId="5" borderId="0" xfId="0" applyFont="1" applyFill="1" applyBorder="1"/>
    <xf numFmtId="165" fontId="2" fillId="5" borderId="1" xfId="0" applyNumberFormat="1" applyFont="1" applyFill="1" applyBorder="1"/>
    <xf numFmtId="0" fontId="2" fillId="5" borderId="13" xfId="0" applyFont="1" applyFill="1" applyBorder="1"/>
    <xf numFmtId="165" fontId="2" fillId="5" borderId="18" xfId="0" applyNumberFormat="1" applyFont="1" applyFill="1" applyBorder="1"/>
    <xf numFmtId="165" fontId="2" fillId="0" borderId="9" xfId="0" applyNumberFormat="1" applyFont="1" applyBorder="1"/>
    <xf numFmtId="0" fontId="7" fillId="0" borderId="0" xfId="0" applyFont="1" applyBorder="1"/>
    <xf numFmtId="0" fontId="2" fillId="5" borderId="18" xfId="0" applyFont="1" applyFill="1" applyBorder="1"/>
    <xf numFmtId="164" fontId="2" fillId="5" borderId="1" xfId="0" applyNumberFormat="1" applyFont="1" applyFill="1" applyBorder="1"/>
    <xf numFmtId="0" fontId="2" fillId="5" borderId="1" xfId="0" applyFont="1" applyFill="1" applyBorder="1"/>
    <xf numFmtId="0" fontId="2" fillId="5" borderId="16" xfId="0" applyFont="1" applyFill="1" applyBorder="1"/>
    <xf numFmtId="0" fontId="2" fillId="5" borderId="19" xfId="0" applyFont="1" applyFill="1" applyBorder="1"/>
    <xf numFmtId="0" fontId="2" fillId="5" borderId="3" xfId="0" applyFont="1" applyFill="1" applyBorder="1"/>
    <xf numFmtId="0" fontId="2" fillId="5" borderId="5" xfId="0" applyFont="1" applyFill="1" applyBorder="1"/>
    <xf numFmtId="0" fontId="2" fillId="5" borderId="17" xfId="0" applyFont="1" applyFill="1" applyBorder="1"/>
    <xf numFmtId="165" fontId="2" fillId="5" borderId="3" xfId="0" applyNumberFormat="1" applyFont="1" applyFill="1" applyBorder="1"/>
    <xf numFmtId="0" fontId="2" fillId="2" borderId="20" xfId="0" applyFont="1" applyFill="1" applyBorder="1" applyAlignment="1">
      <alignment horizontal="center" wrapText="1"/>
    </xf>
    <xf numFmtId="0" fontId="2" fillId="4" borderId="20" xfId="0" applyFont="1" applyFill="1" applyBorder="1"/>
    <xf numFmtId="0" fontId="0" fillId="0" borderId="21" xfId="0" applyBorder="1"/>
    <xf numFmtId="165" fontId="2" fillId="0" borderId="9" xfId="0" applyNumberFormat="1" applyFont="1" applyBorder="1" applyAlignment="1"/>
    <xf numFmtId="165" fontId="2" fillId="5" borderId="1" xfId="0" applyNumberFormat="1" applyFont="1" applyFill="1" applyBorder="1" applyAlignment="1"/>
    <xf numFmtId="0" fontId="0" fillId="5" borderId="1" xfId="0" applyFill="1" applyBorder="1"/>
    <xf numFmtId="0" fontId="0" fillId="5" borderId="2" xfId="0" applyFill="1" applyBorder="1"/>
    <xf numFmtId="165" fontId="2" fillId="5" borderId="18" xfId="0" applyNumberFormat="1" applyFont="1" applyFill="1" applyBorder="1" applyAlignment="1"/>
    <xf numFmtId="0" fontId="0" fillId="5" borderId="18" xfId="0" applyFill="1" applyBorder="1"/>
    <xf numFmtId="0" fontId="0" fillId="5" borderId="22" xfId="0" applyFill="1" applyBorder="1"/>
    <xf numFmtId="165" fontId="2" fillId="5" borderId="3" xfId="0" applyNumberFormat="1" applyFont="1" applyFill="1" applyBorder="1" applyAlignment="1"/>
    <xf numFmtId="0" fontId="0" fillId="5" borderId="4" xfId="0" applyFill="1" applyBorder="1"/>
    <xf numFmtId="0" fontId="2" fillId="4" borderId="7" xfId="0" applyFont="1" applyFill="1" applyBorder="1"/>
    <xf numFmtId="0" fontId="2" fillId="4" borderId="10" xfId="0" applyFont="1" applyFill="1" applyBorder="1"/>
    <xf numFmtId="0" fontId="2" fillId="2" borderId="23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2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2" fillId="0" borderId="1" xfId="0" applyFont="1" applyFill="1" applyBorder="1"/>
    <xf numFmtId="0" fontId="2" fillId="0" borderId="0" xfId="0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/>
    <xf numFmtId="0" fontId="2" fillId="0" borderId="16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2" fillId="0" borderId="3" xfId="0" applyFont="1" applyFill="1" applyBorder="1"/>
    <xf numFmtId="0" fontId="2" fillId="0" borderId="5" xfId="0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Fill="1" applyBorder="1" applyAlignment="1"/>
    <xf numFmtId="0" fontId="2" fillId="0" borderId="17" xfId="0" applyFont="1" applyFill="1" applyBorder="1"/>
    <xf numFmtId="0" fontId="0" fillId="0" borderId="5" xfId="0" applyFill="1" applyBorder="1"/>
    <xf numFmtId="0" fontId="0" fillId="0" borderId="4" xfId="0" applyFill="1" applyBorder="1"/>
    <xf numFmtId="165" fontId="2" fillId="0" borderId="15" xfId="0" applyNumberFormat="1" applyFont="1" applyBorder="1"/>
    <xf numFmtId="165" fontId="2" fillId="0" borderId="16" xfId="0" applyNumberFormat="1" applyFont="1" applyFill="1" applyBorder="1"/>
    <xf numFmtId="165" fontId="2" fillId="0" borderId="16" xfId="0" applyNumberFormat="1" applyFont="1" applyBorder="1"/>
    <xf numFmtId="165" fontId="2" fillId="0" borderId="17" xfId="0" applyNumberFormat="1" applyFont="1" applyFill="1" applyBorder="1"/>
    <xf numFmtId="0" fontId="2" fillId="0" borderId="9" xfId="0" applyFont="1" applyFill="1" applyBorder="1"/>
    <xf numFmtId="164" fontId="2" fillId="5" borderId="3" xfId="0" applyNumberFormat="1" applyFont="1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3" xfId="0" applyFill="1" applyBorder="1"/>
    <xf numFmtId="0" fontId="0" fillId="5" borderId="17" xfId="0" applyFill="1" applyBorder="1"/>
    <xf numFmtId="0" fontId="0" fillId="0" borderId="0" xfId="0" applyBorder="1" applyAlignment="1"/>
    <xf numFmtId="0" fontId="2" fillId="4" borderId="9" xfId="0" applyFont="1" applyFill="1" applyBorder="1"/>
    <xf numFmtId="0" fontId="2" fillId="4" borderId="1" xfId="0" applyFont="1" applyFill="1" applyBorder="1"/>
    <xf numFmtId="0" fontId="2" fillId="4" borderId="3" xfId="0" applyFont="1" applyFill="1" applyBorder="1"/>
    <xf numFmtId="0" fontId="2" fillId="0" borderId="18" xfId="0" applyFont="1" applyBorder="1"/>
    <xf numFmtId="0" fontId="2" fillId="4" borderId="13" xfId="0" applyFont="1" applyFill="1" applyBorder="1"/>
    <xf numFmtId="0" fontId="2" fillId="4" borderId="24" xfId="0" applyFont="1" applyFill="1" applyBorder="1"/>
    <xf numFmtId="0" fontId="2" fillId="0" borderId="13" xfId="0" applyFont="1" applyBorder="1"/>
    <xf numFmtId="165" fontId="2" fillId="0" borderId="18" xfId="0" applyNumberFormat="1" applyFont="1" applyBorder="1"/>
    <xf numFmtId="0" fontId="2" fillId="0" borderId="19" xfId="0" applyFont="1" applyBorder="1"/>
    <xf numFmtId="0" fontId="2" fillId="4" borderId="19" xfId="0" applyFont="1" applyFill="1" applyBorder="1"/>
    <xf numFmtId="0" fontId="2" fillId="4" borderId="18" xfId="0" applyFont="1" applyFill="1" applyBorder="1"/>
    <xf numFmtId="0" fontId="2" fillId="3" borderId="25" xfId="0" applyFont="1" applyFill="1" applyBorder="1" applyAlignment="1">
      <alignment horizontal="center" wrapText="1"/>
    </xf>
    <xf numFmtId="0" fontId="2" fillId="0" borderId="12" xfId="0" applyFont="1" applyBorder="1"/>
    <xf numFmtId="0" fontId="2" fillId="5" borderId="26" xfId="0" applyFont="1" applyFill="1" applyBorder="1"/>
    <xf numFmtId="0" fontId="2" fillId="0" borderId="26" xfId="0" applyFont="1" applyBorder="1"/>
    <xf numFmtId="0" fontId="2" fillId="5" borderId="27" xfId="0" applyFont="1" applyFill="1" applyBorder="1"/>
    <xf numFmtId="0" fontId="2" fillId="5" borderId="25" xfId="0" applyFont="1" applyFill="1" applyBorder="1"/>
    <xf numFmtId="0" fontId="2" fillId="0" borderId="26" xfId="0" applyFont="1" applyFill="1" applyBorder="1"/>
    <xf numFmtId="0" fontId="2" fillId="0" borderId="25" xfId="0" applyFont="1" applyFill="1" applyBorder="1"/>
    <xf numFmtId="0" fontId="2" fillId="2" borderId="26" xfId="0" applyFont="1" applyFill="1" applyBorder="1" applyAlignment="1">
      <alignment horizontal="center" wrapText="1"/>
    </xf>
    <xf numFmtId="0" fontId="2" fillId="0" borderId="27" xfId="0" applyFont="1" applyBorder="1"/>
    <xf numFmtId="0" fontId="8" fillId="3" borderId="1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165" fontId="2" fillId="0" borderId="29" xfId="0" applyNumberFormat="1" applyFont="1" applyBorder="1"/>
    <xf numFmtId="165" fontId="2" fillId="0" borderId="28" xfId="0" applyNumberFormat="1" applyFont="1" applyFill="1" applyBorder="1"/>
    <xf numFmtId="165" fontId="2" fillId="0" borderId="30" xfId="0" applyNumberFormat="1" applyFont="1" applyBorder="1"/>
    <xf numFmtId="165" fontId="2" fillId="5" borderId="28" xfId="0" applyNumberFormat="1" applyFont="1" applyFill="1" applyBorder="1"/>
    <xf numFmtId="165" fontId="2" fillId="5" borderId="31" xfId="0" applyNumberFormat="1" applyFont="1" applyFill="1" applyBorder="1"/>
    <xf numFmtId="165" fontId="2" fillId="0" borderId="12" xfId="0" applyNumberFormat="1" applyFont="1" applyBorder="1"/>
    <xf numFmtId="165" fontId="2" fillId="0" borderId="26" xfId="0" applyNumberFormat="1" applyFont="1" applyFill="1" applyBorder="1"/>
    <xf numFmtId="165" fontId="2" fillId="0" borderId="27" xfId="0" applyNumberFormat="1" applyFont="1" applyBorder="1"/>
    <xf numFmtId="165" fontId="2" fillId="5" borderId="26" xfId="0" applyNumberFormat="1" applyFont="1" applyFill="1" applyBorder="1"/>
    <xf numFmtId="165" fontId="2" fillId="5" borderId="25" xfId="0" applyNumberFormat="1" applyFont="1" applyFill="1" applyBorder="1"/>
    <xf numFmtId="0" fontId="2" fillId="3" borderId="31" xfId="0" applyFont="1" applyFill="1" applyBorder="1" applyAlignment="1">
      <alignment horizontal="center" wrapText="1"/>
    </xf>
    <xf numFmtId="165" fontId="2" fillId="0" borderId="28" xfId="0" applyNumberFormat="1" applyFont="1" applyBorder="1"/>
    <xf numFmtId="165" fontId="2" fillId="5" borderId="30" xfId="0" applyNumberFormat="1" applyFont="1" applyFill="1" applyBorder="1"/>
    <xf numFmtId="165" fontId="2" fillId="0" borderId="26" xfId="0" applyNumberFormat="1" applyFont="1" applyBorder="1"/>
    <xf numFmtId="165" fontId="2" fillId="5" borderId="27" xfId="0" applyNumberFormat="1" applyFont="1" applyFill="1" applyBorder="1"/>
    <xf numFmtId="165" fontId="2" fillId="0" borderId="29" xfId="0" applyNumberFormat="1" applyFont="1" applyBorder="1" applyAlignment="1"/>
    <xf numFmtId="165" fontId="2" fillId="5" borderId="28" xfId="0" applyNumberFormat="1" applyFont="1" applyFill="1" applyBorder="1" applyAlignment="1"/>
    <xf numFmtId="165" fontId="2" fillId="0" borderId="28" xfId="0" applyNumberFormat="1" applyFont="1" applyBorder="1" applyAlignment="1"/>
    <xf numFmtId="165" fontId="2" fillId="5" borderId="30" xfId="0" applyNumberFormat="1" applyFont="1" applyFill="1" applyBorder="1" applyAlignment="1"/>
    <xf numFmtId="165" fontId="2" fillId="5" borderId="31" xfId="0" applyNumberFormat="1" applyFont="1" applyFill="1" applyBorder="1" applyAlignment="1"/>
    <xf numFmtId="165" fontId="2" fillId="0" borderId="12" xfId="0" applyNumberFormat="1" applyFont="1" applyBorder="1" applyAlignment="1"/>
    <xf numFmtId="165" fontId="2" fillId="5" borderId="26" xfId="0" applyNumberFormat="1" applyFont="1" applyFill="1" applyBorder="1" applyAlignment="1"/>
    <xf numFmtId="165" fontId="2" fillId="0" borderId="26" xfId="0" applyNumberFormat="1" applyFont="1" applyBorder="1" applyAlignment="1"/>
    <xf numFmtId="165" fontId="2" fillId="5" borderId="27" xfId="0" applyNumberFormat="1" applyFont="1" applyFill="1" applyBorder="1" applyAlignment="1"/>
    <xf numFmtId="165" fontId="2" fillId="5" borderId="25" xfId="0" applyNumberFormat="1" applyFont="1" applyFill="1" applyBorder="1" applyAlignment="1"/>
    <xf numFmtId="165" fontId="2" fillId="0" borderId="31" xfId="0" applyNumberFormat="1" applyFont="1" applyFill="1" applyBorder="1"/>
    <xf numFmtId="165" fontId="2" fillId="0" borderId="25" xfId="0" applyNumberFormat="1" applyFont="1" applyFill="1" applyBorder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26" xfId="0" applyNumberFormat="1" applyFont="1" applyFill="1" applyBorder="1" applyAlignment="1"/>
    <xf numFmtId="165" fontId="2" fillId="0" borderId="25" xfId="0" applyNumberFormat="1" applyFont="1" applyFill="1" applyBorder="1" applyAlignment="1"/>
    <xf numFmtId="0" fontId="2" fillId="2" borderId="1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14" xfId="0" applyFont="1" applyFill="1" applyBorder="1" applyAlignment="1">
      <alignment horizontal="center" wrapText="1"/>
    </xf>
    <xf numFmtId="0" fontId="10" fillId="6" borderId="9" xfId="0" applyFont="1" applyFill="1" applyBorder="1"/>
    <xf numFmtId="0" fontId="0" fillId="6" borderId="14" xfId="0" applyFill="1" applyBorder="1"/>
    <xf numFmtId="0" fontId="0" fillId="6" borderId="8" xfId="0" applyFill="1" applyBorder="1"/>
    <xf numFmtId="0" fontId="0" fillId="6" borderId="1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5" xfId="0" applyFill="1" applyBorder="1"/>
    <xf numFmtId="0" fontId="0" fillId="6" borderId="4" xfId="0" applyFill="1" applyBorder="1"/>
    <xf numFmtId="0" fontId="2" fillId="3" borderId="5" xfId="0" applyFont="1" applyFill="1" applyBorder="1" applyAlignment="1">
      <alignment horizontal="center" wrapText="1"/>
    </xf>
    <xf numFmtId="0" fontId="11" fillId="3" borderId="25" xfId="0" applyFont="1" applyFill="1" applyBorder="1" applyAlignment="1">
      <alignment horizontal="center" wrapText="1"/>
    </xf>
    <xf numFmtId="0" fontId="2" fillId="4" borderId="12" xfId="0" applyFont="1" applyFill="1" applyBorder="1"/>
    <xf numFmtId="0" fontId="2" fillId="4" borderId="26" xfId="0" applyFont="1" applyFill="1" applyBorder="1"/>
    <xf numFmtId="164" fontId="2" fillId="5" borderId="18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0" xfId="0" applyFont="1" applyFill="1" applyBorder="1" applyAlignment="1">
      <alignment horizontal="center" wrapText="1"/>
    </xf>
    <xf numFmtId="0" fontId="2" fillId="5" borderId="32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165" fontId="2" fillId="5" borderId="33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5" borderId="34" xfId="0" applyNumberFormat="1" applyFont="1" applyFill="1" applyBorder="1"/>
    <xf numFmtId="164" fontId="2" fillId="5" borderId="5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4" fontId="2" fillId="0" borderId="9" xfId="0" applyNumberFormat="1" applyFont="1" applyBorder="1"/>
    <xf numFmtId="14" fontId="2" fillId="5" borderId="1" xfId="0" applyNumberFormat="1" applyFont="1" applyFill="1" applyBorder="1"/>
    <xf numFmtId="14" fontId="2" fillId="0" borderId="1" xfId="0" applyNumberFormat="1" applyFont="1" applyBorder="1"/>
    <xf numFmtId="14" fontId="2" fillId="5" borderId="18" xfId="0" applyNumberFormat="1" applyFont="1" applyFill="1" applyBorder="1"/>
    <xf numFmtId="14" fontId="2" fillId="5" borderId="3" xfId="0" applyNumberFormat="1" applyFont="1" applyFill="1" applyBorder="1"/>
    <xf numFmtId="14" fontId="2" fillId="0" borderId="15" xfId="0" applyNumberFormat="1" applyFont="1" applyBorder="1"/>
    <xf numFmtId="14" fontId="2" fillId="0" borderId="16" xfId="0" applyNumberFormat="1" applyFont="1" applyFill="1" applyBorder="1"/>
    <xf numFmtId="14" fontId="2" fillId="0" borderId="19" xfId="0" applyNumberFormat="1" applyFont="1" applyBorder="1"/>
    <xf numFmtId="14" fontId="2" fillId="5" borderId="16" xfId="0" applyNumberFormat="1" applyFont="1" applyFill="1" applyBorder="1"/>
    <xf numFmtId="14" fontId="2" fillId="5" borderId="17" xfId="0" applyNumberFormat="1" applyFont="1" applyFill="1" applyBorder="1"/>
    <xf numFmtId="14" fontId="2" fillId="0" borderId="16" xfId="0" applyNumberFormat="1" applyFont="1" applyBorder="1"/>
    <xf numFmtId="14" fontId="2" fillId="5" borderId="19" xfId="0" applyNumberFormat="1" applyFont="1" applyFill="1" applyBorder="1"/>
    <xf numFmtId="14" fontId="2" fillId="0" borderId="1" xfId="0" applyNumberFormat="1" applyFont="1" applyFill="1" applyBorder="1"/>
    <xf numFmtId="14" fontId="2" fillId="0" borderId="18" xfId="0" applyNumberFormat="1" applyFont="1" applyBorder="1"/>
    <xf numFmtId="0" fontId="14" fillId="0" borderId="0" xfId="0" applyFont="1"/>
    <xf numFmtId="0" fontId="2" fillId="2" borderId="9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14" fontId="2" fillId="7" borderId="16" xfId="0" applyNumberFormat="1" applyFont="1" applyFill="1" applyBorder="1"/>
    <xf numFmtId="14" fontId="2" fillId="7" borderId="17" xfId="0" applyNumberFormat="1" applyFont="1" applyFill="1" applyBorder="1"/>
    <xf numFmtId="0" fontId="4" fillId="2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20" xfId="0" applyFont="1" applyFill="1" applyBorder="1" applyAlignment="1">
      <alignment wrapText="1"/>
    </xf>
    <xf numFmtId="0" fontId="0" fillId="0" borderId="35" xfId="0" applyBorder="1"/>
    <xf numFmtId="0" fontId="0" fillId="5" borderId="36" xfId="0" applyFill="1" applyBorder="1"/>
    <xf numFmtId="0" fontId="0" fillId="0" borderId="36" xfId="0" applyBorder="1"/>
    <xf numFmtId="0" fontId="0" fillId="5" borderId="37" xfId="0" applyFill="1" applyBorder="1"/>
    <xf numFmtId="0" fontId="0" fillId="0" borderId="38" xfId="0" applyBorder="1"/>
    <xf numFmtId="0" fontId="0" fillId="5" borderId="39" xfId="0" applyFill="1" applyBorder="1"/>
    <xf numFmtId="0" fontId="0" fillId="0" borderId="7" xfId="0" applyBorder="1"/>
    <xf numFmtId="0" fontId="0" fillId="5" borderId="20" xfId="0" applyFill="1" applyBorder="1"/>
    <xf numFmtId="0" fontId="0" fillId="0" borderId="20" xfId="0" applyBorder="1"/>
    <xf numFmtId="0" fontId="0" fillId="5" borderId="24" xfId="0" applyFill="1" applyBorder="1"/>
    <xf numFmtId="0" fontId="0" fillId="0" borderId="40" xfId="0" applyBorder="1"/>
    <xf numFmtId="0" fontId="0" fillId="5" borderId="10" xfId="0" applyFill="1" applyBorder="1"/>
    <xf numFmtId="0" fontId="5" fillId="3" borderId="10" xfId="0" applyFont="1" applyFill="1" applyBorder="1" applyAlignment="1">
      <alignment wrapText="1"/>
    </xf>
    <xf numFmtId="0" fontId="5" fillId="3" borderId="25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5" xfId="0" applyBorder="1" applyAlignment="1"/>
    <xf numFmtId="10" fontId="0" fillId="0" borderId="35" xfId="0" applyNumberFormat="1" applyBorder="1"/>
    <xf numFmtId="10" fontId="0" fillId="5" borderId="20" xfId="0" applyNumberFormat="1" applyFill="1" applyBorder="1"/>
    <xf numFmtId="10" fontId="0" fillId="0" borderId="20" xfId="0" applyNumberFormat="1" applyBorder="1"/>
    <xf numFmtId="10" fontId="0" fillId="0" borderId="9" xfId="0" applyNumberFormat="1" applyBorder="1"/>
    <xf numFmtId="10" fontId="0" fillId="5" borderId="1" xfId="0" applyNumberFormat="1" applyFill="1" applyBorder="1"/>
    <xf numFmtId="10" fontId="0" fillId="0" borderId="1" xfId="0" applyNumberFormat="1" applyBorder="1"/>
    <xf numFmtId="10" fontId="0" fillId="5" borderId="19" xfId="0" applyNumberFormat="1" applyFill="1" applyBorder="1"/>
    <xf numFmtId="10" fontId="0" fillId="0" borderId="15" xfId="0" applyNumberFormat="1" applyBorder="1"/>
    <xf numFmtId="10" fontId="0" fillId="5" borderId="16" xfId="0" applyNumberFormat="1" applyFill="1" applyBorder="1"/>
    <xf numFmtId="10" fontId="0" fillId="0" borderId="16" xfId="0" applyNumberFormat="1" applyBorder="1"/>
    <xf numFmtId="10" fontId="0" fillId="0" borderId="12" xfId="0" applyNumberFormat="1" applyBorder="1"/>
    <xf numFmtId="10" fontId="0" fillId="5" borderId="2" xfId="0" applyNumberFormat="1" applyFill="1" applyBorder="1"/>
    <xf numFmtId="10" fontId="0" fillId="0" borderId="2" xfId="0" applyNumberFormat="1" applyBorder="1"/>
    <xf numFmtId="10" fontId="0" fillId="5" borderId="22" xfId="0" applyNumberFormat="1" applyFill="1" applyBorder="1"/>
    <xf numFmtId="165" fontId="2" fillId="0" borderId="14" xfId="0" applyNumberFormat="1" applyFont="1" applyBorder="1"/>
    <xf numFmtId="165" fontId="2" fillId="5" borderId="0" xfId="0" applyNumberFormat="1" applyFont="1" applyFill="1" applyBorder="1"/>
    <xf numFmtId="166" fontId="2" fillId="0" borderId="14" xfId="0" applyNumberFormat="1" applyFont="1" applyBorder="1"/>
    <xf numFmtId="166" fontId="2" fillId="0" borderId="9" xfId="0" applyNumberFormat="1" applyFont="1" applyBorder="1"/>
    <xf numFmtId="167" fontId="2" fillId="0" borderId="9" xfId="0" applyNumberFormat="1" applyFont="1" applyBorder="1"/>
    <xf numFmtId="166" fontId="2" fillId="5" borderId="1" xfId="0" applyNumberFormat="1" applyFont="1" applyFill="1" applyBorder="1"/>
    <xf numFmtId="167" fontId="2" fillId="5" borderId="1" xfId="0" applyNumberFormat="1" applyFont="1" applyFill="1" applyBorder="1"/>
    <xf numFmtId="166" fontId="2" fillId="5" borderId="0" xfId="0" applyNumberFormat="1" applyFont="1" applyFill="1" applyBorder="1"/>
    <xf numFmtId="166" fontId="2" fillId="0" borderId="1" xfId="0" applyNumberFormat="1" applyFont="1" applyBorder="1"/>
    <xf numFmtId="166" fontId="2" fillId="0" borderId="0" xfId="0" applyNumberFormat="1" applyFont="1" applyBorder="1"/>
    <xf numFmtId="165" fontId="2" fillId="0" borderId="0" xfId="0" applyNumberFormat="1" applyFont="1" applyBorder="1"/>
    <xf numFmtId="166" fontId="2" fillId="5" borderId="18" xfId="0" applyNumberFormat="1" applyFont="1" applyFill="1" applyBorder="1"/>
    <xf numFmtId="10" fontId="0" fillId="0" borderId="40" xfId="0" applyNumberFormat="1" applyBorder="1"/>
    <xf numFmtId="10" fontId="0" fillId="5" borderId="41" xfId="0" applyNumberFormat="1" applyFill="1" applyBorder="1"/>
    <xf numFmtId="10" fontId="0" fillId="5" borderId="26" xfId="0" applyNumberFormat="1" applyFill="1" applyBorder="1"/>
    <xf numFmtId="167" fontId="2" fillId="5" borderId="18" xfId="0" applyNumberFormat="1" applyFont="1" applyFill="1" applyBorder="1"/>
    <xf numFmtId="166" fontId="2" fillId="5" borderId="13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L17" sqref="L17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283" t="s">
        <v>15</v>
      </c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2" x14ac:dyDescent="0.25">
      <c r="C2" s="281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</row>
    <row r="3" spans="1:22" ht="18.75" x14ac:dyDescent="0.3">
      <c r="C3" s="287" t="s">
        <v>90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</row>
    <row r="4" spans="1:22" ht="19.5" thickBot="1" x14ac:dyDescent="0.35">
      <c r="C4" s="287" t="s">
        <v>91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</row>
    <row r="5" spans="1:22" ht="26.25" x14ac:dyDescent="0.25">
      <c r="A5" s="225" t="s">
        <v>80</v>
      </c>
      <c r="B5" s="43" t="s">
        <v>0</v>
      </c>
      <c r="C5" s="284" t="s">
        <v>16</v>
      </c>
      <c r="D5" s="285"/>
      <c r="E5" s="7" t="s">
        <v>33</v>
      </c>
      <c r="F5" s="8" t="s">
        <v>4</v>
      </c>
      <c r="G5" s="8" t="s">
        <v>32</v>
      </c>
      <c r="H5" s="8" t="s">
        <v>1</v>
      </c>
      <c r="I5" s="8" t="s">
        <v>2</v>
      </c>
      <c r="J5" s="8" t="s">
        <v>3</v>
      </c>
      <c r="K5" s="8" t="s">
        <v>31</v>
      </c>
      <c r="L5" s="8" t="s">
        <v>8</v>
      </c>
      <c r="M5" s="8" t="s">
        <v>50</v>
      </c>
      <c r="N5" s="176" t="s">
        <v>51</v>
      </c>
      <c r="O5" s="284" t="s">
        <v>75</v>
      </c>
      <c r="P5" s="286"/>
      <c r="Q5" s="285"/>
      <c r="R5" s="284" t="s">
        <v>74</v>
      </c>
      <c r="S5" s="286"/>
      <c r="T5" s="285"/>
      <c r="U5" s="9" t="s">
        <v>10</v>
      </c>
    </row>
    <row r="6" spans="1:22" ht="27" thickBot="1" x14ac:dyDescent="0.3">
      <c r="A6" s="208"/>
      <c r="B6" s="230" t="s">
        <v>78</v>
      </c>
      <c r="C6" s="24" t="s">
        <v>17</v>
      </c>
      <c r="D6" s="140" t="s">
        <v>11</v>
      </c>
      <c r="E6" s="143" t="s">
        <v>46</v>
      </c>
      <c r="F6" s="77"/>
      <c r="G6" s="77"/>
      <c r="H6" s="77"/>
      <c r="I6" s="77"/>
      <c r="J6" s="77"/>
      <c r="K6" s="77"/>
      <c r="L6" s="77"/>
      <c r="M6" s="77"/>
      <c r="N6" s="197" t="s">
        <v>70</v>
      </c>
      <c r="O6" s="24" t="s">
        <v>12</v>
      </c>
      <c r="P6" s="144" t="s">
        <v>13</v>
      </c>
      <c r="Q6" s="140" t="s">
        <v>14</v>
      </c>
      <c r="R6" s="24" t="s">
        <v>12</v>
      </c>
      <c r="S6" s="144" t="s">
        <v>13</v>
      </c>
      <c r="T6" s="140" t="s">
        <v>14</v>
      </c>
      <c r="U6" s="25"/>
    </row>
    <row r="7" spans="1:22" x14ac:dyDescent="0.25">
      <c r="A7" s="210" t="s">
        <v>34</v>
      </c>
      <c r="B7" s="215">
        <v>41101</v>
      </c>
      <c r="C7" s="29">
        <v>8.1999999999999993</v>
      </c>
      <c r="D7" s="133">
        <v>11.4</v>
      </c>
      <c r="E7" s="30">
        <f>SUM(G7,H7,I7)</f>
        <v>0.85</v>
      </c>
      <c r="F7" s="26">
        <v>62</v>
      </c>
      <c r="G7" s="89"/>
      <c r="H7" s="29">
        <v>0.85</v>
      </c>
      <c r="I7" s="29">
        <v>0</v>
      </c>
      <c r="J7" s="29">
        <v>41</v>
      </c>
      <c r="K7" s="89"/>
      <c r="L7" s="29">
        <v>8.6999999999999993</v>
      </c>
      <c r="M7" s="93"/>
      <c r="N7" s="29">
        <v>4.3</v>
      </c>
      <c r="O7" s="66"/>
      <c r="P7" s="145"/>
      <c r="Q7" s="150">
        <v>7.1</v>
      </c>
      <c r="R7" s="66"/>
      <c r="S7" s="145"/>
      <c r="T7" s="150">
        <v>23.8</v>
      </c>
      <c r="U7" s="39">
        <v>396</v>
      </c>
      <c r="V7" s="58" t="s">
        <v>29</v>
      </c>
    </row>
    <row r="8" spans="1:22" x14ac:dyDescent="0.25">
      <c r="A8" s="222" t="s">
        <v>35</v>
      </c>
      <c r="B8" s="216"/>
      <c r="C8" s="97"/>
      <c r="D8" s="138"/>
      <c r="E8" s="32"/>
      <c r="F8" s="96"/>
      <c r="G8" s="78"/>
      <c r="H8" s="97"/>
      <c r="I8" s="97"/>
      <c r="J8" s="97"/>
      <c r="K8" s="78"/>
      <c r="L8" s="97"/>
      <c r="M8" s="94"/>
      <c r="N8" s="97"/>
      <c r="O8" s="98"/>
      <c r="P8" s="146"/>
      <c r="Q8" s="151"/>
      <c r="R8" s="98"/>
      <c r="S8" s="146"/>
      <c r="T8" s="151"/>
      <c r="U8" s="100"/>
      <c r="V8" s="58" t="s">
        <v>30</v>
      </c>
    </row>
    <row r="9" spans="1:22" x14ac:dyDescent="0.25">
      <c r="A9" s="223" t="s">
        <v>36</v>
      </c>
      <c r="B9" s="217"/>
      <c r="C9" s="127"/>
      <c r="D9" s="141"/>
      <c r="E9" s="125">
        <f>SUM(G9,H9,I9)</f>
        <v>0</v>
      </c>
      <c r="F9" s="124"/>
      <c r="G9" s="126"/>
      <c r="H9" s="127"/>
      <c r="I9" s="127"/>
      <c r="J9" s="127"/>
      <c r="K9" s="126"/>
      <c r="L9" s="127"/>
      <c r="M9" s="130"/>
      <c r="N9" s="127"/>
      <c r="O9" s="128"/>
      <c r="P9" s="147"/>
      <c r="Q9" s="152"/>
      <c r="R9" s="128"/>
      <c r="S9" s="147"/>
      <c r="T9" s="152"/>
      <c r="U9" s="129"/>
      <c r="V9" s="58" t="s">
        <v>94</v>
      </c>
    </row>
    <row r="10" spans="1:22" x14ac:dyDescent="0.25">
      <c r="A10" s="211" t="s">
        <v>37</v>
      </c>
      <c r="B10" s="218"/>
      <c r="C10" s="62"/>
      <c r="D10" s="134"/>
      <c r="E10" s="32"/>
      <c r="F10" s="70"/>
      <c r="G10" s="78"/>
      <c r="H10" s="62"/>
      <c r="I10" s="62"/>
      <c r="J10" s="62"/>
      <c r="K10" s="78"/>
      <c r="L10" s="62"/>
      <c r="M10" s="94"/>
      <c r="N10" s="62"/>
      <c r="O10" s="63"/>
      <c r="P10" s="148"/>
      <c r="Q10" s="153"/>
      <c r="R10" s="63"/>
      <c r="S10" s="148"/>
      <c r="T10" s="153"/>
      <c r="U10" s="71"/>
      <c r="V10" s="58" t="s">
        <v>29</v>
      </c>
    </row>
    <row r="11" spans="1:22" ht="15.75" thickBot="1" x14ac:dyDescent="0.3">
      <c r="A11" s="214" t="s">
        <v>38</v>
      </c>
      <c r="B11" s="219"/>
      <c r="C11" s="74"/>
      <c r="D11" s="137"/>
      <c r="E11" s="34"/>
      <c r="F11" s="73"/>
      <c r="G11" s="90"/>
      <c r="H11" s="74"/>
      <c r="I11" s="74"/>
      <c r="J11" s="74"/>
      <c r="K11" s="90"/>
      <c r="L11" s="74"/>
      <c r="M11" s="95"/>
      <c r="N11" s="74"/>
      <c r="O11" s="76"/>
      <c r="P11" s="149"/>
      <c r="Q11" s="154"/>
      <c r="R11" s="76"/>
      <c r="S11" s="149"/>
      <c r="T11" s="154"/>
      <c r="U11" s="75"/>
      <c r="V11" s="67" t="s">
        <v>27</v>
      </c>
    </row>
    <row r="13" spans="1:22" s="21" customFormat="1" x14ac:dyDescent="0.25">
      <c r="C13" s="280" t="s">
        <v>49</v>
      </c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</row>
    <row r="14" spans="1:22" s="21" customFormat="1" x14ac:dyDescent="0.25">
      <c r="C14" s="280" t="s">
        <v>26</v>
      </c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</row>
    <row r="15" spans="1:22" s="21" customFormat="1" x14ac:dyDescent="0.25">
      <c r="C15" s="198" t="s">
        <v>73</v>
      </c>
    </row>
    <row r="16" spans="1:22" x14ac:dyDescent="0.25"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</row>
    <row r="17" spans="3:16" ht="15.75" thickBot="1" x14ac:dyDescent="0.3"/>
    <row r="18" spans="3:16" x14ac:dyDescent="0.25">
      <c r="C18" s="181" t="s">
        <v>64</v>
      </c>
      <c r="D18" s="182"/>
      <c r="E18" s="182"/>
      <c r="F18" s="182"/>
      <c r="G18" s="182"/>
      <c r="H18" s="183"/>
    </row>
    <row r="19" spans="3:16" x14ac:dyDescent="0.25">
      <c r="C19" s="184" t="s">
        <v>6</v>
      </c>
      <c r="D19" s="185" t="s">
        <v>52</v>
      </c>
      <c r="E19" s="185"/>
      <c r="F19" s="185"/>
      <c r="G19" s="185"/>
      <c r="H19" s="186"/>
    </row>
    <row r="20" spans="3:16" x14ac:dyDescent="0.25">
      <c r="C20" s="184" t="s">
        <v>4</v>
      </c>
      <c r="D20" s="185" t="s">
        <v>53</v>
      </c>
      <c r="E20" s="185"/>
      <c r="F20" s="185"/>
      <c r="G20" s="185"/>
      <c r="H20" s="186"/>
    </row>
    <row r="21" spans="3:16" x14ac:dyDescent="0.25">
      <c r="C21" s="184" t="s">
        <v>5</v>
      </c>
      <c r="D21" s="185" t="s">
        <v>61</v>
      </c>
      <c r="E21" s="185"/>
      <c r="F21" s="185"/>
      <c r="G21" s="185"/>
      <c r="H21" s="186"/>
    </row>
    <row r="22" spans="3:16" x14ac:dyDescent="0.25">
      <c r="C22" s="184" t="s">
        <v>62</v>
      </c>
      <c r="D22" s="185" t="s">
        <v>63</v>
      </c>
      <c r="E22" s="185"/>
      <c r="F22" s="185"/>
      <c r="G22" s="185"/>
      <c r="H22" s="186"/>
    </row>
    <row r="23" spans="3:16" x14ac:dyDescent="0.25">
      <c r="C23" s="184" t="s">
        <v>1</v>
      </c>
      <c r="D23" s="185" t="s">
        <v>54</v>
      </c>
      <c r="E23" s="185"/>
      <c r="F23" s="185"/>
      <c r="G23" s="185"/>
      <c r="H23" s="186"/>
    </row>
    <row r="24" spans="3:16" x14ac:dyDescent="0.25">
      <c r="C24" s="184" t="s">
        <v>2</v>
      </c>
      <c r="D24" s="185" t="s">
        <v>55</v>
      </c>
      <c r="E24" s="185"/>
      <c r="F24" s="185"/>
      <c r="G24" s="185"/>
      <c r="H24" s="186"/>
    </row>
    <row r="25" spans="3:16" x14ac:dyDescent="0.25">
      <c r="C25" s="184" t="s">
        <v>8</v>
      </c>
      <c r="D25" s="185" t="s">
        <v>56</v>
      </c>
      <c r="E25" s="185"/>
      <c r="F25" s="185"/>
      <c r="G25" s="185"/>
      <c r="H25" s="186"/>
    </row>
    <row r="26" spans="3:16" x14ac:dyDescent="0.25">
      <c r="C26" s="184" t="s">
        <v>57</v>
      </c>
      <c r="D26" s="185" t="s">
        <v>58</v>
      </c>
      <c r="E26" s="185"/>
      <c r="F26" s="185"/>
      <c r="G26" s="185"/>
      <c r="H26" s="186"/>
    </row>
    <row r="27" spans="3:16" x14ac:dyDescent="0.25">
      <c r="C27" s="184" t="s">
        <v>51</v>
      </c>
      <c r="D27" s="185" t="s">
        <v>59</v>
      </c>
      <c r="E27" s="185"/>
      <c r="F27" s="185"/>
      <c r="G27" s="185"/>
      <c r="H27" s="186"/>
    </row>
    <row r="28" spans="3:16" ht="15.75" thickBot="1" x14ac:dyDescent="0.3">
      <c r="C28" s="187" t="s">
        <v>10</v>
      </c>
      <c r="D28" s="188" t="s">
        <v>60</v>
      </c>
      <c r="E28" s="188"/>
      <c r="F28" s="188"/>
      <c r="G28" s="188"/>
      <c r="H28" s="189"/>
    </row>
    <row r="30" spans="3:16" x14ac:dyDescent="0.25">
      <c r="P30" t="s">
        <v>79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honeticPr fontId="0" type="noConversion"/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I6" sqref="I6"/>
    </sheetView>
  </sheetViews>
  <sheetFormatPr defaultRowHeight="15" x14ac:dyDescent="0.25"/>
  <cols>
    <col min="1" max="2" width="10.28515625" customWidth="1"/>
    <col min="3" max="4" width="6.7109375" customWidth="1"/>
    <col min="5" max="5" width="6" customWidth="1"/>
    <col min="6" max="6" width="6.140625" customWidth="1"/>
    <col min="7" max="7" width="6" customWidth="1"/>
    <col min="8" max="8" width="6.28515625" customWidth="1"/>
    <col min="9" max="11" width="6" customWidth="1"/>
    <col min="12" max="12" width="6.28515625" customWidth="1"/>
    <col min="13" max="13" width="6" customWidth="1"/>
    <col min="14" max="14" width="6.7109375" customWidth="1"/>
    <col min="15" max="15" width="6.42578125" customWidth="1"/>
  </cols>
  <sheetData>
    <row r="1" spans="1:17" ht="23.25" customHeight="1" x14ac:dyDescent="0.25">
      <c r="C1" s="288" t="s">
        <v>18</v>
      </c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195"/>
    </row>
    <row r="2" spans="1:17" ht="18.75" x14ac:dyDescent="0.3">
      <c r="C2" s="287" t="s">
        <v>90</v>
      </c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ht="19.5" thickBot="1" x14ac:dyDescent="0.35">
      <c r="C3" s="287" t="s">
        <v>91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</row>
    <row r="4" spans="1:17" ht="26.25" x14ac:dyDescent="0.25">
      <c r="A4" s="225" t="s">
        <v>80</v>
      </c>
      <c r="B4" s="43" t="s">
        <v>0</v>
      </c>
      <c r="C4" s="284" t="s">
        <v>16</v>
      </c>
      <c r="D4" s="285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57</v>
      </c>
      <c r="N4" s="176" t="s">
        <v>51</v>
      </c>
      <c r="O4" s="43" t="s">
        <v>10</v>
      </c>
    </row>
    <row r="5" spans="1:17" ht="27" thickBot="1" x14ac:dyDescent="0.3">
      <c r="A5" s="208" t="s">
        <v>78</v>
      </c>
      <c r="B5" s="230" t="s">
        <v>78</v>
      </c>
      <c r="C5" s="24" t="s">
        <v>17</v>
      </c>
      <c r="D5" s="140" t="s">
        <v>11</v>
      </c>
      <c r="E5" s="91"/>
      <c r="F5" s="77"/>
      <c r="G5" s="77"/>
      <c r="H5" s="77"/>
      <c r="I5" s="77"/>
      <c r="J5" s="77"/>
      <c r="K5" s="77"/>
      <c r="L5" s="77"/>
      <c r="M5" s="77"/>
      <c r="N5" s="92" t="s">
        <v>20</v>
      </c>
      <c r="O5" s="44"/>
    </row>
    <row r="6" spans="1:17" x14ac:dyDescent="0.25">
      <c r="A6" s="210" t="s">
        <v>34</v>
      </c>
      <c r="B6" s="215">
        <v>41101</v>
      </c>
      <c r="C6" s="29">
        <f>'Inf Conc.'!C7</f>
        <v>8.1999999999999993</v>
      </c>
      <c r="D6" s="133">
        <f>'Inf Conc.'!D7</f>
        <v>11.4</v>
      </c>
      <c r="E6" s="30">
        <f>'Inf Conc.'!E7*C6*3.78</f>
        <v>26.346599999999995</v>
      </c>
      <c r="F6" s="39">
        <f>'Inf Conc.'!F7*C6*3.78</f>
        <v>1921.7519999999997</v>
      </c>
      <c r="G6" s="93">
        <f>'Inf Conc.'!G7*C6*3.78</f>
        <v>0</v>
      </c>
      <c r="H6" s="29">
        <f>'Inf Conc.'!H7*C6*3.78</f>
        <v>26.346599999999995</v>
      </c>
      <c r="I6" s="29">
        <f>'Inf Conc.'!I7*C6*3.78</f>
        <v>0</v>
      </c>
      <c r="J6" s="29">
        <f>'Inf Conc.'!J7*C6*3.78</f>
        <v>1270.8359999999998</v>
      </c>
      <c r="K6" s="93">
        <f>'Inf Conc.'!K7*C6*3.78</f>
        <v>0</v>
      </c>
      <c r="L6" s="29">
        <f>'Inf Conc.'!L7*C6*3.78</f>
        <v>269.66519999999997</v>
      </c>
      <c r="M6" s="121">
        <f>'Inf Conc.'!M7*C6*3.78</f>
        <v>0</v>
      </c>
      <c r="N6" s="29">
        <f>'Inf Conc.'!N7*D6*3.78</f>
        <v>185.29559999999998</v>
      </c>
      <c r="O6" s="39">
        <f>'Inf Conc.'!U7*C6*3.78</f>
        <v>12274.415999999999</v>
      </c>
      <c r="P6" s="58" t="s">
        <v>29</v>
      </c>
    </row>
    <row r="7" spans="1:17" x14ac:dyDescent="0.25">
      <c r="A7" s="222" t="s">
        <v>35</v>
      </c>
      <c r="B7" s="216"/>
      <c r="C7" s="3">
        <f>'Inf Conc.'!C8</f>
        <v>0</v>
      </c>
      <c r="D7" s="135">
        <f>'Inf Conc.'!D8</f>
        <v>0</v>
      </c>
      <c r="E7" s="32"/>
      <c r="F7" s="40">
        <f>'Inf Conc.'!F8*C7*3.78</f>
        <v>0</v>
      </c>
      <c r="G7" s="94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94"/>
      <c r="L7" s="3">
        <f>'Inf Conc.'!L8*C7*3.78</f>
        <v>0</v>
      </c>
      <c r="M7" s="122"/>
      <c r="N7" s="3">
        <f>'Inf Conc.'!N8*D7*3.78</f>
        <v>0</v>
      </c>
      <c r="O7" s="40">
        <f>'Inf Conc.'!U8*C7*3.78</f>
        <v>0</v>
      </c>
      <c r="P7" s="58" t="s">
        <v>30</v>
      </c>
    </row>
    <row r="8" spans="1:17" x14ac:dyDescent="0.25">
      <c r="A8" s="223" t="s">
        <v>36</v>
      </c>
      <c r="B8" s="217"/>
      <c r="C8" s="127">
        <f>'Inf Conc.'!C9</f>
        <v>0</v>
      </c>
      <c r="D8" s="141">
        <f>'Inf Conc.'!D9</f>
        <v>0</v>
      </c>
      <c r="E8" s="125"/>
      <c r="F8" s="129">
        <f>'Inf Conc.'!F9*C8*3.78</f>
        <v>0</v>
      </c>
      <c r="G8" s="130"/>
      <c r="H8" s="127">
        <f>'Inf Conc.'!H9*C8*3.78</f>
        <v>0</v>
      </c>
      <c r="I8" s="127">
        <f>'Inf Conc.'!I9*C8*3.78</f>
        <v>0</v>
      </c>
      <c r="J8" s="127">
        <f>'Inf Conc.'!J9*C8*3.78</f>
        <v>0</v>
      </c>
      <c r="K8" s="130"/>
      <c r="L8" s="127">
        <f>'Inf Conc.'!L9*C8*3.78</f>
        <v>0</v>
      </c>
      <c r="M8" s="131"/>
      <c r="N8" s="127">
        <f>'Inf Conc.'!N9*D8*3.78</f>
        <v>0</v>
      </c>
      <c r="O8" s="129">
        <f>'Inf Conc.'!U9*C8*3.78</f>
        <v>0</v>
      </c>
      <c r="P8" s="58" t="s">
        <v>94</v>
      </c>
    </row>
    <row r="9" spans="1:17" x14ac:dyDescent="0.25">
      <c r="A9" s="211" t="s">
        <v>37</v>
      </c>
      <c r="B9" s="218"/>
      <c r="C9" s="62">
        <f>'Inf Conc.'!C10</f>
        <v>0</v>
      </c>
      <c r="D9" s="134">
        <f>'Inf Conc.'!D10</f>
        <v>0</v>
      </c>
      <c r="E9" s="32">
        <f>'Inf Conc.'!E9*C9*3.78</f>
        <v>0</v>
      </c>
      <c r="F9" s="71">
        <f>'Inf Conc.'!F10*C9*3.78</f>
        <v>0</v>
      </c>
      <c r="G9" s="94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94">
        <f>'Inf Conc.'!K9*C9*3.78</f>
        <v>0</v>
      </c>
      <c r="L9" s="62">
        <f>'Inf Conc.'!L10*C9*3.78</f>
        <v>0</v>
      </c>
      <c r="M9" s="122">
        <f>'Inf Conc.'!M9*C9*3.78</f>
        <v>0</v>
      </c>
      <c r="N9" s="62">
        <f>'Inf Conc.'!N10*D9*3.78</f>
        <v>0</v>
      </c>
      <c r="O9" s="71">
        <f>'Inf Conc.'!U10*C9*3.78</f>
        <v>0</v>
      </c>
      <c r="P9" s="58" t="s">
        <v>29</v>
      </c>
    </row>
    <row r="10" spans="1:17" ht="15.75" thickBot="1" x14ac:dyDescent="0.3">
      <c r="A10" s="214" t="s">
        <v>38</v>
      </c>
      <c r="B10" s="219"/>
      <c r="C10" s="74">
        <f>'Inf Conc.'!C11</f>
        <v>0</v>
      </c>
      <c r="D10" s="137">
        <f>'Inf Conc.'!D11</f>
        <v>0</v>
      </c>
      <c r="E10" s="34"/>
      <c r="F10" s="75">
        <f>'Inf Conc.'!F11*C10*3.78</f>
        <v>0</v>
      </c>
      <c r="G10" s="95"/>
      <c r="H10" s="74">
        <f>'Inf Conc.'!H11*C10*3.78</f>
        <v>0</v>
      </c>
      <c r="I10" s="74">
        <f>'Inf Conc.'!I11*C10*3.78</f>
        <v>0</v>
      </c>
      <c r="J10" s="74">
        <f>'Inf Conc.'!J11*C10*3.78</f>
        <v>0</v>
      </c>
      <c r="K10" s="95"/>
      <c r="L10" s="74">
        <f>'Inf Conc.'!L11*C10*3.78</f>
        <v>0</v>
      </c>
      <c r="M10" s="123"/>
      <c r="N10" s="74">
        <f>'Inf Conc.'!N11*D10*3.78</f>
        <v>0</v>
      </c>
      <c r="O10" s="75">
        <f>'Inf Conc.'!U11*C10*3.78</f>
        <v>0</v>
      </c>
      <c r="P10" s="67" t="s">
        <v>27</v>
      </c>
    </row>
    <row r="12" spans="1:17" ht="21" customHeight="1" x14ac:dyDescent="0.25">
      <c r="C12" s="289" t="s">
        <v>72</v>
      </c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</row>
  </sheetData>
  <mergeCells count="5">
    <mergeCell ref="C4:D4"/>
    <mergeCell ref="C1:N1"/>
    <mergeCell ref="C12:O12"/>
    <mergeCell ref="C2:Q2"/>
    <mergeCell ref="C3:Q3"/>
  </mergeCells>
  <phoneticPr fontId="0" type="noConversion"/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10" workbookViewId="0">
      <selection activeCell="F21" sqref="F21"/>
    </sheetView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283" t="s">
        <v>40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</row>
    <row r="2" spans="1:25" s="21" customFormat="1" ht="16.5" customHeight="1" x14ac:dyDescent="0.25"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49"/>
      <c r="V2" s="49"/>
      <c r="X2" s="49"/>
    </row>
    <row r="3" spans="1:25" ht="18.75" x14ac:dyDescent="0.3">
      <c r="B3" s="287" t="s">
        <v>90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</row>
    <row r="4" spans="1:25" ht="18.75" x14ac:dyDescent="0.3">
      <c r="B4" s="287" t="s">
        <v>91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U4" t="s">
        <v>82</v>
      </c>
    </row>
    <row r="5" spans="1:25" s="21" customFormat="1" ht="25.5" customHeight="1" x14ac:dyDescent="0.25">
      <c r="B5" s="294" t="s">
        <v>92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196"/>
      <c r="X5" s="196"/>
    </row>
    <row r="6" spans="1:25" s="21" customFormat="1" ht="13.5" customHeight="1" x14ac:dyDescent="0.25">
      <c r="B6" s="178" t="s">
        <v>66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X6" s="196"/>
    </row>
    <row r="7" spans="1:25" s="21" customFormat="1" ht="12.75" customHeight="1" thickBot="1" x14ac:dyDescent="0.3">
      <c r="B7" s="295" t="s">
        <v>73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50"/>
      <c r="V7" s="49"/>
      <c r="X7" s="49"/>
    </row>
    <row r="8" spans="1:25" ht="44.25" customHeight="1" x14ac:dyDescent="0.25">
      <c r="A8" s="10" t="s">
        <v>67</v>
      </c>
      <c r="B8" s="291" t="s">
        <v>16</v>
      </c>
      <c r="C8" s="292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65</v>
      </c>
      <c r="K8" s="12" t="s">
        <v>8</v>
      </c>
      <c r="L8" s="12" t="s">
        <v>57</v>
      </c>
      <c r="M8" s="180" t="s">
        <v>51</v>
      </c>
      <c r="N8" s="291" t="s">
        <v>9</v>
      </c>
      <c r="O8" s="293"/>
      <c r="P8" s="292"/>
      <c r="Q8" s="291" t="s">
        <v>47</v>
      </c>
      <c r="R8" s="293"/>
      <c r="S8" s="292"/>
      <c r="T8" s="13" t="s">
        <v>10</v>
      </c>
      <c r="U8" s="19" t="s">
        <v>21</v>
      </c>
      <c r="V8" s="19" t="s">
        <v>81</v>
      </c>
      <c r="W8" s="19" t="s">
        <v>23</v>
      </c>
      <c r="X8" s="20" t="s">
        <v>96</v>
      </c>
      <c r="Y8" s="21"/>
    </row>
    <row r="9" spans="1:25" ht="36.75" customHeight="1" thickBot="1" x14ac:dyDescent="0.3">
      <c r="A9" s="209" t="s">
        <v>78</v>
      </c>
      <c r="B9" s="14" t="s">
        <v>17</v>
      </c>
      <c r="C9" s="132" t="s">
        <v>11</v>
      </c>
      <c r="D9" s="142" t="s">
        <v>46</v>
      </c>
      <c r="E9" s="16"/>
      <c r="F9" s="16"/>
      <c r="G9" s="16"/>
      <c r="H9" s="16"/>
      <c r="I9" s="16"/>
      <c r="J9" s="16"/>
      <c r="K9" s="16"/>
      <c r="L9" s="16"/>
      <c r="M9" s="199" t="s">
        <v>70</v>
      </c>
      <c r="N9" s="14" t="s">
        <v>12</v>
      </c>
      <c r="O9" s="155" t="s">
        <v>13</v>
      </c>
      <c r="P9" s="132" t="s">
        <v>14</v>
      </c>
      <c r="Q9" s="14" t="s">
        <v>12</v>
      </c>
      <c r="R9" s="155" t="s">
        <v>13</v>
      </c>
      <c r="S9" s="132" t="s">
        <v>14</v>
      </c>
      <c r="T9" s="15"/>
      <c r="U9" s="232" t="s">
        <v>22</v>
      </c>
      <c r="V9" s="232" t="s">
        <v>83</v>
      </c>
      <c r="W9" s="245" t="s">
        <v>48</v>
      </c>
      <c r="X9" s="246" t="s">
        <v>84</v>
      </c>
      <c r="Y9" s="21"/>
    </row>
    <row r="10" spans="1:25" x14ac:dyDescent="0.25">
      <c r="A10" s="215">
        <v>41101</v>
      </c>
      <c r="B10" s="26">
        <v>5.5</v>
      </c>
      <c r="C10" s="133">
        <v>8.5</v>
      </c>
      <c r="D10" s="29">
        <f>SUM(F10,G10,H10)</f>
        <v>32.659999999999997</v>
      </c>
      <c r="E10" s="29">
        <v>39</v>
      </c>
      <c r="F10" s="29">
        <v>30</v>
      </c>
      <c r="G10" s="263">
        <v>2</v>
      </c>
      <c r="H10" s="29">
        <v>0.66</v>
      </c>
      <c r="I10" s="29">
        <v>37</v>
      </c>
      <c r="J10" s="30"/>
      <c r="K10" s="29">
        <v>4.3</v>
      </c>
      <c r="L10" s="29">
        <v>4.3</v>
      </c>
      <c r="M10" s="263">
        <v>4</v>
      </c>
      <c r="N10" s="66"/>
      <c r="O10" s="145"/>
      <c r="P10" s="150">
        <v>7.4</v>
      </c>
      <c r="Q10" s="80"/>
      <c r="R10" s="160"/>
      <c r="S10" s="165">
        <v>23.7</v>
      </c>
      <c r="T10" s="26">
        <v>4.9000000000000004</v>
      </c>
      <c r="U10" s="233">
        <f>SUM('Inf Conc.'!$F$7,'Inf Conc.'!$H$7,'Inf Conc.'!$I$7)-SUM(E10,G10,H10)</f>
        <v>21.190000000000005</v>
      </c>
      <c r="V10" s="249">
        <f>(SUM('Inf Conc.'!$G$7,'Inf Conc.'!$I$7,'Inf Conc.'!$J$7)-SUM(E10,G10,H10))/(SUM('Inf Conc.'!$G$7,'Inf Conc.'!$I$7,'Inf Conc.'!$J$7))</f>
        <v>-1.6097560975609673E-2</v>
      </c>
      <c r="W10" s="239">
        <f>'Inf Conc.'!$L$7-K10</f>
        <v>4.3999999999999995</v>
      </c>
      <c r="X10" s="259">
        <f>('Inf Conc.'!$L$7-L10)/('Inf Conc.'!$L$7)</f>
        <v>0.50574712643678155</v>
      </c>
    </row>
    <row r="11" spans="1:25" x14ac:dyDescent="0.25">
      <c r="A11" s="218">
        <v>41116</v>
      </c>
      <c r="B11" s="70">
        <v>5.4</v>
      </c>
      <c r="C11" s="134">
        <v>8.1</v>
      </c>
      <c r="D11" s="62">
        <f t="shared" ref="D11:D57" si="0">SUM(F11,G11,H11)</f>
        <v>42.51</v>
      </c>
      <c r="E11" s="62">
        <v>38</v>
      </c>
      <c r="F11" s="62">
        <v>39</v>
      </c>
      <c r="G11" s="62">
        <v>2.9</v>
      </c>
      <c r="H11" s="62">
        <v>0.61</v>
      </c>
      <c r="I11" s="62">
        <v>36</v>
      </c>
      <c r="J11" s="62"/>
      <c r="K11" s="62">
        <v>4.8</v>
      </c>
      <c r="L11" s="62">
        <v>4.9000000000000004</v>
      </c>
      <c r="M11" s="264">
        <v>4</v>
      </c>
      <c r="N11" s="63"/>
      <c r="O11" s="148"/>
      <c r="P11" s="153">
        <v>7.4</v>
      </c>
      <c r="Q11" s="81"/>
      <c r="R11" s="161"/>
      <c r="S11" s="166">
        <v>23.2</v>
      </c>
      <c r="T11" s="70">
        <v>5.6</v>
      </c>
      <c r="U11" s="234">
        <f>SUM('Inf Conc.'!$F$7,'Inf Conc.'!$H$7,'Inf Conc.'!$I$7)-SUM(E11,G11,H11)</f>
        <v>21.340000000000003</v>
      </c>
      <c r="V11" s="250">
        <f>(SUM('Inf Conc.'!$G$7,'Inf Conc.'!$I$7,'Inf Conc.'!$J$7)-SUM(E11,G11,H11))/(SUM('Inf Conc.'!$G$7,'Inf Conc.'!$I$7,'Inf Conc.'!$J$7))</f>
        <v>-1.2439024390243855E-2</v>
      </c>
      <c r="W11" s="240">
        <f>'Inf Conc.'!$L$7-K11</f>
        <v>3.8999999999999995</v>
      </c>
      <c r="X11" s="260">
        <f>('Inf Conc.'!$L$7-L11)/('Inf Conc.'!$L$7)</f>
        <v>0.43678160919540221</v>
      </c>
    </row>
    <row r="12" spans="1:25" x14ac:dyDescent="0.25">
      <c r="A12" s="220">
        <v>41123</v>
      </c>
      <c r="B12" s="1">
        <v>5.8</v>
      </c>
      <c r="C12" s="135">
        <v>8.5</v>
      </c>
      <c r="D12" s="3">
        <f t="shared" si="0"/>
        <v>41.480000000000004</v>
      </c>
      <c r="E12" s="3">
        <v>38</v>
      </c>
      <c r="F12" s="3">
        <v>37</v>
      </c>
      <c r="G12" s="3">
        <v>3.6</v>
      </c>
      <c r="H12" s="3">
        <v>0.88</v>
      </c>
      <c r="I12" s="3">
        <v>36</v>
      </c>
      <c r="J12" s="32"/>
      <c r="K12" s="3">
        <v>4.2</v>
      </c>
      <c r="L12" s="3">
        <v>5.2</v>
      </c>
      <c r="M12" s="3">
        <v>3.6</v>
      </c>
      <c r="N12" s="57"/>
      <c r="O12" s="156"/>
      <c r="P12" s="158">
        <v>7.4</v>
      </c>
      <c r="Q12" s="56"/>
      <c r="R12" s="162"/>
      <c r="S12" s="167">
        <v>23.3</v>
      </c>
      <c r="T12" s="1">
        <v>4.5999999999999996</v>
      </c>
      <c r="U12" s="235">
        <f>SUM('Inf Conc.'!$F$7,'Inf Conc.'!$H$7,'Inf Conc.'!$I$7)-SUM(E12,G12,H12)</f>
        <v>20.369999999999997</v>
      </c>
      <c r="V12" s="251">
        <f>(SUM('Inf Conc.'!$G$7,'Inf Conc.'!$I$7,'Inf Conc.'!$J$7)-SUM(E12,G12,H12))/(SUM('Inf Conc.'!$G$7,'Inf Conc.'!$I$7,'Inf Conc.'!$J$7))</f>
        <v>-3.6097560975609851E-2</v>
      </c>
      <c r="W12" s="241">
        <f>'Inf Conc.'!$L$7-K12</f>
        <v>4.4999999999999991</v>
      </c>
      <c r="X12" s="261">
        <f>('Inf Conc.'!$L$7-L12)/('Inf Conc.'!$L$7)</f>
        <v>0.4022988505747126</v>
      </c>
    </row>
    <row r="13" spans="1:25" x14ac:dyDescent="0.25">
      <c r="A13" s="218">
        <v>41143</v>
      </c>
      <c r="B13" s="70">
        <v>5.7</v>
      </c>
      <c r="C13" s="134">
        <v>8.6</v>
      </c>
      <c r="D13" s="62">
        <f t="shared" si="0"/>
        <v>44.55</v>
      </c>
      <c r="E13" s="62">
        <v>41</v>
      </c>
      <c r="F13" s="62">
        <v>41</v>
      </c>
      <c r="G13" s="62">
        <v>3.3</v>
      </c>
      <c r="H13" s="62">
        <v>0.25</v>
      </c>
      <c r="I13" s="62">
        <v>39</v>
      </c>
      <c r="J13" s="62"/>
      <c r="K13" s="62">
        <v>3.2</v>
      </c>
      <c r="L13" s="62">
        <v>3.1</v>
      </c>
      <c r="M13" s="62">
        <v>2.8</v>
      </c>
      <c r="N13" s="63"/>
      <c r="O13" s="148"/>
      <c r="P13" s="153">
        <v>7.4</v>
      </c>
      <c r="Q13" s="81"/>
      <c r="R13" s="161"/>
      <c r="S13" s="166">
        <v>23.6</v>
      </c>
      <c r="T13" s="70">
        <v>7.3</v>
      </c>
      <c r="U13" s="234">
        <f>SUM('Inf Conc.'!$F$7,'Inf Conc.'!$H$7,'Inf Conc.'!$I$7)-SUM(E13,G13,H13)</f>
        <v>18.300000000000004</v>
      </c>
      <c r="V13" s="250">
        <f>(SUM('Inf Conc.'!$G$7,'Inf Conc.'!$I$7,'Inf Conc.'!$J$7)-SUM(E13,G13,H13))/(SUM('Inf Conc.'!$G$7,'Inf Conc.'!$I$7,'Inf Conc.'!$J$7))</f>
        <v>-8.6585365853658461E-2</v>
      </c>
      <c r="W13" s="240">
        <f>'Inf Conc.'!$L$7-K13</f>
        <v>5.4999999999999991</v>
      </c>
      <c r="X13" s="260">
        <f>('Inf Conc.'!$L$7-L13)/('Inf Conc.'!$L$7)</f>
        <v>0.64367816091954022</v>
      </c>
    </row>
    <row r="14" spans="1:25" x14ac:dyDescent="0.25">
      <c r="A14" s="220">
        <v>41164</v>
      </c>
      <c r="B14" s="57">
        <v>6</v>
      </c>
      <c r="C14" s="135">
        <v>9.1</v>
      </c>
      <c r="D14" s="3">
        <f t="shared" si="0"/>
        <v>45.39</v>
      </c>
      <c r="E14" s="3">
        <v>40</v>
      </c>
      <c r="F14" s="3">
        <v>43</v>
      </c>
      <c r="G14" s="3">
        <v>1.6</v>
      </c>
      <c r="H14" s="3">
        <v>0.79</v>
      </c>
      <c r="I14" s="3">
        <v>41</v>
      </c>
      <c r="J14" s="32"/>
      <c r="K14" s="3">
        <v>4.5</v>
      </c>
      <c r="L14" s="3">
        <v>4.3</v>
      </c>
      <c r="M14" s="273">
        <v>4</v>
      </c>
      <c r="N14" s="57"/>
      <c r="O14" s="156"/>
      <c r="P14" s="158">
        <v>7.5</v>
      </c>
      <c r="Q14" s="56"/>
      <c r="R14" s="162"/>
      <c r="S14" s="167">
        <v>23.3</v>
      </c>
      <c r="T14" s="57">
        <v>5</v>
      </c>
      <c r="U14" s="235">
        <f>SUM('Inf Conc.'!$F$7,'Inf Conc.'!$H$7,'Inf Conc.'!$I$7)-SUM(E14,G14,H14)</f>
        <v>20.46</v>
      </c>
      <c r="V14" s="251">
        <f>(SUM('Inf Conc.'!$G$7,'Inf Conc.'!$I$7,'Inf Conc.'!$J$7)-SUM(E14,G14,H14))/(SUM('Inf Conc.'!$G$7,'Inf Conc.'!$I$7,'Inf Conc.'!$J$7))</f>
        <v>-3.390243902439026E-2</v>
      </c>
      <c r="W14" s="241">
        <f>'Inf Conc.'!$L$7-K14</f>
        <v>4.1999999999999993</v>
      </c>
      <c r="X14" s="261">
        <f>('Inf Conc.'!$L$7-L14)/('Inf Conc.'!$L$7)</f>
        <v>0.50574712643678155</v>
      </c>
    </row>
    <row r="15" spans="1:25" x14ac:dyDescent="0.25">
      <c r="A15" s="221">
        <v>41180</v>
      </c>
      <c r="B15" s="68">
        <v>6.2</v>
      </c>
      <c r="C15" s="136">
        <v>10.199999999999999</v>
      </c>
      <c r="D15" s="68">
        <f t="shared" si="0"/>
        <v>44.800000000000004</v>
      </c>
      <c r="E15" s="64">
        <v>41</v>
      </c>
      <c r="F15" s="64">
        <v>41</v>
      </c>
      <c r="G15" s="64">
        <v>2.7</v>
      </c>
      <c r="H15" s="64">
        <v>1.1000000000000001</v>
      </c>
      <c r="I15" s="64">
        <v>41</v>
      </c>
      <c r="J15" s="64"/>
      <c r="K15" s="64">
        <v>4.4000000000000004</v>
      </c>
      <c r="L15" s="64">
        <v>4.3</v>
      </c>
      <c r="M15" s="64">
        <v>3.8</v>
      </c>
      <c r="N15" s="65"/>
      <c r="O15" s="157"/>
      <c r="P15" s="159">
        <v>7.4</v>
      </c>
      <c r="Q15" s="84"/>
      <c r="R15" s="163"/>
      <c r="S15" s="168">
        <v>22.5</v>
      </c>
      <c r="T15" s="68">
        <v>4.4000000000000004</v>
      </c>
      <c r="U15" s="236">
        <f>SUM('Inf Conc.'!$F$7,'Inf Conc.'!$H$7,'Inf Conc.'!$I$7)-SUM(E15,G15,H15)</f>
        <v>18.049999999999997</v>
      </c>
      <c r="V15" s="250">
        <f>(SUM('Inf Conc.'!$G$7,'Inf Conc.'!$I$7,'Inf Conc.'!$J$7)-SUM(E15,G15,H15))/(SUM('Inf Conc.'!$G$7,'Inf Conc.'!$I$7,'Inf Conc.'!$J$7))</f>
        <v>-9.2682926829268403E-2</v>
      </c>
      <c r="W15" s="242">
        <f>'Inf Conc.'!$L$7-K15</f>
        <v>4.2999999999999989</v>
      </c>
      <c r="X15" s="262">
        <f>('Inf Conc.'!$L$7-L15)/('Inf Conc.'!$L$7)</f>
        <v>0.50574712643678155</v>
      </c>
      <c r="Y15" s="23" t="s">
        <v>29</v>
      </c>
    </row>
    <row r="16" spans="1:25" x14ac:dyDescent="0.25">
      <c r="A16" s="220">
        <v>41192</v>
      </c>
      <c r="B16" s="1">
        <v>6.1</v>
      </c>
      <c r="C16" s="135">
        <v>9.5</v>
      </c>
      <c r="D16" s="3">
        <f t="shared" si="0"/>
        <v>44.65</v>
      </c>
      <c r="E16" s="3">
        <v>43</v>
      </c>
      <c r="F16" s="3">
        <v>42</v>
      </c>
      <c r="G16" s="3">
        <v>2.4</v>
      </c>
      <c r="H16" s="3">
        <v>0.25</v>
      </c>
      <c r="I16" s="3">
        <v>41</v>
      </c>
      <c r="J16" s="32"/>
      <c r="K16" s="3">
        <v>3.8</v>
      </c>
      <c r="L16" s="3">
        <v>3.6</v>
      </c>
      <c r="M16" s="3">
        <v>3.5</v>
      </c>
      <c r="N16" s="57"/>
      <c r="O16" s="156"/>
      <c r="P16" s="158">
        <v>7.5</v>
      </c>
      <c r="Q16" s="56"/>
      <c r="R16" s="162"/>
      <c r="S16" s="167">
        <v>22.9</v>
      </c>
      <c r="T16" s="1">
        <v>6.6</v>
      </c>
      <c r="U16" s="235">
        <f>SUM('Inf Conc.'!$F$7,'Inf Conc.'!$H$7,'Inf Conc.'!$I$7)-SUM(E16,G16,H16)</f>
        <v>17.200000000000003</v>
      </c>
      <c r="V16" s="275">
        <f>(SUM('Inf Conc.'!$G$7,'Inf Conc.'!$I$7,'Inf Conc.'!$J$7)-SUM(E16,G16,H16))/(SUM('Inf Conc.'!$G$7,'Inf Conc.'!$I$7,'Inf Conc.'!$J$7))</f>
        <v>-0.11341463414634143</v>
      </c>
      <c r="W16" s="241">
        <f>'Inf Conc.'!$L$7-K16</f>
        <v>4.8999999999999995</v>
      </c>
      <c r="X16" s="261">
        <f>('Inf Conc.'!$L$7-L16)/('Inf Conc.'!$L$7)</f>
        <v>0.5862068965517242</v>
      </c>
    </row>
    <row r="17" spans="1:25" x14ac:dyDescent="0.25">
      <c r="A17" s="218">
        <v>41204</v>
      </c>
      <c r="B17" s="70">
        <v>9.6</v>
      </c>
      <c r="C17" s="134">
        <v>16.899999999999999</v>
      </c>
      <c r="D17" s="62">
        <f t="shared" si="0"/>
        <v>45.14</v>
      </c>
      <c r="E17" s="62">
        <v>43</v>
      </c>
      <c r="F17" s="62">
        <v>42</v>
      </c>
      <c r="G17" s="62">
        <v>2.7</v>
      </c>
      <c r="H17" s="62">
        <v>0.44</v>
      </c>
      <c r="I17" s="62">
        <v>41</v>
      </c>
      <c r="J17" s="62"/>
      <c r="K17" s="62">
        <v>4.0999999999999996</v>
      </c>
      <c r="L17" s="62">
        <v>3.9</v>
      </c>
      <c r="M17" s="62">
        <v>3.6</v>
      </c>
      <c r="N17" s="63"/>
      <c r="O17" s="148"/>
      <c r="P17" s="153">
        <v>7.5</v>
      </c>
      <c r="Q17" s="81"/>
      <c r="R17" s="161"/>
      <c r="S17" s="166">
        <v>21.9</v>
      </c>
      <c r="T17" s="70">
        <v>7.2</v>
      </c>
      <c r="U17" s="234">
        <f>SUM('Inf Conc.'!$F$7,'Inf Conc.'!$H$7,'Inf Conc.'!$I$7)-SUM(E17,G17,H17)</f>
        <v>16.71</v>
      </c>
      <c r="V17" s="250">
        <f>(SUM('Inf Conc.'!$G$7,'Inf Conc.'!$I$7,'Inf Conc.'!$J$7)-SUM(E17,G17,H17))/(SUM('Inf Conc.'!$G$7,'Inf Conc.'!$I$7,'Inf Conc.'!$J$7))</f>
        <v>-0.12536585365853659</v>
      </c>
      <c r="W17" s="240">
        <f>'Inf Conc.'!$L$7-K17</f>
        <v>4.5999999999999996</v>
      </c>
      <c r="X17" s="277">
        <f>('Inf Conc.'!$L$7-L17)/('Inf Conc.'!$L$7)</f>
        <v>0.55172413793103436</v>
      </c>
    </row>
    <row r="18" spans="1:25" x14ac:dyDescent="0.25">
      <c r="A18" s="220">
        <v>41227</v>
      </c>
      <c r="B18" s="1">
        <v>5.6</v>
      </c>
      <c r="C18" s="135">
        <v>8.8000000000000007</v>
      </c>
      <c r="D18" s="3">
        <f t="shared" si="0"/>
        <v>40.61</v>
      </c>
      <c r="E18" s="3">
        <v>37</v>
      </c>
      <c r="F18" s="3">
        <v>37</v>
      </c>
      <c r="G18" s="3">
        <v>3.1</v>
      </c>
      <c r="H18" s="3">
        <v>0.51</v>
      </c>
      <c r="I18" s="3">
        <v>36</v>
      </c>
      <c r="J18" s="32"/>
      <c r="K18" s="3">
        <v>4.0999999999999996</v>
      </c>
      <c r="L18" s="3">
        <v>3.3</v>
      </c>
      <c r="M18" s="3">
        <v>3</v>
      </c>
      <c r="N18" s="57"/>
      <c r="O18" s="156"/>
      <c r="P18" s="158">
        <v>7.4</v>
      </c>
      <c r="Q18" s="56"/>
      <c r="R18" s="162"/>
      <c r="S18" s="167">
        <v>20.5</v>
      </c>
      <c r="T18" s="1">
        <v>3.7</v>
      </c>
      <c r="U18" s="235">
        <f>SUM('Inf Conc.'!$F$7,'Inf Conc.'!$H$7,'Inf Conc.'!$I$7)-SUM(E18,G18,H18)</f>
        <v>22.240000000000002</v>
      </c>
      <c r="V18" s="251">
        <f>(SUM('Inf Conc.'!$G$7,'Inf Conc.'!$I$7,'Inf Conc.'!$J$7)-SUM(E18,G18,H18))/(SUM('Inf Conc.'!$G$7,'Inf Conc.'!$I$7,'Inf Conc.'!$J$7))</f>
        <v>9.5121951219512332E-3</v>
      </c>
      <c r="W18" s="241">
        <f>'Inf Conc.'!$L$7-K18</f>
        <v>4.5999999999999996</v>
      </c>
      <c r="X18" s="261">
        <f>('Inf Conc.'!$L$7-L18)/('Inf Conc.'!$L$7)</f>
        <v>0.62068965517241381</v>
      </c>
    </row>
    <row r="19" spans="1:25" x14ac:dyDescent="0.25">
      <c r="A19" s="218">
        <v>41239</v>
      </c>
      <c r="B19" s="70">
        <v>8.3000000000000007</v>
      </c>
      <c r="C19" s="134">
        <v>12.5</v>
      </c>
      <c r="D19" s="62">
        <f t="shared" si="0"/>
        <v>27.7</v>
      </c>
      <c r="E19" s="62">
        <v>24</v>
      </c>
      <c r="F19" s="62">
        <v>24</v>
      </c>
      <c r="G19" s="62">
        <v>2</v>
      </c>
      <c r="H19" s="62">
        <v>1.7</v>
      </c>
      <c r="I19" s="62">
        <v>23</v>
      </c>
      <c r="J19" s="62"/>
      <c r="K19" s="62">
        <v>2.9</v>
      </c>
      <c r="L19" s="62">
        <v>2.6</v>
      </c>
      <c r="M19" s="62">
        <v>2.2000000000000002</v>
      </c>
      <c r="N19" s="63"/>
      <c r="O19" s="148"/>
      <c r="P19" s="153">
        <v>6.9</v>
      </c>
      <c r="Q19" s="81"/>
      <c r="R19" s="161"/>
      <c r="S19" s="166">
        <v>19.8</v>
      </c>
      <c r="T19" s="70">
        <v>3.8</v>
      </c>
      <c r="U19" s="234">
        <f>SUM('Inf Conc.'!$F$7,'Inf Conc.'!$H$7,'Inf Conc.'!$I$7)-SUM(E19,G19,H19)</f>
        <v>35.150000000000006</v>
      </c>
      <c r="V19" s="250">
        <f>(SUM('Inf Conc.'!$G$7,'Inf Conc.'!$I$7,'Inf Conc.'!$J$7)-SUM(E19,G19,H19))/(SUM('Inf Conc.'!$G$7,'Inf Conc.'!$I$7,'Inf Conc.'!$J$7))</f>
        <v>0.32439024390243903</v>
      </c>
      <c r="W19" s="240">
        <f>'Inf Conc.'!$L$7-K19</f>
        <v>5.7999999999999989</v>
      </c>
      <c r="X19" s="276">
        <f>('Inf Conc.'!$L$7-L19)/('Inf Conc.'!$L$7)</f>
        <v>0.70114942528735635</v>
      </c>
    </row>
    <row r="20" spans="1:25" x14ac:dyDescent="0.25">
      <c r="A20" s="220">
        <v>41257</v>
      </c>
      <c r="B20" s="1">
        <v>9.1999999999999993</v>
      </c>
      <c r="C20" s="135">
        <v>11.8</v>
      </c>
      <c r="D20" s="3">
        <f t="shared" si="0"/>
        <v>18.89</v>
      </c>
      <c r="E20" s="3">
        <v>10</v>
      </c>
      <c r="F20" s="3">
        <v>11</v>
      </c>
      <c r="G20" s="3">
        <v>7</v>
      </c>
      <c r="H20" s="3">
        <v>0.89</v>
      </c>
      <c r="I20" s="3">
        <v>10</v>
      </c>
      <c r="J20" s="32"/>
      <c r="K20" s="3">
        <v>2.2999999999999998</v>
      </c>
      <c r="L20" s="3">
        <v>2.4</v>
      </c>
      <c r="M20" s="3">
        <v>2</v>
      </c>
      <c r="N20" s="57"/>
      <c r="O20" s="156"/>
      <c r="P20" s="158">
        <v>7</v>
      </c>
      <c r="Q20" s="56"/>
      <c r="R20" s="162"/>
      <c r="S20" s="167">
        <v>18.100000000000001</v>
      </c>
      <c r="T20" s="1">
        <v>4.8</v>
      </c>
      <c r="U20" s="235">
        <f>SUM('Inf Conc.'!$F$7,'Inf Conc.'!$H$7,'Inf Conc.'!$I$7)-SUM(E20,G20,H20)</f>
        <v>44.96</v>
      </c>
      <c r="V20" s="251">
        <f>(SUM('Inf Conc.'!$G$7,'Inf Conc.'!$I$7,'Inf Conc.'!$J$7)-SUM(E20,G20,H20))/(SUM('Inf Conc.'!$G$7,'Inf Conc.'!$I$7,'Inf Conc.'!$J$7))</f>
        <v>0.5636585365853658</v>
      </c>
      <c r="W20" s="241">
        <f>'Inf Conc.'!$L$7-K20</f>
        <v>6.3999999999999995</v>
      </c>
      <c r="X20" s="261">
        <f>('Inf Conc.'!$L$7-L20)/('Inf Conc.'!$L$7)</f>
        <v>0.72413793103448265</v>
      </c>
    </row>
    <row r="21" spans="1:25" x14ac:dyDescent="0.25">
      <c r="A21" s="221">
        <v>41269</v>
      </c>
      <c r="B21" s="68">
        <v>32.1</v>
      </c>
      <c r="C21" s="136">
        <v>40.700000000000003</v>
      </c>
      <c r="D21" s="68">
        <f t="shared" si="0"/>
        <v>7.29</v>
      </c>
      <c r="E21" s="64">
        <v>6.3</v>
      </c>
      <c r="F21" s="64">
        <v>5.3</v>
      </c>
      <c r="G21" s="64">
        <v>1.7</v>
      </c>
      <c r="H21" s="64">
        <v>0.28999999999999998</v>
      </c>
      <c r="I21" s="64">
        <v>4.9000000000000004</v>
      </c>
      <c r="J21" s="64"/>
      <c r="K21" s="64">
        <v>0.74</v>
      </c>
      <c r="L21" s="64">
        <v>0.6</v>
      </c>
      <c r="M21" s="64">
        <v>3.6</v>
      </c>
      <c r="N21" s="65"/>
      <c r="O21" s="157"/>
      <c r="P21" s="159">
        <v>7.5</v>
      </c>
      <c r="Q21" s="84"/>
      <c r="R21" s="163"/>
      <c r="S21" s="168">
        <v>15.5</v>
      </c>
      <c r="T21" s="68">
        <v>11.8</v>
      </c>
      <c r="U21" s="236">
        <f>SUM('Inf Conc.'!$F$7,'Inf Conc.'!$H$7,'Inf Conc.'!$I$7)-SUM(E21,G21,H21)</f>
        <v>54.56</v>
      </c>
      <c r="V21" s="250">
        <f>(SUM('Inf Conc.'!$G$7,'Inf Conc.'!$I$7,'Inf Conc.'!$J$7)-SUM(E21,G21,H21))/(SUM('Inf Conc.'!$G$7,'Inf Conc.'!$I$7,'Inf Conc.'!$J$7))</f>
        <v>0.79780487804878053</v>
      </c>
      <c r="W21" s="242">
        <f>'Inf Conc.'!$L$7-K21</f>
        <v>7.9599999999999991</v>
      </c>
      <c r="X21" s="262">
        <f>('Inf Conc.'!$L$7-L21)/('Inf Conc.'!$L$7)</f>
        <v>0.93103448275862077</v>
      </c>
      <c r="Y21" s="23" t="s">
        <v>28</v>
      </c>
    </row>
    <row r="22" spans="1:25" x14ac:dyDescent="0.25">
      <c r="A22" s="220">
        <v>41275</v>
      </c>
      <c r="B22" s="1"/>
      <c r="C22" s="135"/>
      <c r="D22" s="3">
        <f t="shared" si="0"/>
        <v>0</v>
      </c>
      <c r="E22" s="3"/>
      <c r="F22" s="3"/>
      <c r="G22" s="3"/>
      <c r="H22" s="3"/>
      <c r="I22" s="3"/>
      <c r="J22" s="32"/>
      <c r="K22" s="3"/>
      <c r="L22" s="3"/>
      <c r="M22" s="3"/>
      <c r="N22" s="57"/>
      <c r="O22" s="156"/>
      <c r="P22" s="158"/>
      <c r="Q22" s="56"/>
      <c r="R22" s="162"/>
      <c r="S22" s="167"/>
      <c r="T22" s="1"/>
      <c r="U22" s="237"/>
      <c r="V22" s="243"/>
      <c r="W22" s="243"/>
      <c r="X22" s="79"/>
    </row>
    <row r="23" spans="1:25" x14ac:dyDescent="0.25">
      <c r="A23" s="218">
        <v>41289</v>
      </c>
      <c r="B23" s="70"/>
      <c r="C23" s="134"/>
      <c r="D23" s="62">
        <f t="shared" si="0"/>
        <v>0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148"/>
      <c r="P23" s="153"/>
      <c r="Q23" s="81"/>
      <c r="R23" s="161"/>
      <c r="S23" s="166"/>
      <c r="T23" s="70"/>
      <c r="U23" s="234"/>
      <c r="V23" s="240"/>
      <c r="W23" s="240"/>
      <c r="X23" s="83"/>
    </row>
    <row r="24" spans="1:25" x14ac:dyDescent="0.25">
      <c r="A24" s="220">
        <v>41306</v>
      </c>
      <c r="B24" s="1"/>
      <c r="C24" s="135"/>
      <c r="D24" s="3">
        <f t="shared" si="0"/>
        <v>0</v>
      </c>
      <c r="E24" s="3"/>
      <c r="F24" s="3"/>
      <c r="G24" s="3"/>
      <c r="H24" s="3"/>
      <c r="I24" s="3"/>
      <c r="J24" s="32"/>
      <c r="K24" s="3"/>
      <c r="L24" s="3"/>
      <c r="M24" s="3"/>
      <c r="N24" s="57"/>
      <c r="O24" s="156"/>
      <c r="P24" s="158"/>
      <c r="Q24" s="56"/>
      <c r="R24" s="162"/>
      <c r="S24" s="167"/>
      <c r="T24" s="1"/>
      <c r="U24" s="235"/>
      <c r="V24" s="241"/>
      <c r="W24" s="241"/>
      <c r="X24" s="38"/>
    </row>
    <row r="25" spans="1:25" x14ac:dyDescent="0.25">
      <c r="A25" s="218">
        <v>41320</v>
      </c>
      <c r="B25" s="70"/>
      <c r="C25" s="134"/>
      <c r="D25" s="62">
        <f t="shared" si="0"/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148"/>
      <c r="P25" s="153"/>
      <c r="Q25" s="81"/>
      <c r="R25" s="161"/>
      <c r="S25" s="166"/>
      <c r="T25" s="70"/>
      <c r="U25" s="234"/>
      <c r="V25" s="240"/>
      <c r="W25" s="240"/>
      <c r="X25" s="83"/>
    </row>
    <row r="26" spans="1:25" x14ac:dyDescent="0.25">
      <c r="A26" s="220">
        <v>41334</v>
      </c>
      <c r="B26" s="1"/>
      <c r="C26" s="135"/>
      <c r="D26" s="3">
        <f t="shared" si="0"/>
        <v>0</v>
      </c>
      <c r="E26" s="3"/>
      <c r="F26" s="3"/>
      <c r="G26" s="3"/>
      <c r="H26" s="3"/>
      <c r="I26" s="3"/>
      <c r="J26" s="32"/>
      <c r="K26" s="3"/>
      <c r="L26" s="3"/>
      <c r="M26" s="3"/>
      <c r="N26" s="57"/>
      <c r="O26" s="156"/>
      <c r="P26" s="158"/>
      <c r="Q26" s="56"/>
      <c r="R26" s="162"/>
      <c r="S26" s="167"/>
      <c r="T26" s="1"/>
      <c r="U26" s="235"/>
      <c r="V26" s="241"/>
      <c r="W26" s="241"/>
      <c r="X26" s="38"/>
    </row>
    <row r="27" spans="1:25" x14ac:dyDescent="0.25">
      <c r="A27" s="221">
        <v>41348</v>
      </c>
      <c r="B27" s="68"/>
      <c r="C27" s="136"/>
      <c r="D27" s="68">
        <f t="shared" si="0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57"/>
      <c r="P27" s="159"/>
      <c r="Q27" s="84"/>
      <c r="R27" s="163"/>
      <c r="S27" s="168"/>
      <c r="T27" s="68"/>
      <c r="U27" s="236"/>
      <c r="V27" s="242"/>
      <c r="W27" s="242"/>
      <c r="X27" s="86"/>
      <c r="Y27" s="23" t="s">
        <v>30</v>
      </c>
    </row>
    <row r="28" spans="1:25" x14ac:dyDescent="0.25">
      <c r="A28" s="220">
        <v>41365</v>
      </c>
      <c r="B28" s="1"/>
      <c r="C28" s="135"/>
      <c r="D28" s="3">
        <f t="shared" si="0"/>
        <v>0</v>
      </c>
      <c r="E28" s="3"/>
      <c r="F28" s="3"/>
      <c r="G28" s="3"/>
      <c r="H28" s="3"/>
      <c r="I28" s="3"/>
      <c r="J28" s="32"/>
      <c r="K28" s="3"/>
      <c r="L28" s="3"/>
      <c r="M28" s="3"/>
      <c r="N28" s="57"/>
      <c r="O28" s="156"/>
      <c r="P28" s="158"/>
      <c r="Q28" s="56"/>
      <c r="R28" s="162"/>
      <c r="S28" s="167"/>
      <c r="T28" s="1"/>
      <c r="U28" s="237"/>
      <c r="V28" s="243"/>
      <c r="W28" s="243"/>
      <c r="X28" s="79"/>
    </row>
    <row r="29" spans="1:25" x14ac:dyDescent="0.25">
      <c r="A29" s="218">
        <v>41379</v>
      </c>
      <c r="B29" s="70"/>
      <c r="C29" s="134"/>
      <c r="D29" s="62">
        <f t="shared" si="0"/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3"/>
      <c r="O29" s="148"/>
      <c r="P29" s="153"/>
      <c r="Q29" s="81"/>
      <c r="R29" s="161"/>
      <c r="S29" s="166"/>
      <c r="T29" s="70"/>
      <c r="U29" s="234"/>
      <c r="V29" s="240"/>
      <c r="W29" s="240"/>
      <c r="X29" s="83"/>
    </row>
    <row r="30" spans="1:25" x14ac:dyDescent="0.25">
      <c r="A30" s="220">
        <v>41395</v>
      </c>
      <c r="B30" s="1"/>
      <c r="C30" s="135"/>
      <c r="D30" s="3">
        <f t="shared" si="0"/>
        <v>0</v>
      </c>
      <c r="E30" s="3"/>
      <c r="F30" s="3"/>
      <c r="G30" s="3"/>
      <c r="H30" s="3"/>
      <c r="I30" s="3"/>
      <c r="J30" s="32"/>
      <c r="K30" s="3"/>
      <c r="L30" s="3"/>
      <c r="M30" s="3"/>
      <c r="N30" s="57"/>
      <c r="O30" s="156"/>
      <c r="P30" s="158"/>
      <c r="Q30" s="56"/>
      <c r="R30" s="162"/>
      <c r="S30" s="167"/>
      <c r="T30" s="1"/>
      <c r="U30" s="235"/>
      <c r="V30" s="241"/>
      <c r="W30" s="241"/>
      <c r="X30" s="38"/>
    </row>
    <row r="31" spans="1:25" x14ac:dyDescent="0.25">
      <c r="A31" s="218">
        <v>41409</v>
      </c>
      <c r="B31" s="70"/>
      <c r="C31" s="134"/>
      <c r="D31" s="62">
        <f t="shared" si="0"/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3"/>
      <c r="O31" s="148"/>
      <c r="P31" s="153"/>
      <c r="Q31" s="81"/>
      <c r="R31" s="161"/>
      <c r="S31" s="166"/>
      <c r="T31" s="70"/>
      <c r="U31" s="234"/>
      <c r="V31" s="240"/>
      <c r="W31" s="240"/>
      <c r="X31" s="83"/>
    </row>
    <row r="32" spans="1:25" x14ac:dyDescent="0.25">
      <c r="A32" s="220">
        <v>41426</v>
      </c>
      <c r="B32" s="1"/>
      <c r="C32" s="135"/>
      <c r="D32" s="3">
        <f t="shared" si="0"/>
        <v>0</v>
      </c>
      <c r="E32" s="3"/>
      <c r="F32" s="3"/>
      <c r="G32" s="3"/>
      <c r="H32" s="3"/>
      <c r="I32" s="3"/>
      <c r="J32" s="32"/>
      <c r="K32" s="3"/>
      <c r="L32" s="3"/>
      <c r="M32" s="3"/>
      <c r="N32" s="57"/>
      <c r="O32" s="156"/>
      <c r="P32" s="158"/>
      <c r="Q32" s="56"/>
      <c r="R32" s="162"/>
      <c r="S32" s="167"/>
      <c r="T32" s="1"/>
      <c r="U32" s="235"/>
      <c r="V32" s="241"/>
      <c r="W32" s="241"/>
      <c r="X32" s="38"/>
    </row>
    <row r="33" spans="1:25" x14ac:dyDescent="0.25">
      <c r="A33" s="221">
        <v>41440</v>
      </c>
      <c r="B33" s="68"/>
      <c r="C33" s="136"/>
      <c r="D33" s="68">
        <f t="shared" si="0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57"/>
      <c r="P33" s="159"/>
      <c r="Q33" s="84"/>
      <c r="R33" s="163"/>
      <c r="S33" s="168"/>
      <c r="T33" s="68"/>
      <c r="U33" s="236"/>
      <c r="V33" s="242"/>
      <c r="W33" s="242"/>
      <c r="X33" s="86"/>
      <c r="Y33" s="23" t="s">
        <v>95</v>
      </c>
    </row>
    <row r="34" spans="1:25" x14ac:dyDescent="0.25">
      <c r="A34" s="220">
        <v>41456</v>
      </c>
      <c r="B34" s="1"/>
      <c r="C34" s="135"/>
      <c r="D34" s="3">
        <f t="shared" si="0"/>
        <v>0</v>
      </c>
      <c r="E34" s="3"/>
      <c r="F34" s="3"/>
      <c r="G34" s="3"/>
      <c r="H34" s="3"/>
      <c r="I34" s="3"/>
      <c r="J34" s="32"/>
      <c r="K34" s="3"/>
      <c r="L34" s="3"/>
      <c r="M34" s="3"/>
      <c r="N34" s="57"/>
      <c r="O34" s="156"/>
      <c r="P34" s="158"/>
      <c r="Q34" s="56"/>
      <c r="R34" s="162"/>
      <c r="S34" s="167"/>
      <c r="T34" s="1"/>
      <c r="U34" s="237"/>
      <c r="V34" s="243"/>
      <c r="W34" s="243"/>
      <c r="X34" s="79"/>
    </row>
    <row r="35" spans="1:25" x14ac:dyDescent="0.25">
      <c r="A35" s="218">
        <v>41470</v>
      </c>
      <c r="B35" s="70"/>
      <c r="C35" s="134"/>
      <c r="D35" s="62">
        <f t="shared" si="0"/>
        <v>0</v>
      </c>
      <c r="E35" s="62"/>
      <c r="F35" s="62"/>
      <c r="G35" s="62"/>
      <c r="H35" s="62"/>
      <c r="I35" s="62"/>
      <c r="J35" s="62"/>
      <c r="K35" s="62"/>
      <c r="L35" s="62"/>
      <c r="M35" s="62"/>
      <c r="N35" s="63"/>
      <c r="O35" s="148"/>
      <c r="P35" s="153"/>
      <c r="Q35" s="81"/>
      <c r="R35" s="161"/>
      <c r="S35" s="166"/>
      <c r="T35" s="70"/>
      <c r="U35" s="234"/>
      <c r="V35" s="240"/>
      <c r="W35" s="240"/>
      <c r="X35" s="83"/>
    </row>
    <row r="36" spans="1:25" x14ac:dyDescent="0.25">
      <c r="A36" s="220">
        <v>41487</v>
      </c>
      <c r="B36" s="1"/>
      <c r="C36" s="135"/>
      <c r="D36" s="3">
        <f t="shared" si="0"/>
        <v>0</v>
      </c>
      <c r="E36" s="3"/>
      <c r="F36" s="3"/>
      <c r="G36" s="3"/>
      <c r="H36" s="3"/>
      <c r="I36" s="3"/>
      <c r="J36" s="32"/>
      <c r="K36" s="3"/>
      <c r="L36" s="3"/>
      <c r="M36" s="3"/>
      <c r="N36" s="57"/>
      <c r="O36" s="156"/>
      <c r="P36" s="158"/>
      <c r="Q36" s="56"/>
      <c r="R36" s="162"/>
      <c r="S36" s="167"/>
      <c r="T36" s="1"/>
      <c r="U36" s="235"/>
      <c r="V36" s="241"/>
      <c r="W36" s="241"/>
      <c r="X36" s="38"/>
    </row>
    <row r="37" spans="1:25" x14ac:dyDescent="0.25">
      <c r="A37" s="218">
        <v>41501</v>
      </c>
      <c r="B37" s="70"/>
      <c r="C37" s="134"/>
      <c r="D37" s="62">
        <f t="shared" si="0"/>
        <v>0</v>
      </c>
      <c r="E37" s="62"/>
      <c r="F37" s="62"/>
      <c r="G37" s="62"/>
      <c r="H37" s="62"/>
      <c r="I37" s="62"/>
      <c r="J37" s="62"/>
      <c r="K37" s="62"/>
      <c r="L37" s="62"/>
      <c r="M37" s="62"/>
      <c r="N37" s="63"/>
      <c r="O37" s="148"/>
      <c r="P37" s="153"/>
      <c r="Q37" s="81"/>
      <c r="R37" s="161"/>
      <c r="S37" s="166"/>
      <c r="T37" s="70"/>
      <c r="U37" s="234"/>
      <c r="V37" s="240"/>
      <c r="W37" s="240"/>
      <c r="X37" s="83"/>
    </row>
    <row r="38" spans="1:25" x14ac:dyDescent="0.25">
      <c r="A38" s="220">
        <v>41518</v>
      </c>
      <c r="B38" s="1"/>
      <c r="C38" s="135"/>
      <c r="D38" s="3">
        <f t="shared" si="0"/>
        <v>0</v>
      </c>
      <c r="E38" s="3"/>
      <c r="F38" s="3"/>
      <c r="G38" s="3"/>
      <c r="H38" s="3"/>
      <c r="I38" s="3"/>
      <c r="J38" s="32"/>
      <c r="K38" s="3"/>
      <c r="L38" s="3"/>
      <c r="M38" s="3"/>
      <c r="N38" s="57"/>
      <c r="O38" s="156"/>
      <c r="P38" s="158"/>
      <c r="Q38" s="56"/>
      <c r="R38" s="162"/>
      <c r="S38" s="167"/>
      <c r="T38" s="1"/>
      <c r="U38" s="235"/>
      <c r="V38" s="241"/>
      <c r="W38" s="241"/>
      <c r="X38" s="38"/>
    </row>
    <row r="39" spans="1:25" x14ac:dyDescent="0.25">
      <c r="A39" s="221">
        <v>41532</v>
      </c>
      <c r="B39" s="68"/>
      <c r="C39" s="136"/>
      <c r="D39" s="68">
        <f t="shared" si="0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57"/>
      <c r="P39" s="159"/>
      <c r="Q39" s="84"/>
      <c r="R39" s="163"/>
      <c r="S39" s="168"/>
      <c r="T39" s="68"/>
      <c r="U39" s="236"/>
      <c r="V39" s="242"/>
      <c r="W39" s="242"/>
      <c r="X39" s="86"/>
      <c r="Y39" s="23" t="s">
        <v>29</v>
      </c>
    </row>
    <row r="40" spans="1:25" x14ac:dyDescent="0.25">
      <c r="A40" s="220">
        <v>41548</v>
      </c>
      <c r="B40" s="1"/>
      <c r="C40" s="135"/>
      <c r="D40" s="3">
        <f t="shared" si="0"/>
        <v>0</v>
      </c>
      <c r="E40" s="3"/>
      <c r="F40" s="3"/>
      <c r="G40" s="3"/>
      <c r="H40" s="3"/>
      <c r="I40" s="3"/>
      <c r="J40" s="32"/>
      <c r="K40" s="3"/>
      <c r="L40" s="3"/>
      <c r="M40" s="3"/>
      <c r="N40" s="57"/>
      <c r="O40" s="156"/>
      <c r="P40" s="158"/>
      <c r="Q40" s="56"/>
      <c r="R40" s="162"/>
      <c r="S40" s="167"/>
      <c r="T40" s="1"/>
      <c r="U40" s="237"/>
      <c r="V40" s="243"/>
      <c r="W40" s="243"/>
      <c r="X40" s="79"/>
    </row>
    <row r="41" spans="1:25" x14ac:dyDescent="0.25">
      <c r="A41" s="218">
        <v>41562</v>
      </c>
      <c r="B41" s="70"/>
      <c r="C41" s="134"/>
      <c r="D41" s="62">
        <f t="shared" si="0"/>
        <v>0</v>
      </c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148"/>
      <c r="P41" s="153"/>
      <c r="Q41" s="81"/>
      <c r="R41" s="161"/>
      <c r="S41" s="166"/>
      <c r="T41" s="70"/>
      <c r="U41" s="234"/>
      <c r="V41" s="240"/>
      <c r="W41" s="240"/>
      <c r="X41" s="83"/>
    </row>
    <row r="42" spans="1:25" x14ac:dyDescent="0.25">
      <c r="A42" s="220">
        <v>41579</v>
      </c>
      <c r="B42" s="1"/>
      <c r="C42" s="135"/>
      <c r="D42" s="3">
        <f t="shared" si="0"/>
        <v>0</v>
      </c>
      <c r="E42" s="3"/>
      <c r="F42" s="3"/>
      <c r="G42" s="3"/>
      <c r="H42" s="3"/>
      <c r="I42" s="3"/>
      <c r="J42" s="32"/>
      <c r="K42" s="3"/>
      <c r="L42" s="3"/>
      <c r="M42" s="3"/>
      <c r="N42" s="57"/>
      <c r="O42" s="156"/>
      <c r="P42" s="158"/>
      <c r="Q42" s="56"/>
      <c r="R42" s="162"/>
      <c r="S42" s="167"/>
      <c r="T42" s="1"/>
      <c r="U42" s="235"/>
      <c r="V42" s="241"/>
      <c r="W42" s="241"/>
      <c r="X42" s="38"/>
    </row>
    <row r="43" spans="1:25" x14ac:dyDescent="0.25">
      <c r="A43" s="218">
        <v>41593</v>
      </c>
      <c r="B43" s="70"/>
      <c r="C43" s="134"/>
      <c r="D43" s="62">
        <f t="shared" si="0"/>
        <v>0</v>
      </c>
      <c r="E43" s="62"/>
      <c r="F43" s="62"/>
      <c r="G43" s="62"/>
      <c r="H43" s="62"/>
      <c r="I43" s="62"/>
      <c r="J43" s="62"/>
      <c r="K43" s="62"/>
      <c r="L43" s="62"/>
      <c r="M43" s="62"/>
      <c r="N43" s="63"/>
      <c r="O43" s="148"/>
      <c r="P43" s="153"/>
      <c r="Q43" s="81"/>
      <c r="R43" s="161"/>
      <c r="S43" s="166"/>
      <c r="T43" s="70"/>
      <c r="U43" s="234"/>
      <c r="V43" s="240"/>
      <c r="W43" s="240"/>
      <c r="X43" s="83"/>
    </row>
    <row r="44" spans="1:25" x14ac:dyDescent="0.25">
      <c r="A44" s="220">
        <v>41609</v>
      </c>
      <c r="B44" s="1"/>
      <c r="C44" s="135"/>
      <c r="D44" s="3">
        <f t="shared" si="0"/>
        <v>0</v>
      </c>
      <c r="E44" s="3"/>
      <c r="F44" s="3"/>
      <c r="G44" s="3"/>
      <c r="H44" s="3"/>
      <c r="I44" s="3"/>
      <c r="J44" s="32"/>
      <c r="K44" s="3"/>
      <c r="L44" s="3"/>
      <c r="M44" s="3"/>
      <c r="N44" s="57"/>
      <c r="O44" s="156"/>
      <c r="P44" s="158"/>
      <c r="Q44" s="56"/>
      <c r="R44" s="162"/>
      <c r="S44" s="167"/>
      <c r="T44" s="1"/>
      <c r="U44" s="235"/>
      <c r="V44" s="241"/>
      <c r="W44" s="241"/>
      <c r="X44" s="38"/>
    </row>
    <row r="45" spans="1:25" x14ac:dyDescent="0.25">
      <c r="A45" s="221">
        <v>41623</v>
      </c>
      <c r="B45" s="68"/>
      <c r="C45" s="136"/>
      <c r="D45" s="68">
        <f t="shared" si="0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57"/>
      <c r="P45" s="159"/>
      <c r="Q45" s="84"/>
      <c r="R45" s="163"/>
      <c r="S45" s="168"/>
      <c r="T45" s="68"/>
      <c r="U45" s="236"/>
      <c r="V45" s="242"/>
      <c r="W45" s="242"/>
      <c r="X45" s="86"/>
      <c r="Y45" s="23" t="s">
        <v>28</v>
      </c>
    </row>
    <row r="46" spans="1:25" x14ac:dyDescent="0.25">
      <c r="A46" s="220">
        <v>41640</v>
      </c>
      <c r="B46" s="1"/>
      <c r="C46" s="135"/>
      <c r="D46" s="3">
        <f t="shared" si="0"/>
        <v>0</v>
      </c>
      <c r="E46" s="3"/>
      <c r="F46" s="3"/>
      <c r="G46" s="3"/>
      <c r="H46" s="3"/>
      <c r="I46" s="3"/>
      <c r="J46" s="32"/>
      <c r="K46" s="3"/>
      <c r="L46" s="3"/>
      <c r="M46" s="3"/>
      <c r="N46" s="57"/>
      <c r="O46" s="156"/>
      <c r="P46" s="158"/>
      <c r="Q46" s="56"/>
      <c r="R46" s="162"/>
      <c r="S46" s="167"/>
      <c r="T46" s="1"/>
      <c r="U46" s="237"/>
      <c r="V46" s="243"/>
      <c r="W46" s="243"/>
      <c r="X46" s="79"/>
    </row>
    <row r="47" spans="1:25" x14ac:dyDescent="0.25">
      <c r="A47" s="218">
        <v>41654</v>
      </c>
      <c r="B47" s="70"/>
      <c r="C47" s="134"/>
      <c r="D47" s="62">
        <f t="shared" si="0"/>
        <v>0</v>
      </c>
      <c r="E47" s="62"/>
      <c r="F47" s="62"/>
      <c r="G47" s="62"/>
      <c r="H47" s="62"/>
      <c r="I47" s="62"/>
      <c r="J47" s="62"/>
      <c r="K47" s="62"/>
      <c r="L47" s="62"/>
      <c r="M47" s="62"/>
      <c r="N47" s="63"/>
      <c r="O47" s="148"/>
      <c r="P47" s="153"/>
      <c r="Q47" s="81"/>
      <c r="R47" s="161"/>
      <c r="S47" s="166"/>
      <c r="T47" s="70"/>
      <c r="U47" s="234"/>
      <c r="V47" s="240"/>
      <c r="W47" s="240"/>
      <c r="X47" s="83"/>
    </row>
    <row r="48" spans="1:25" x14ac:dyDescent="0.25">
      <c r="A48" s="220">
        <v>41671</v>
      </c>
      <c r="B48" s="1"/>
      <c r="C48" s="135"/>
      <c r="D48" s="3">
        <f t="shared" si="0"/>
        <v>0</v>
      </c>
      <c r="E48" s="3"/>
      <c r="F48" s="3"/>
      <c r="G48" s="3"/>
      <c r="H48" s="3"/>
      <c r="I48" s="3"/>
      <c r="J48" s="32"/>
      <c r="K48" s="3"/>
      <c r="L48" s="3"/>
      <c r="M48" s="3"/>
      <c r="N48" s="57"/>
      <c r="O48" s="156"/>
      <c r="P48" s="158"/>
      <c r="Q48" s="56"/>
      <c r="R48" s="162"/>
      <c r="S48" s="167"/>
      <c r="T48" s="1"/>
      <c r="U48" s="235"/>
      <c r="V48" s="241"/>
      <c r="W48" s="241"/>
      <c r="X48" s="38"/>
    </row>
    <row r="49" spans="1:25" x14ac:dyDescent="0.25">
      <c r="A49" s="218">
        <v>41685</v>
      </c>
      <c r="B49" s="70"/>
      <c r="C49" s="134"/>
      <c r="D49" s="62">
        <f t="shared" si="0"/>
        <v>0</v>
      </c>
      <c r="E49" s="62"/>
      <c r="F49" s="62"/>
      <c r="G49" s="62"/>
      <c r="H49" s="62"/>
      <c r="I49" s="62"/>
      <c r="J49" s="62"/>
      <c r="K49" s="62"/>
      <c r="L49" s="62"/>
      <c r="M49" s="62"/>
      <c r="N49" s="63"/>
      <c r="O49" s="148"/>
      <c r="P49" s="153"/>
      <c r="Q49" s="81"/>
      <c r="R49" s="161"/>
      <c r="S49" s="166"/>
      <c r="T49" s="70"/>
      <c r="U49" s="234"/>
      <c r="V49" s="240"/>
      <c r="W49" s="240"/>
      <c r="X49" s="83"/>
    </row>
    <row r="50" spans="1:25" x14ac:dyDescent="0.25">
      <c r="A50" s="220">
        <v>41699</v>
      </c>
      <c r="B50" s="1"/>
      <c r="C50" s="135"/>
      <c r="D50" s="3">
        <f t="shared" si="0"/>
        <v>0</v>
      </c>
      <c r="E50" s="3"/>
      <c r="F50" s="3"/>
      <c r="G50" s="3"/>
      <c r="H50" s="3"/>
      <c r="I50" s="3"/>
      <c r="J50" s="32"/>
      <c r="K50" s="3"/>
      <c r="L50" s="3"/>
      <c r="M50" s="3"/>
      <c r="N50" s="57"/>
      <c r="O50" s="156"/>
      <c r="P50" s="158"/>
      <c r="Q50" s="56"/>
      <c r="R50" s="162"/>
      <c r="S50" s="167"/>
      <c r="T50" s="1"/>
      <c r="U50" s="235"/>
      <c r="V50" s="241"/>
      <c r="W50" s="241"/>
      <c r="X50" s="38"/>
    </row>
    <row r="51" spans="1:25" x14ac:dyDescent="0.25">
      <c r="A51" s="221">
        <v>41713</v>
      </c>
      <c r="B51" s="68"/>
      <c r="C51" s="136"/>
      <c r="D51" s="68">
        <f t="shared" si="0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57"/>
      <c r="P51" s="159"/>
      <c r="Q51" s="84"/>
      <c r="R51" s="163"/>
      <c r="S51" s="168"/>
      <c r="T51" s="68"/>
      <c r="U51" s="236"/>
      <c r="V51" s="242"/>
      <c r="W51" s="242"/>
      <c r="X51" s="86"/>
      <c r="Y51" s="23" t="s">
        <v>30</v>
      </c>
    </row>
    <row r="52" spans="1:25" x14ac:dyDescent="0.25">
      <c r="A52" s="220">
        <v>41730</v>
      </c>
      <c r="B52" s="1"/>
      <c r="C52" s="135"/>
      <c r="D52" s="3">
        <f t="shared" si="0"/>
        <v>0</v>
      </c>
      <c r="E52" s="3"/>
      <c r="F52" s="3"/>
      <c r="G52" s="3"/>
      <c r="H52" s="3"/>
      <c r="I52" s="3"/>
      <c r="J52" s="32"/>
      <c r="K52" s="3"/>
      <c r="L52" s="3"/>
      <c r="M52" s="3"/>
      <c r="N52" s="57"/>
      <c r="O52" s="156"/>
      <c r="P52" s="158"/>
      <c r="Q52" s="56"/>
      <c r="R52" s="162"/>
      <c r="S52" s="167"/>
      <c r="T52" s="1"/>
      <c r="U52" s="235"/>
      <c r="V52" s="241"/>
      <c r="W52" s="241"/>
      <c r="X52" s="38"/>
    </row>
    <row r="53" spans="1:25" x14ac:dyDescent="0.25">
      <c r="A53" s="218">
        <v>41744</v>
      </c>
      <c r="B53" s="70"/>
      <c r="C53" s="134"/>
      <c r="D53" s="62">
        <f t="shared" si="0"/>
        <v>0</v>
      </c>
      <c r="E53" s="62"/>
      <c r="F53" s="62"/>
      <c r="G53" s="62"/>
      <c r="H53" s="62"/>
      <c r="I53" s="62"/>
      <c r="J53" s="62"/>
      <c r="K53" s="62"/>
      <c r="L53" s="62"/>
      <c r="M53" s="62"/>
      <c r="N53" s="63"/>
      <c r="O53" s="148"/>
      <c r="P53" s="153"/>
      <c r="Q53" s="81"/>
      <c r="R53" s="161"/>
      <c r="S53" s="166"/>
      <c r="T53" s="70"/>
      <c r="U53" s="234"/>
      <c r="V53" s="240"/>
      <c r="W53" s="240"/>
      <c r="X53" s="83"/>
    </row>
    <row r="54" spans="1:25" x14ac:dyDescent="0.25">
      <c r="A54" s="220">
        <v>41760</v>
      </c>
      <c r="B54" s="1"/>
      <c r="C54" s="135"/>
      <c r="D54" s="3">
        <f t="shared" si="0"/>
        <v>0</v>
      </c>
      <c r="E54" s="3"/>
      <c r="F54" s="3"/>
      <c r="G54" s="3"/>
      <c r="H54" s="3"/>
      <c r="I54" s="3"/>
      <c r="J54" s="32"/>
      <c r="K54" s="3"/>
      <c r="L54" s="3"/>
      <c r="M54" s="3"/>
      <c r="N54" s="57"/>
      <c r="O54" s="156"/>
      <c r="P54" s="158"/>
      <c r="Q54" s="56"/>
      <c r="R54" s="162"/>
      <c r="S54" s="167"/>
      <c r="T54" s="1"/>
      <c r="U54" s="235"/>
      <c r="V54" s="241"/>
      <c r="W54" s="241"/>
      <c r="X54" s="38"/>
    </row>
    <row r="55" spans="1:25" x14ac:dyDescent="0.25">
      <c r="A55" s="218">
        <v>41774</v>
      </c>
      <c r="B55" s="70"/>
      <c r="C55" s="134"/>
      <c r="D55" s="62">
        <f t="shared" si="0"/>
        <v>0</v>
      </c>
      <c r="E55" s="62"/>
      <c r="F55" s="62"/>
      <c r="G55" s="62"/>
      <c r="H55" s="62"/>
      <c r="I55" s="62"/>
      <c r="J55" s="62"/>
      <c r="K55" s="62"/>
      <c r="L55" s="62"/>
      <c r="M55" s="62"/>
      <c r="N55" s="63"/>
      <c r="O55" s="148"/>
      <c r="P55" s="153"/>
      <c r="Q55" s="81"/>
      <c r="R55" s="161"/>
      <c r="S55" s="166"/>
      <c r="T55" s="70"/>
      <c r="U55" s="234"/>
      <c r="V55" s="240"/>
      <c r="W55" s="240"/>
      <c r="X55" s="83"/>
    </row>
    <row r="56" spans="1:25" x14ac:dyDescent="0.25">
      <c r="A56" s="220">
        <v>41791</v>
      </c>
      <c r="B56" s="1"/>
      <c r="C56" s="135"/>
      <c r="D56" s="3">
        <f t="shared" si="0"/>
        <v>0</v>
      </c>
      <c r="E56" s="3"/>
      <c r="F56" s="3"/>
      <c r="G56" s="3"/>
      <c r="H56" s="3"/>
      <c r="I56" s="3"/>
      <c r="J56" s="32"/>
      <c r="K56" s="3"/>
      <c r="L56" s="3"/>
      <c r="M56" s="3"/>
      <c r="N56" s="57"/>
      <c r="O56" s="156"/>
      <c r="P56" s="158"/>
      <c r="Q56" s="56"/>
      <c r="R56" s="162"/>
      <c r="S56" s="167"/>
      <c r="T56" s="1"/>
      <c r="U56" s="235"/>
      <c r="V56" s="241"/>
      <c r="W56" s="241"/>
      <c r="X56" s="38"/>
    </row>
    <row r="57" spans="1:25" ht="15.75" thickBot="1" x14ac:dyDescent="0.3">
      <c r="A57" s="219">
        <v>41805</v>
      </c>
      <c r="B57" s="73"/>
      <c r="C57" s="137"/>
      <c r="D57" s="74">
        <f t="shared" si="0"/>
        <v>0</v>
      </c>
      <c r="E57" s="74"/>
      <c r="F57" s="74"/>
      <c r="G57" s="74"/>
      <c r="H57" s="74"/>
      <c r="I57" s="74"/>
      <c r="J57" s="74"/>
      <c r="K57" s="74"/>
      <c r="L57" s="74"/>
      <c r="M57" s="74"/>
      <c r="N57" s="76"/>
      <c r="O57" s="149"/>
      <c r="P57" s="154"/>
      <c r="Q57" s="87"/>
      <c r="R57" s="164"/>
      <c r="S57" s="169"/>
      <c r="T57" s="73"/>
      <c r="U57" s="238"/>
      <c r="V57" s="244"/>
      <c r="W57" s="244"/>
      <c r="X57" s="88"/>
      <c r="Y57" s="42" t="s">
        <v>27</v>
      </c>
    </row>
    <row r="58" spans="1:25" ht="11.25" customHeight="1" x14ac:dyDescent="0.25"/>
    <row r="59" spans="1:25" ht="10.5" customHeight="1" x14ac:dyDescent="0.25"/>
    <row r="60" spans="1:25" ht="23.25" x14ac:dyDescent="0.35">
      <c r="B60" s="283" t="s">
        <v>42</v>
      </c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</row>
    <row r="61" spans="1:25" ht="15.75" thickBot="1" x14ac:dyDescent="0.3">
      <c r="B61" s="290" t="s">
        <v>41</v>
      </c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</row>
    <row r="62" spans="1:25" x14ac:dyDescent="0.25">
      <c r="A62" s="59" t="s">
        <v>35</v>
      </c>
      <c r="B62" s="26"/>
      <c r="C62" s="133"/>
      <c r="D62" s="29">
        <f>SUM(F62,G62,H62)</f>
        <v>0</v>
      </c>
      <c r="E62" s="29"/>
      <c r="F62" s="29"/>
      <c r="G62" s="29"/>
      <c r="H62" s="29"/>
      <c r="I62" s="29"/>
      <c r="J62" s="93"/>
      <c r="K62" s="29"/>
      <c r="L62" s="29"/>
      <c r="M62" s="29"/>
      <c r="N62" s="66"/>
      <c r="O62" s="145"/>
      <c r="P62" s="150"/>
      <c r="Q62" s="80"/>
      <c r="R62" s="160"/>
      <c r="S62" s="165"/>
      <c r="T62" s="39"/>
      <c r="U62" s="35"/>
      <c r="V62" s="35"/>
      <c r="W62" s="37"/>
      <c r="X62" s="35"/>
    </row>
    <row r="63" spans="1:25" x14ac:dyDescent="0.25">
      <c r="A63" s="60" t="s">
        <v>35</v>
      </c>
      <c r="B63" s="96"/>
      <c r="C63" s="138"/>
      <c r="D63" s="97">
        <f>SUM(F63,G63,H63)</f>
        <v>0</v>
      </c>
      <c r="E63" s="97"/>
      <c r="F63" s="97"/>
      <c r="G63" s="97"/>
      <c r="H63" s="97"/>
      <c r="I63" s="97"/>
      <c r="J63" s="94"/>
      <c r="K63" s="97"/>
      <c r="L63" s="97"/>
      <c r="M63" s="97"/>
      <c r="N63" s="98"/>
      <c r="O63" s="146"/>
      <c r="P63" s="151"/>
      <c r="Q63" s="99"/>
      <c r="R63" s="172"/>
      <c r="S63" s="174"/>
      <c r="T63" s="100"/>
      <c r="U63" s="101"/>
      <c r="V63" s="101"/>
      <c r="W63" s="102"/>
      <c r="X63" s="101"/>
    </row>
    <row r="64" spans="1:25" x14ac:dyDescent="0.25">
      <c r="A64" s="60" t="s">
        <v>39</v>
      </c>
      <c r="B64" s="1"/>
      <c r="C64" s="135"/>
      <c r="D64" s="3">
        <f>SUM(F64,G64,H64)</f>
        <v>0</v>
      </c>
      <c r="E64" s="3"/>
      <c r="F64" s="3"/>
      <c r="G64" s="3"/>
      <c r="H64" s="3"/>
      <c r="I64" s="3"/>
      <c r="J64" s="94"/>
      <c r="K64" s="3"/>
      <c r="L64" s="3"/>
      <c r="M64" s="3"/>
      <c r="N64" s="57"/>
      <c r="O64" s="156"/>
      <c r="P64" s="158"/>
      <c r="Q64" s="56"/>
      <c r="R64" s="162"/>
      <c r="S64" s="167"/>
      <c r="T64" s="40"/>
      <c r="U64" s="36"/>
      <c r="V64" s="36"/>
      <c r="W64" s="38"/>
      <c r="X64" s="36"/>
    </row>
    <row r="65" spans="1:24" ht="15.75" thickBot="1" x14ac:dyDescent="0.3">
      <c r="A65" s="61" t="s">
        <v>39</v>
      </c>
      <c r="B65" s="103"/>
      <c r="C65" s="139"/>
      <c r="D65" s="104">
        <f>SUM(F65,G65,H65)</f>
        <v>0</v>
      </c>
      <c r="E65" s="104"/>
      <c r="F65" s="104"/>
      <c r="G65" s="104"/>
      <c r="H65" s="104"/>
      <c r="I65" s="104"/>
      <c r="J65" s="95"/>
      <c r="K65" s="104"/>
      <c r="L65" s="104"/>
      <c r="M65" s="104"/>
      <c r="N65" s="105"/>
      <c r="O65" s="170"/>
      <c r="P65" s="171"/>
      <c r="Q65" s="106"/>
      <c r="R65" s="173"/>
      <c r="S65" s="175"/>
      <c r="T65" s="107"/>
      <c r="U65" s="108"/>
      <c r="V65" s="108"/>
      <c r="W65" s="109"/>
      <c r="X65" s="108"/>
    </row>
  </sheetData>
  <mergeCells count="11">
    <mergeCell ref="B7:T7"/>
    <mergeCell ref="B5:U5"/>
    <mergeCell ref="B3:P3"/>
    <mergeCell ref="B4:P4"/>
    <mergeCell ref="B2:T2"/>
    <mergeCell ref="B1:T1"/>
    <mergeCell ref="B60:T60"/>
    <mergeCell ref="B61:T61"/>
    <mergeCell ref="B8:C8"/>
    <mergeCell ref="N8:P8"/>
    <mergeCell ref="Q8:S8"/>
  </mergeCells>
  <phoneticPr fontId="0" type="noConversion"/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workbookViewId="0">
      <selection activeCell="F29" sqref="F29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288" t="s">
        <v>19</v>
      </c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195"/>
      <c r="R1" s="195"/>
    </row>
    <row r="2" spans="1:19" ht="17.25" customHeight="1" x14ac:dyDescent="0.25">
      <c r="A2" s="195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195"/>
      <c r="R2" s="195"/>
    </row>
    <row r="3" spans="1:19" ht="18.75" x14ac:dyDescent="0.3">
      <c r="B3" s="287" t="s">
        <v>90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26"/>
    </row>
    <row r="4" spans="1:19" ht="18.75" x14ac:dyDescent="0.3">
      <c r="B4" s="287" t="s">
        <v>91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26"/>
    </row>
    <row r="5" spans="1:19" ht="8.25" customHeight="1" x14ac:dyDescent="0.25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R5" s="195"/>
    </row>
    <row r="6" spans="1:19" ht="27" customHeight="1" thickBot="1" x14ac:dyDescent="0.3">
      <c r="B6" s="296" t="s">
        <v>72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27"/>
      <c r="R6" s="227"/>
    </row>
    <row r="7" spans="1:19" ht="45" x14ac:dyDescent="0.25">
      <c r="A7" s="10" t="s">
        <v>0</v>
      </c>
      <c r="B7" s="291" t="s">
        <v>16</v>
      </c>
      <c r="C7" s="292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57</v>
      </c>
      <c r="M7" s="180" t="s">
        <v>51</v>
      </c>
      <c r="N7" s="45" t="s">
        <v>10</v>
      </c>
      <c r="O7" s="51" t="s">
        <v>45</v>
      </c>
      <c r="P7" s="51" t="s">
        <v>86</v>
      </c>
      <c r="Q7" s="51" t="s">
        <v>44</v>
      </c>
      <c r="R7" s="51" t="s">
        <v>85</v>
      </c>
      <c r="S7" s="21"/>
    </row>
    <row r="8" spans="1:19" ht="35.25" thickBot="1" x14ac:dyDescent="0.3">
      <c r="A8" s="209" t="s">
        <v>78</v>
      </c>
      <c r="B8" s="14" t="s">
        <v>17</v>
      </c>
      <c r="C8" s="132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71</v>
      </c>
      <c r="N8" s="46"/>
      <c r="O8" s="52" t="s">
        <v>22</v>
      </c>
      <c r="P8" s="52" t="s">
        <v>22</v>
      </c>
      <c r="Q8" s="52" t="s">
        <v>48</v>
      </c>
      <c r="R8" s="52" t="s">
        <v>87</v>
      </c>
      <c r="S8" s="21"/>
    </row>
    <row r="9" spans="1:19" x14ac:dyDescent="0.25">
      <c r="A9" s="215">
        <v>41091</v>
      </c>
      <c r="B9" s="29">
        <f>'Eff Conc.'!B10</f>
        <v>5.5</v>
      </c>
      <c r="C9" s="133">
        <f>'Eff Conc.'!C10</f>
        <v>8.5</v>
      </c>
      <c r="D9" s="29">
        <f>'Eff Conc.'!D10*B9*3.78</f>
        <v>679.00139999999999</v>
      </c>
      <c r="E9" s="29">
        <f>'Eff Conc.'!E10*B9*3.78</f>
        <v>810.81</v>
      </c>
      <c r="F9" s="29">
        <f>'Eff Conc.'!F10*B9*3.78</f>
        <v>623.69999999999993</v>
      </c>
      <c r="G9" s="29">
        <f>'Eff Conc.'!G10*B9*3.78</f>
        <v>41.58</v>
      </c>
      <c r="H9" s="29">
        <f>'Eff Conc.'!H10*B9*3.78</f>
        <v>13.721400000000001</v>
      </c>
      <c r="I9" s="29">
        <f>'Eff Conc.'!I10*B9*3.78</f>
        <v>769.2299999999999</v>
      </c>
      <c r="J9" s="30">
        <f>'Eff Conc.'!J10*B9*3.78</f>
        <v>0</v>
      </c>
      <c r="K9" s="29">
        <f>'Eff Conc.'!K10*B9*3.78</f>
        <v>89.396999999999991</v>
      </c>
      <c r="L9" s="29">
        <f>'Eff Conc.'!L10*B9*3.78</f>
        <v>89.396999999999991</v>
      </c>
      <c r="M9" s="29">
        <f>'Eff Conc.'!M10*C9*3.78</f>
        <v>128.51999999999998</v>
      </c>
      <c r="N9" s="39">
        <f>'Eff Conc.'!T10*B9*3.78</f>
        <v>101.87100000000001</v>
      </c>
      <c r="O9" s="47">
        <f>SUM('Inf Loads'!$F$6,'Inf Loads'!$H$6,'Inf Loads'!$I$6)-SUM(E9,G9,H9)</f>
        <v>1081.9871999999998</v>
      </c>
      <c r="P9" s="252">
        <f>(SUM('Inf Loads'!$F$6,'Inf Loads'!$H$6,'Inf Loads'!$I$6)-SUM(E9,G9,H9))/(SUM('Inf Loads'!$F$6,'Inf Loads'!$H$6,'Inf Loads'!$I$6))</f>
        <v>0.55540679511807045</v>
      </c>
      <c r="Q9" s="53">
        <f>'Inf Loads'!$L$6-K9</f>
        <v>180.26819999999998</v>
      </c>
      <c r="R9" s="256">
        <f>('Inf Loads'!$L$6-L9)/('Inf Loads'!$L$6)</f>
        <v>0.66848892626857304</v>
      </c>
    </row>
    <row r="10" spans="1:19" x14ac:dyDescent="0.25">
      <c r="A10" s="218">
        <v>41105</v>
      </c>
      <c r="B10" s="62">
        <f>'Eff Conc.'!B11</f>
        <v>5.4</v>
      </c>
      <c r="C10" s="134">
        <f>'Eff Conc.'!C11</f>
        <v>8.1</v>
      </c>
      <c r="D10" s="62">
        <f>'Eff Conc.'!D11*B10*3.78</f>
        <v>867.71411999999998</v>
      </c>
      <c r="E10" s="62">
        <f>'Eff Conc.'!E11*B10*3.78</f>
        <v>775.65600000000006</v>
      </c>
      <c r="F10" s="62">
        <f>'Eff Conc.'!F11*B10*3.78</f>
        <v>796.0680000000001</v>
      </c>
      <c r="G10" s="62">
        <f>'Eff Conc.'!G11*B10*3.78</f>
        <v>59.194800000000001</v>
      </c>
      <c r="H10" s="62">
        <f>'Eff Conc.'!H11*B10*3.78</f>
        <v>12.451319999999999</v>
      </c>
      <c r="I10" s="62">
        <f>'Eff Conc.'!I11*B10*3.78</f>
        <v>734.83199999999999</v>
      </c>
      <c r="J10" s="62">
        <f>'Eff Conc.'!J11*B10*3.78</f>
        <v>0</v>
      </c>
      <c r="K10" s="62">
        <f>'Eff Conc.'!K11*B10*3.78</f>
        <v>97.977599999999995</v>
      </c>
      <c r="L10" s="62">
        <f>'Eff Conc.'!L11*B10*3.78</f>
        <v>100.01880000000001</v>
      </c>
      <c r="M10" s="62">
        <f>'Eff Conc.'!M11*C10*3.78</f>
        <v>122.47199999999999</v>
      </c>
      <c r="N10" s="71">
        <f>'Eff Conc.'!T11*B10*3.78</f>
        <v>114.30719999999999</v>
      </c>
      <c r="O10" s="82">
        <f>SUM('Inf Loads'!$F$6,'Inf Loads'!$H$6,'Inf Loads'!$I$6)-SUM(E10,G10,H10)</f>
        <v>1100.7964799999997</v>
      </c>
      <c r="P10" s="253">
        <f>(SUM('Inf Loads'!$F$6,'Inf Loads'!$H$6,'Inf Loads'!$I$6)-SUM(E10,G10,H10))/(SUM('Inf Loads'!$F$6,'Inf Loads'!$H$6,'Inf Loads'!$I$6))</f>
        <v>0.56506199429536053</v>
      </c>
      <c r="Q10" s="116">
        <f>'Inf Loads'!$L$6-K10</f>
        <v>171.68759999999997</v>
      </c>
      <c r="R10" s="257">
        <f>('Inf Loads'!$L$6-L10)/('Inf Loads'!$L$6)</f>
        <v>0.6291000841042893</v>
      </c>
    </row>
    <row r="11" spans="1:19" x14ac:dyDescent="0.25">
      <c r="A11" s="220">
        <v>41122</v>
      </c>
      <c r="B11" s="3">
        <f>'Eff Conc.'!B12</f>
        <v>5.8</v>
      </c>
      <c r="C11" s="135">
        <f>'Eff Conc.'!C12</f>
        <v>8.5</v>
      </c>
      <c r="D11" s="3">
        <f>'Eff Conc.'!D12*B11*3.78</f>
        <v>909.40751999999998</v>
      </c>
      <c r="E11" s="3">
        <f>'Eff Conc.'!E12*B11*3.78</f>
        <v>833.11199999999997</v>
      </c>
      <c r="F11" s="3">
        <f>'Eff Conc.'!F12*B11*3.78</f>
        <v>811.18799999999999</v>
      </c>
      <c r="G11" s="3">
        <f>'Eff Conc.'!G12*B11*3.78</f>
        <v>78.926399999999987</v>
      </c>
      <c r="H11" s="3">
        <f>'Eff Conc.'!H12*B11*3.78</f>
        <v>19.293119999999998</v>
      </c>
      <c r="I11" s="3">
        <f>'Eff Conc.'!I12*B11*3.78</f>
        <v>789.2639999999999</v>
      </c>
      <c r="J11" s="32">
        <f>'Eff Conc.'!J12*B11*3.78</f>
        <v>0</v>
      </c>
      <c r="K11" s="3">
        <f>'Eff Conc.'!K12*B11*3.78</f>
        <v>92.080799999999996</v>
      </c>
      <c r="L11" s="3">
        <f>'Eff Conc.'!L12*B11*3.78</f>
        <v>114.00479999999999</v>
      </c>
      <c r="M11" s="3">
        <f>'Eff Conc.'!M12*C11*3.78</f>
        <v>115.66800000000001</v>
      </c>
      <c r="N11" s="40">
        <f>'Eff Conc.'!T12*B11*3.78</f>
        <v>100.85039999999998</v>
      </c>
      <c r="O11" s="48">
        <f>SUM('Inf Loads'!$F$6,'Inf Loads'!$H$6,'Inf Loads'!$I$6)-SUM(E11,G11,H11)</f>
        <v>1016.7670799999999</v>
      </c>
      <c r="P11" s="254">
        <f>(SUM('Inf Loads'!$F$6,'Inf Loads'!$H$6,'Inf Loads'!$I$6)-SUM(E11,G11,H11))/(SUM('Inf Loads'!$F$6,'Inf Loads'!$H$6,'Inf Loads'!$I$6))</f>
        <v>0.52192793526980619</v>
      </c>
      <c r="Q11" s="54">
        <f>'Inf Loads'!$L$6-K11</f>
        <v>177.58439999999996</v>
      </c>
      <c r="R11" s="258">
        <f>('Inf Loads'!$L$6-L11)/('Inf Loads'!$L$6)</f>
        <v>0.57723577235772361</v>
      </c>
    </row>
    <row r="12" spans="1:19" x14ac:dyDescent="0.25">
      <c r="A12" s="218">
        <v>41136</v>
      </c>
      <c r="B12" s="62">
        <f>'Eff Conc.'!B13</f>
        <v>5.7</v>
      </c>
      <c r="C12" s="134">
        <f>'Eff Conc.'!C13</f>
        <v>8.6</v>
      </c>
      <c r="D12" s="62">
        <f>'Eff Conc.'!D13*B12*3.78</f>
        <v>959.87429999999995</v>
      </c>
      <c r="E12" s="62">
        <f>'Eff Conc.'!E13*B12*3.78</f>
        <v>883.38599999999997</v>
      </c>
      <c r="F12" s="62">
        <f>'Eff Conc.'!F13*B12*3.78</f>
        <v>883.38599999999997</v>
      </c>
      <c r="G12" s="62">
        <f>'Eff Conc.'!G13*B12*3.78</f>
        <v>71.101799999999997</v>
      </c>
      <c r="H12" s="62">
        <f>'Eff Conc.'!H13*B12*3.78</f>
        <v>5.3864999999999998</v>
      </c>
      <c r="I12" s="62">
        <f>'Eff Conc.'!I13*B12*3.78</f>
        <v>840.29399999999998</v>
      </c>
      <c r="J12" s="62">
        <f>'Eff Conc.'!J13*B12*3.78</f>
        <v>0</v>
      </c>
      <c r="K12" s="62">
        <f>'Eff Conc.'!K13*B12*3.78</f>
        <v>68.947200000000009</v>
      </c>
      <c r="L12" s="62">
        <f>'Eff Conc.'!L13*B12*3.78</f>
        <v>66.792600000000007</v>
      </c>
      <c r="M12" s="62">
        <f>'Eff Conc.'!M13*C12*3.78</f>
        <v>91.02239999999999</v>
      </c>
      <c r="N12" s="71">
        <f>'Eff Conc.'!T13*B12*3.78</f>
        <v>157.28579999999999</v>
      </c>
      <c r="O12" s="82">
        <f>SUM('Inf Loads'!$F$6,'Inf Loads'!$H$6,'Inf Loads'!$I$6)-SUM(E12,G12,H12)</f>
        <v>988.22429999999986</v>
      </c>
      <c r="P12" s="253">
        <f>(SUM('Inf Loads'!$F$6,'Inf Loads'!$H$6,'Inf Loads'!$I$6)-SUM(E12,G12,H12))/(SUM('Inf Loads'!$F$6,'Inf Loads'!$H$6,'Inf Loads'!$I$6))</f>
        <v>0.50727632574655102</v>
      </c>
      <c r="Q12" s="116">
        <f>'Inf Loads'!$L$6-K12</f>
        <v>200.71799999999996</v>
      </c>
      <c r="R12" s="257">
        <f>('Inf Loads'!$L$6-L12)/('Inf Loads'!$L$6)</f>
        <v>0.75231286795626573</v>
      </c>
    </row>
    <row r="13" spans="1:19" x14ac:dyDescent="0.25">
      <c r="A13" s="220">
        <v>41153</v>
      </c>
      <c r="B13" s="3">
        <f>'Eff Conc.'!B14</f>
        <v>6</v>
      </c>
      <c r="C13" s="135">
        <f>'Eff Conc.'!C14</f>
        <v>9.1</v>
      </c>
      <c r="D13" s="3">
        <f>'Eff Conc.'!D14*B13*3.78</f>
        <v>1029.4452000000001</v>
      </c>
      <c r="E13" s="3">
        <f>'Eff Conc.'!E14*B13*3.78</f>
        <v>907.19999999999993</v>
      </c>
      <c r="F13" s="3">
        <f>'Eff Conc.'!F14*B13*3.78</f>
        <v>975.2399999999999</v>
      </c>
      <c r="G13" s="3">
        <f>'Eff Conc.'!G14*B13*3.78</f>
        <v>36.288000000000004</v>
      </c>
      <c r="H13" s="3">
        <f>'Eff Conc.'!H14*B13*3.78</f>
        <v>17.917200000000001</v>
      </c>
      <c r="I13" s="3">
        <f>'Eff Conc.'!I14*B13*3.78</f>
        <v>929.88</v>
      </c>
      <c r="J13" s="32">
        <f>'Eff Conc.'!J14*B13*3.78</f>
        <v>0</v>
      </c>
      <c r="K13" s="3">
        <f>'Eff Conc.'!K14*B13*3.78</f>
        <v>102.05999999999999</v>
      </c>
      <c r="L13" s="3">
        <f>'Eff Conc.'!L14*B13*3.78</f>
        <v>97.523999999999987</v>
      </c>
      <c r="M13" s="3">
        <f>'Eff Conc.'!M14*C13*3.78</f>
        <v>137.59199999999998</v>
      </c>
      <c r="N13" s="40">
        <f>'Eff Conc.'!T14*B13*3.78</f>
        <v>113.39999999999999</v>
      </c>
      <c r="O13" s="48">
        <f>SUM('Inf Loads'!$F$6,'Inf Loads'!$H$6,'Inf Loads'!$I$6)-SUM(E13,G13,H13)</f>
        <v>986.69339999999988</v>
      </c>
      <c r="P13" s="254">
        <f>(SUM('Inf Loads'!$F$6,'Inf Loads'!$H$6,'Inf Loads'!$I$6)-SUM(E13,G13,H13))/(SUM('Inf Loads'!$F$6,'Inf Loads'!$H$6,'Inf Loads'!$I$6))</f>
        <v>0.50649048256592355</v>
      </c>
      <c r="Q13" s="54">
        <f>'Inf Loads'!$L$6-K13</f>
        <v>167.60519999999997</v>
      </c>
      <c r="R13" s="258">
        <f>('Inf Loads'!$L$6-L13)/('Inf Loads'!$L$6)</f>
        <v>0.63835155592935233</v>
      </c>
    </row>
    <row r="14" spans="1:19" x14ac:dyDescent="0.25">
      <c r="A14" s="221">
        <v>41167</v>
      </c>
      <c r="B14" s="64">
        <f>'Eff Conc.'!B15</f>
        <v>6.2</v>
      </c>
      <c r="C14" s="136">
        <f>'Eff Conc.'!C15</f>
        <v>10.199999999999999</v>
      </c>
      <c r="D14" s="64">
        <f>'Eff Conc.'!D15*B14*3.78</f>
        <v>1049.9328</v>
      </c>
      <c r="E14" s="64">
        <f>'Eff Conc.'!E15*B14*3.78</f>
        <v>960.87599999999998</v>
      </c>
      <c r="F14" s="64">
        <f>'Eff Conc.'!F15*B14*3.78</f>
        <v>960.87599999999998</v>
      </c>
      <c r="G14" s="64">
        <f>'Eff Conc.'!G15*B14*3.78</f>
        <v>63.277200000000008</v>
      </c>
      <c r="H14" s="64">
        <f>'Eff Conc.'!H15*B14*3.78</f>
        <v>25.779600000000002</v>
      </c>
      <c r="I14" s="64">
        <f>'Eff Conc.'!I15*B14*3.78</f>
        <v>960.87599999999998</v>
      </c>
      <c r="J14" s="64">
        <f>'Eff Conc.'!J15*B14*3.78</f>
        <v>0</v>
      </c>
      <c r="K14" s="64">
        <f>'Eff Conc.'!K15*B14*3.78</f>
        <v>103.11840000000001</v>
      </c>
      <c r="L14" s="64">
        <f>'Eff Conc.'!L15*B14*3.78</f>
        <v>100.7748</v>
      </c>
      <c r="M14" s="64">
        <f>'Eff Conc.'!M15*C14*3.78</f>
        <v>146.5128</v>
      </c>
      <c r="N14" s="72">
        <f>'Eff Conc.'!T15*B14*3.78</f>
        <v>103.11840000000001</v>
      </c>
      <c r="O14" s="85">
        <f>SUM('Inf Loads'!$F$6,'Inf Loads'!$H$6,'Inf Loads'!$I$6)-SUM(E14,G14,H14)</f>
        <v>898.16579999999976</v>
      </c>
      <c r="P14" s="255">
        <f>(SUM('Inf Loads'!$F$6,'Inf Loads'!$H$6,'Inf Loads'!$I$6)-SUM(E14,G14,H14))/(SUM('Inf Loads'!$F$6,'Inf Loads'!$H$6,'Inf Loads'!$I$6))</f>
        <v>0.46104740283679679</v>
      </c>
      <c r="Q14" s="117">
        <f>'Inf Loads'!$L$6-K14</f>
        <v>166.54679999999996</v>
      </c>
      <c r="R14" s="255">
        <f>('Inf Loads'!$L$6-L14)/('Inf Loads'!$L$6)</f>
        <v>0.62629660779366414</v>
      </c>
      <c r="S14" s="23" t="s">
        <v>29</v>
      </c>
    </row>
    <row r="15" spans="1:19" x14ac:dyDescent="0.25">
      <c r="A15" s="220">
        <v>41192</v>
      </c>
      <c r="B15" s="3">
        <f>'Eff Conc.'!B16</f>
        <v>6.1</v>
      </c>
      <c r="C15" s="135">
        <f>'Eff Conc.'!C16</f>
        <v>9.5</v>
      </c>
      <c r="D15" s="3">
        <f>'Eff Conc.'!D16*B15*3.78</f>
        <v>1029.5396999999998</v>
      </c>
      <c r="E15" s="3">
        <f>'Eff Conc.'!E16*B15*3.78</f>
        <v>991.49400000000003</v>
      </c>
      <c r="F15" s="3">
        <f>'Eff Conc.'!F16*B15*3.78</f>
        <v>968.43599999999992</v>
      </c>
      <c r="G15" s="3">
        <f>'Eff Conc.'!G16*B15*3.78</f>
        <v>55.339199999999991</v>
      </c>
      <c r="H15" s="3">
        <f>'Eff Conc.'!H16*B15*3.78</f>
        <v>5.7644999999999991</v>
      </c>
      <c r="I15" s="3">
        <f>'Eff Conc.'!I16*B15*3.78</f>
        <v>945.37799999999993</v>
      </c>
      <c r="J15" s="32">
        <f>'Eff Conc.'!J16*B15*3.78</f>
        <v>0</v>
      </c>
      <c r="K15" s="3">
        <f>'Eff Conc.'!K16*B15*3.78</f>
        <v>87.620399999999975</v>
      </c>
      <c r="L15" s="3">
        <f>'Eff Conc.'!L16*B15*3.78</f>
        <v>83.008799999999994</v>
      </c>
      <c r="M15" s="3">
        <f>'Eff Conc.'!M16*C15*3.78</f>
        <v>125.68499999999999</v>
      </c>
      <c r="N15" s="40">
        <f>'Eff Conc.'!T16*B15*3.78</f>
        <v>152.18279999999999</v>
      </c>
      <c r="O15" s="48"/>
      <c r="P15" s="48"/>
      <c r="Q15" s="54"/>
      <c r="R15" s="54"/>
    </row>
    <row r="16" spans="1:19" x14ac:dyDescent="0.25">
      <c r="A16" s="218">
        <v>41204</v>
      </c>
      <c r="B16" s="62">
        <f>'Eff Conc.'!B17</f>
        <v>9.6</v>
      </c>
      <c r="C16" s="134">
        <f>'Eff Conc.'!C17</f>
        <v>16.899999999999999</v>
      </c>
      <c r="D16" s="62">
        <f>'Eff Conc.'!D17*B16*3.78</f>
        <v>1638.0403199999998</v>
      </c>
      <c r="E16" s="62">
        <f>'Eff Conc.'!E17*B16*3.78</f>
        <v>1560.384</v>
      </c>
      <c r="F16" s="62">
        <f>'Eff Conc.'!F17*B16*3.78</f>
        <v>1524.0959999999998</v>
      </c>
      <c r="G16" s="62">
        <f>'Eff Conc.'!G17*B16*3.78</f>
        <v>97.977599999999995</v>
      </c>
      <c r="H16" s="62">
        <f>'Eff Conc.'!H17*B16*3.78</f>
        <v>15.96672</v>
      </c>
      <c r="I16" s="62">
        <f>'Eff Conc.'!I17*B16*3.78</f>
        <v>1487.8079999999998</v>
      </c>
      <c r="J16" s="62">
        <f>'Eff Conc.'!J17*B16*3.78</f>
        <v>0</v>
      </c>
      <c r="K16" s="62">
        <f>'Eff Conc.'!K17*B16*3.78</f>
        <v>148.78079999999997</v>
      </c>
      <c r="L16" s="62">
        <f>'Eff Conc.'!L17*B16*3.78</f>
        <v>141.52319999999997</v>
      </c>
      <c r="M16" s="62">
        <f>'Eff Conc.'!M17*C16*3.78</f>
        <v>229.97519999999997</v>
      </c>
      <c r="N16" s="71">
        <f>'Eff Conc.'!T17*B16*3.78</f>
        <v>261.27359999999999</v>
      </c>
      <c r="O16" s="82"/>
      <c r="P16" s="82"/>
      <c r="Q16" s="116"/>
      <c r="R16" s="116"/>
    </row>
    <row r="17" spans="1:19" x14ac:dyDescent="0.25">
      <c r="A17" s="220">
        <v>41227</v>
      </c>
      <c r="B17" s="3">
        <f>'Eff Conc.'!B18</f>
        <v>5.6</v>
      </c>
      <c r="C17" s="135">
        <f>'Eff Conc.'!C18</f>
        <v>8.8000000000000007</v>
      </c>
      <c r="D17" s="3">
        <f>'Eff Conc.'!D18*B17*3.78</f>
        <v>859.63247999999987</v>
      </c>
      <c r="E17" s="3">
        <f>'Eff Conc.'!E18*B17*3.78</f>
        <v>783.21599999999989</v>
      </c>
      <c r="F17" s="3">
        <f>'Eff Conc.'!F18*B17*3.78</f>
        <v>783.21599999999989</v>
      </c>
      <c r="G17" s="3">
        <f>'Eff Conc.'!G18*B17*3.78</f>
        <v>65.620799999999988</v>
      </c>
      <c r="H17" s="3">
        <f>'Eff Conc.'!H18*B17*3.78</f>
        <v>10.795679999999999</v>
      </c>
      <c r="I17" s="3">
        <f>'Eff Conc.'!I18*B17*3.78</f>
        <v>762.04799999999989</v>
      </c>
      <c r="J17" s="32">
        <f>'Eff Conc.'!J18*B17*3.78</f>
        <v>0</v>
      </c>
      <c r="K17" s="3">
        <f>'Eff Conc.'!K18*B17*3.78</f>
        <v>86.788799999999981</v>
      </c>
      <c r="L17" s="3">
        <f>'Eff Conc.'!L18*B17*3.78</f>
        <v>69.854399999999984</v>
      </c>
      <c r="M17" s="3">
        <f>'Eff Conc.'!M18*C17*3.78</f>
        <v>99.792000000000002</v>
      </c>
      <c r="N17" s="40">
        <f>'Eff Conc.'!T18*B17*3.78</f>
        <v>78.321599999999989</v>
      </c>
      <c r="O17" s="48"/>
      <c r="P17" s="48"/>
      <c r="Q17" s="54"/>
      <c r="R17" s="54"/>
    </row>
    <row r="18" spans="1:19" x14ac:dyDescent="0.25">
      <c r="A18" s="218">
        <v>41239</v>
      </c>
      <c r="B18" s="62">
        <f>'Eff Conc.'!B19</f>
        <v>8.3000000000000007</v>
      </c>
      <c r="C18" s="134">
        <f>'Eff Conc.'!C19</f>
        <v>12.5</v>
      </c>
      <c r="D18" s="62">
        <f>'Eff Conc.'!D19*B18*3.78</f>
        <v>869.0598</v>
      </c>
      <c r="E18" s="62">
        <f>'Eff Conc.'!E19*B18*3.78</f>
        <v>752.976</v>
      </c>
      <c r="F18" s="62">
        <f>'Eff Conc.'!F19*B18*3.78</f>
        <v>752.976</v>
      </c>
      <c r="G18" s="62">
        <f>'Eff Conc.'!G19*B18*3.78</f>
        <v>62.748000000000005</v>
      </c>
      <c r="H18" s="62">
        <f>'Eff Conc.'!H19*B18*3.78</f>
        <v>53.335799999999999</v>
      </c>
      <c r="I18" s="62">
        <f>'Eff Conc.'!I19*B18*3.78</f>
        <v>721.60199999999998</v>
      </c>
      <c r="J18" s="62">
        <f>'Eff Conc.'!J19*B18*3.78</f>
        <v>0</v>
      </c>
      <c r="K18" s="62">
        <f>'Eff Conc.'!K19*B18*3.78</f>
        <v>90.9846</v>
      </c>
      <c r="L18" s="62">
        <f>'Eff Conc.'!L19*B18*3.78</f>
        <v>81.572400000000002</v>
      </c>
      <c r="M18" s="62">
        <f>'Eff Conc.'!M19*C18*3.78</f>
        <v>103.95</v>
      </c>
      <c r="N18" s="71">
        <f>'Eff Conc.'!T19*B18*3.78</f>
        <v>119.22120000000001</v>
      </c>
      <c r="O18" s="82"/>
      <c r="P18" s="82"/>
      <c r="Q18" s="116"/>
      <c r="R18" s="116"/>
    </row>
    <row r="19" spans="1:19" x14ac:dyDescent="0.25">
      <c r="A19" s="220">
        <v>41257</v>
      </c>
      <c r="B19" s="3">
        <f>'Eff Conc.'!B20</f>
        <v>9.1999999999999993</v>
      </c>
      <c r="C19" s="135">
        <f>'Eff Conc.'!C20</f>
        <v>11.8</v>
      </c>
      <c r="D19" s="3">
        <f>'Eff Conc.'!D20*B19*3.78</f>
        <v>656.91863999999987</v>
      </c>
      <c r="E19" s="3">
        <f>'Eff Conc.'!E20*B19*3.78</f>
        <v>347.76</v>
      </c>
      <c r="F19" s="3">
        <f>'Eff Conc.'!F20*B19*3.78</f>
        <v>382.53599999999994</v>
      </c>
      <c r="G19" s="3">
        <f>'Eff Conc.'!G20*B19*3.78</f>
        <v>243.43199999999996</v>
      </c>
      <c r="H19" s="3">
        <f>'Eff Conc.'!H20*B19*3.78</f>
        <v>30.950639999999993</v>
      </c>
      <c r="I19" s="3">
        <f>'Eff Conc.'!I20*B19*3.78</f>
        <v>347.76</v>
      </c>
      <c r="J19" s="32">
        <f>'Eff Conc.'!J20*B19*3.78</f>
        <v>0</v>
      </c>
      <c r="K19" s="3">
        <f>'Eff Conc.'!K20*B19*3.78</f>
        <v>79.984799999999979</v>
      </c>
      <c r="L19" s="3">
        <f>'Eff Conc.'!L20*B19*3.78</f>
        <v>83.462399999999988</v>
      </c>
      <c r="M19" s="3">
        <f>'Eff Conc.'!M20*C19*3.78</f>
        <v>89.207999999999998</v>
      </c>
      <c r="N19" s="40">
        <f>'Eff Conc.'!T20*B19*3.78</f>
        <v>166.92479999999998</v>
      </c>
      <c r="O19" s="48"/>
      <c r="P19" s="48"/>
      <c r="Q19" s="54"/>
      <c r="R19" s="54"/>
    </row>
    <row r="20" spans="1:19" x14ac:dyDescent="0.25">
      <c r="A20" s="221">
        <v>41269</v>
      </c>
      <c r="B20" s="64">
        <f>'Eff Conc.'!B21</f>
        <v>32.1</v>
      </c>
      <c r="C20" s="136">
        <f>'Eff Conc.'!C21</f>
        <v>40.700000000000003</v>
      </c>
      <c r="D20" s="64">
        <f>'Eff Conc.'!D21*B20*3.78</f>
        <v>884.55402000000004</v>
      </c>
      <c r="E20" s="64">
        <f>'Eff Conc.'!E21*B20*3.78</f>
        <v>764.42939999999987</v>
      </c>
      <c r="F20" s="64">
        <f>'Eff Conc.'!F21*B20*3.78</f>
        <v>643.09139999999991</v>
      </c>
      <c r="G20" s="64">
        <f>'Eff Conc.'!G21*B20*3.78</f>
        <v>206.27459999999999</v>
      </c>
      <c r="H20" s="64">
        <f>'Eff Conc.'!H21*B20*3.78</f>
        <v>35.188019999999995</v>
      </c>
      <c r="I20" s="64">
        <f>'Eff Conc.'!I21*B20*3.78</f>
        <v>594.55619999999999</v>
      </c>
      <c r="J20" s="64">
        <f>'Eff Conc.'!J21*B20*3.78</f>
        <v>0</v>
      </c>
      <c r="K20" s="64">
        <f>'Eff Conc.'!K21*B20*3.78</f>
        <v>89.790120000000002</v>
      </c>
      <c r="L20" s="64">
        <f>'Eff Conc.'!L21*B20*3.78</f>
        <v>72.802800000000005</v>
      </c>
      <c r="M20" s="64">
        <f>'Eff Conc.'!M21*C20*3.78</f>
        <v>553.84559999999999</v>
      </c>
      <c r="N20" s="72">
        <f>'Eff Conc.'!T21*B20*3.78</f>
        <v>1431.7884000000001</v>
      </c>
      <c r="O20" s="85"/>
      <c r="P20" s="85"/>
      <c r="Q20" s="117"/>
      <c r="R20" s="117"/>
      <c r="S20" s="23" t="s">
        <v>28</v>
      </c>
    </row>
    <row r="21" spans="1:19" x14ac:dyDescent="0.25">
      <c r="A21" s="220">
        <v>41275</v>
      </c>
      <c r="B21" s="3">
        <f>'Eff Conc.'!B22</f>
        <v>0</v>
      </c>
      <c r="C21" s="135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32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8"/>
      <c r="P21" s="48"/>
      <c r="Q21" s="54"/>
      <c r="R21" s="54"/>
    </row>
    <row r="22" spans="1:19" x14ac:dyDescent="0.25">
      <c r="A22" s="218">
        <v>41289</v>
      </c>
      <c r="B22" s="62">
        <f>'Eff Conc.'!B23</f>
        <v>0</v>
      </c>
      <c r="C22" s="134">
        <f>'Eff Conc.'!C23</f>
        <v>0</v>
      </c>
      <c r="D22" s="62">
        <f>'Eff Conc.'!D23*B22*3.78</f>
        <v>0</v>
      </c>
      <c r="E22" s="62">
        <f>'Eff Conc.'!E23*B22*3.78</f>
        <v>0</v>
      </c>
      <c r="F22" s="62">
        <f>'Eff Conc.'!F23*B22*3.78</f>
        <v>0</v>
      </c>
      <c r="G22" s="62">
        <f>'Eff Conc.'!G23*B22*3.78</f>
        <v>0</v>
      </c>
      <c r="H22" s="62">
        <f>'Eff Conc.'!H23*B22*3.78</f>
        <v>0</v>
      </c>
      <c r="I22" s="62">
        <f>'Eff Conc.'!I23*B22*3.78</f>
        <v>0</v>
      </c>
      <c r="J22" s="62">
        <f>'Eff Conc.'!J23*B22*3.78</f>
        <v>0</v>
      </c>
      <c r="K22" s="62">
        <f>'Eff Conc.'!K23*B22*3.78</f>
        <v>0</v>
      </c>
      <c r="L22" s="62">
        <f>'Eff Conc.'!L23*B22*3.78</f>
        <v>0</v>
      </c>
      <c r="M22" s="62">
        <f>'Eff Conc.'!M23*C22*3.78</f>
        <v>0</v>
      </c>
      <c r="N22" s="71">
        <f>'Eff Conc.'!T23*B22*3.78</f>
        <v>0</v>
      </c>
      <c r="O22" s="82"/>
      <c r="P22" s="82"/>
      <c r="Q22" s="116"/>
      <c r="R22" s="116"/>
    </row>
    <row r="23" spans="1:19" x14ac:dyDescent="0.25">
      <c r="A23" s="220">
        <v>41306</v>
      </c>
      <c r="B23" s="3">
        <f>'Eff Conc.'!B24</f>
        <v>0</v>
      </c>
      <c r="C23" s="135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32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8"/>
      <c r="P23" s="48"/>
      <c r="Q23" s="54"/>
      <c r="R23" s="54"/>
    </row>
    <row r="24" spans="1:19" x14ac:dyDescent="0.25">
      <c r="A24" s="218">
        <v>41320</v>
      </c>
      <c r="B24" s="62">
        <f>'Eff Conc.'!B25</f>
        <v>0</v>
      </c>
      <c r="C24" s="134">
        <f>'Eff Conc.'!C25</f>
        <v>0</v>
      </c>
      <c r="D24" s="62">
        <f>'Eff Conc.'!D25*B24*3.78</f>
        <v>0</v>
      </c>
      <c r="E24" s="62">
        <f>'Eff Conc.'!E25*B24*3.78</f>
        <v>0</v>
      </c>
      <c r="F24" s="62">
        <f>'Eff Conc.'!F25*B24*3.78</f>
        <v>0</v>
      </c>
      <c r="G24" s="62">
        <f>'Eff Conc.'!G25*B24*3.78</f>
        <v>0</v>
      </c>
      <c r="H24" s="62">
        <f>'Eff Conc.'!H25*B24*3.78</f>
        <v>0</v>
      </c>
      <c r="I24" s="62">
        <f>'Eff Conc.'!I25*B24*3.78</f>
        <v>0</v>
      </c>
      <c r="J24" s="62">
        <f>'Eff Conc.'!J25*B24*3.78</f>
        <v>0</v>
      </c>
      <c r="K24" s="62">
        <f>'Eff Conc.'!K25*B24*3.78</f>
        <v>0</v>
      </c>
      <c r="L24" s="62">
        <f>'Eff Conc.'!L25*B24*3.78</f>
        <v>0</v>
      </c>
      <c r="M24" s="62">
        <f>'Eff Conc.'!M25*C24*3.78</f>
        <v>0</v>
      </c>
      <c r="N24" s="71">
        <f>'Eff Conc.'!T25*B24*3.78</f>
        <v>0</v>
      </c>
      <c r="O24" s="82"/>
      <c r="P24" s="82"/>
      <c r="Q24" s="116"/>
      <c r="R24" s="116"/>
    </row>
    <row r="25" spans="1:19" x14ac:dyDescent="0.25">
      <c r="A25" s="220">
        <v>41334</v>
      </c>
      <c r="B25" s="3">
        <f>'Eff Conc.'!B26</f>
        <v>0</v>
      </c>
      <c r="C25" s="135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32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8"/>
      <c r="P25" s="48"/>
      <c r="Q25" s="54"/>
      <c r="R25" s="54"/>
    </row>
    <row r="26" spans="1:19" x14ac:dyDescent="0.25">
      <c r="A26" s="221">
        <v>41348</v>
      </c>
      <c r="B26" s="64">
        <f>'Eff Conc.'!B27</f>
        <v>0</v>
      </c>
      <c r="C26" s="136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2">
        <f>'Eff Conc.'!T27*B26*3.78</f>
        <v>0</v>
      </c>
      <c r="O26" s="117"/>
      <c r="P26" s="117"/>
      <c r="Q26" s="117"/>
      <c r="R26" s="117"/>
      <c r="S26" s="23" t="s">
        <v>30</v>
      </c>
    </row>
    <row r="27" spans="1:19" x14ac:dyDescent="0.25">
      <c r="A27" s="220">
        <v>41365</v>
      </c>
      <c r="B27" s="3">
        <f>'Eff Conc.'!B28</f>
        <v>0</v>
      </c>
      <c r="C27" s="135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32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8"/>
      <c r="P27" s="48"/>
      <c r="Q27" s="54"/>
      <c r="R27" s="54"/>
    </row>
    <row r="28" spans="1:19" x14ac:dyDescent="0.25">
      <c r="A28" s="218">
        <v>41379</v>
      </c>
      <c r="B28" s="62">
        <f>'Eff Conc.'!B29</f>
        <v>0</v>
      </c>
      <c r="C28" s="134">
        <f>'Eff Conc.'!C29</f>
        <v>0</v>
      </c>
      <c r="D28" s="62">
        <f>'Eff Conc.'!D29*B28*3.78</f>
        <v>0</v>
      </c>
      <c r="E28" s="62">
        <f>'Eff Conc.'!E29*B28*3.78</f>
        <v>0</v>
      </c>
      <c r="F28" s="62">
        <f>'Eff Conc.'!F29*B28*3.78</f>
        <v>0</v>
      </c>
      <c r="G28" s="62">
        <f>'Eff Conc.'!G29*B28*3.78</f>
        <v>0</v>
      </c>
      <c r="H28" s="62">
        <f>'Eff Conc.'!H29*B28*3.78</f>
        <v>0</v>
      </c>
      <c r="I28" s="62">
        <f>'Eff Conc.'!I29*B28*3.78</f>
        <v>0</v>
      </c>
      <c r="J28" s="62">
        <f>'Eff Conc.'!J29*B28*3.78</f>
        <v>0</v>
      </c>
      <c r="K28" s="62">
        <f>'Eff Conc.'!K29*B28*3.78</f>
        <v>0</v>
      </c>
      <c r="L28" s="62">
        <f>'Eff Conc.'!L29*B28*3.78</f>
        <v>0</v>
      </c>
      <c r="M28" s="62">
        <f>'Eff Conc.'!M29*C28*3.78</f>
        <v>0</v>
      </c>
      <c r="N28" s="71">
        <f>'Eff Conc.'!T29*B28*3.78</f>
        <v>0</v>
      </c>
      <c r="O28" s="82"/>
      <c r="P28" s="82"/>
      <c r="Q28" s="116"/>
      <c r="R28" s="116"/>
    </row>
    <row r="29" spans="1:19" x14ac:dyDescent="0.25">
      <c r="A29" s="220">
        <v>41395</v>
      </c>
      <c r="B29" s="3">
        <f>'Eff Conc.'!B30</f>
        <v>0</v>
      </c>
      <c r="C29" s="135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32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8"/>
      <c r="P29" s="48"/>
      <c r="Q29" s="54"/>
      <c r="R29" s="54"/>
    </row>
    <row r="30" spans="1:19" x14ac:dyDescent="0.25">
      <c r="A30" s="218">
        <v>41409</v>
      </c>
      <c r="B30" s="62">
        <f>'Eff Conc.'!B31</f>
        <v>0</v>
      </c>
      <c r="C30" s="134">
        <f>'Eff Conc.'!C31</f>
        <v>0</v>
      </c>
      <c r="D30" s="62">
        <f>'Eff Conc.'!D31*B30*3.78</f>
        <v>0</v>
      </c>
      <c r="E30" s="62">
        <f>'Eff Conc.'!E31*B30*3.78</f>
        <v>0</v>
      </c>
      <c r="F30" s="62">
        <f>'Eff Conc.'!F31*B30*3.78</f>
        <v>0</v>
      </c>
      <c r="G30" s="62">
        <f>'Eff Conc.'!G31*B30*3.78</f>
        <v>0</v>
      </c>
      <c r="H30" s="62">
        <f>'Eff Conc.'!H31*B30*3.78</f>
        <v>0</v>
      </c>
      <c r="I30" s="62">
        <f>'Eff Conc.'!I31*B30*3.78</f>
        <v>0</v>
      </c>
      <c r="J30" s="62">
        <f>'Eff Conc.'!J31*B30*3.78</f>
        <v>0</v>
      </c>
      <c r="K30" s="62">
        <f>'Eff Conc.'!K31*B30*3.78</f>
        <v>0</v>
      </c>
      <c r="L30" s="62">
        <f>'Eff Conc.'!L31*B30*3.78</f>
        <v>0</v>
      </c>
      <c r="M30" s="62">
        <f>'Eff Conc.'!M31*C30*3.78</f>
        <v>0</v>
      </c>
      <c r="N30" s="71">
        <f>'Eff Conc.'!T31*B30*3.78</f>
        <v>0</v>
      </c>
      <c r="O30" s="82"/>
      <c r="P30" s="82"/>
      <c r="Q30" s="116"/>
      <c r="R30" s="116"/>
    </row>
    <row r="31" spans="1:19" x14ac:dyDescent="0.25">
      <c r="A31" s="220">
        <v>41426</v>
      </c>
      <c r="B31" s="3">
        <f>'Eff Conc.'!B32</f>
        <v>0</v>
      </c>
      <c r="C31" s="135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32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8"/>
      <c r="P31" s="48"/>
      <c r="Q31" s="54"/>
      <c r="R31" s="54"/>
    </row>
    <row r="32" spans="1:19" x14ac:dyDescent="0.25">
      <c r="A32" s="221">
        <v>41440</v>
      </c>
      <c r="B32" s="64">
        <f>'Eff Conc.'!B33</f>
        <v>0</v>
      </c>
      <c r="C32" s="136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2">
        <f>'Eff Conc.'!T33*B32*3.78</f>
        <v>0</v>
      </c>
      <c r="O32" s="117"/>
      <c r="P32" s="117"/>
      <c r="Q32" s="117"/>
      <c r="R32" s="117"/>
      <c r="S32" s="23" t="s">
        <v>94</v>
      </c>
    </row>
    <row r="33" spans="1:19" x14ac:dyDescent="0.25">
      <c r="A33" s="220">
        <v>41456</v>
      </c>
      <c r="B33" s="3">
        <f>'Eff Conc.'!B34</f>
        <v>0</v>
      </c>
      <c r="C33" s="135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32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8"/>
      <c r="P33" s="48"/>
      <c r="Q33" s="54"/>
      <c r="R33" s="54"/>
    </row>
    <row r="34" spans="1:19" x14ac:dyDescent="0.25">
      <c r="A34" s="218">
        <v>41470</v>
      </c>
      <c r="B34" s="62">
        <f>'Eff Conc.'!B35</f>
        <v>0</v>
      </c>
      <c r="C34" s="134">
        <f>'Eff Conc.'!C35</f>
        <v>0</v>
      </c>
      <c r="D34" s="62">
        <f>'Eff Conc.'!D35*B34*3.78</f>
        <v>0</v>
      </c>
      <c r="E34" s="62">
        <f>'Eff Conc.'!E35*B34*3.78</f>
        <v>0</v>
      </c>
      <c r="F34" s="62">
        <f>'Eff Conc.'!F35*B34*3.78</f>
        <v>0</v>
      </c>
      <c r="G34" s="62">
        <f>'Eff Conc.'!G35*B34*3.78</f>
        <v>0</v>
      </c>
      <c r="H34" s="62">
        <f>'Eff Conc.'!H35*B34*3.78</f>
        <v>0</v>
      </c>
      <c r="I34" s="62">
        <f>'Eff Conc.'!I35*B34*3.78</f>
        <v>0</v>
      </c>
      <c r="J34" s="62">
        <f>'Eff Conc.'!J35*B34*3.78</f>
        <v>0</v>
      </c>
      <c r="K34" s="62">
        <f>'Eff Conc.'!K35*B34*3.78</f>
        <v>0</v>
      </c>
      <c r="L34" s="62">
        <f>'Eff Conc.'!L35*B34*3.78</f>
        <v>0</v>
      </c>
      <c r="M34" s="62">
        <f>'Eff Conc.'!M35*C34*3.78</f>
        <v>0</v>
      </c>
      <c r="N34" s="71">
        <f>'Eff Conc.'!T35*B34*3.78</f>
        <v>0</v>
      </c>
      <c r="O34" s="82"/>
      <c r="P34" s="82"/>
      <c r="Q34" s="116"/>
      <c r="R34" s="116"/>
    </row>
    <row r="35" spans="1:19" x14ac:dyDescent="0.25">
      <c r="A35" s="220">
        <v>41487</v>
      </c>
      <c r="B35" s="3">
        <f>'Eff Conc.'!B36</f>
        <v>0</v>
      </c>
      <c r="C35" s="135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32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8"/>
      <c r="P35" s="48"/>
      <c r="Q35" s="54"/>
      <c r="R35" s="54"/>
    </row>
    <row r="36" spans="1:19" x14ac:dyDescent="0.25">
      <c r="A36" s="218">
        <v>41501</v>
      </c>
      <c r="B36" s="62">
        <f>'Eff Conc.'!B37</f>
        <v>0</v>
      </c>
      <c r="C36" s="134">
        <f>'Eff Conc.'!C37</f>
        <v>0</v>
      </c>
      <c r="D36" s="62">
        <f>'Eff Conc.'!D37*B36*3.78</f>
        <v>0</v>
      </c>
      <c r="E36" s="62">
        <f>'Eff Conc.'!E37*B36*3.78</f>
        <v>0</v>
      </c>
      <c r="F36" s="62">
        <f>'Eff Conc.'!F37*B36*3.78</f>
        <v>0</v>
      </c>
      <c r="G36" s="62">
        <f>'Eff Conc.'!G37*B36*3.78</f>
        <v>0</v>
      </c>
      <c r="H36" s="62">
        <f>'Eff Conc.'!H37*B36*3.78</f>
        <v>0</v>
      </c>
      <c r="I36" s="62">
        <f>'Eff Conc.'!I37*B36*3.78</f>
        <v>0</v>
      </c>
      <c r="J36" s="62">
        <f>'Eff Conc.'!J37*B36*3.78</f>
        <v>0</v>
      </c>
      <c r="K36" s="62">
        <f>'Eff Conc.'!K37*B36*3.78</f>
        <v>0</v>
      </c>
      <c r="L36" s="62">
        <f>'Eff Conc.'!L37*B36*3.78</f>
        <v>0</v>
      </c>
      <c r="M36" s="62">
        <f>'Eff Conc.'!M37*C36*3.78</f>
        <v>0</v>
      </c>
      <c r="N36" s="71">
        <f>'Eff Conc.'!T37*B36*3.78</f>
        <v>0</v>
      </c>
      <c r="O36" s="82"/>
      <c r="P36" s="82"/>
      <c r="Q36" s="116"/>
      <c r="R36" s="116"/>
    </row>
    <row r="37" spans="1:19" x14ac:dyDescent="0.25">
      <c r="A37" s="220">
        <v>41518</v>
      </c>
      <c r="B37" s="3">
        <f>'Eff Conc.'!B38</f>
        <v>0</v>
      </c>
      <c r="C37" s="135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32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8"/>
      <c r="P37" s="48"/>
      <c r="Q37" s="54"/>
      <c r="R37" s="54"/>
    </row>
    <row r="38" spans="1:19" x14ac:dyDescent="0.25">
      <c r="A38" s="221">
        <v>41532</v>
      </c>
      <c r="B38" s="64">
        <f>'Eff Conc.'!B39</f>
        <v>0</v>
      </c>
      <c r="C38" s="136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2">
        <f>'Eff Conc.'!T39*B38*3.78</f>
        <v>0</v>
      </c>
      <c r="O38" s="85"/>
      <c r="P38" s="85"/>
      <c r="Q38" s="117"/>
      <c r="R38" s="117"/>
      <c r="S38" s="23" t="s">
        <v>29</v>
      </c>
    </row>
    <row r="39" spans="1:19" x14ac:dyDescent="0.25">
      <c r="A39" s="220">
        <v>41548</v>
      </c>
      <c r="B39" s="3">
        <f>'Eff Conc.'!B40</f>
        <v>0</v>
      </c>
      <c r="C39" s="135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32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8"/>
      <c r="P39" s="48"/>
      <c r="Q39" s="54"/>
      <c r="R39" s="54"/>
    </row>
    <row r="40" spans="1:19" x14ac:dyDescent="0.25">
      <c r="A40" s="218">
        <v>41562</v>
      </c>
      <c r="B40" s="62">
        <f>'Eff Conc.'!B41</f>
        <v>0</v>
      </c>
      <c r="C40" s="134">
        <f>'Eff Conc.'!C41</f>
        <v>0</v>
      </c>
      <c r="D40" s="62">
        <f>'Eff Conc.'!D41*B40*3.78</f>
        <v>0</v>
      </c>
      <c r="E40" s="62">
        <f>'Eff Conc.'!E41*B40*3.78</f>
        <v>0</v>
      </c>
      <c r="F40" s="62">
        <f>'Eff Conc.'!F41*B40*3.78</f>
        <v>0</v>
      </c>
      <c r="G40" s="62">
        <f>'Eff Conc.'!G41*B40*3.78</f>
        <v>0</v>
      </c>
      <c r="H40" s="62">
        <f>'Eff Conc.'!H41*B40*3.78</f>
        <v>0</v>
      </c>
      <c r="I40" s="62">
        <f>'Eff Conc.'!I41*B40*3.78</f>
        <v>0</v>
      </c>
      <c r="J40" s="62">
        <f>'Eff Conc.'!J41*B40*3.78</f>
        <v>0</v>
      </c>
      <c r="K40" s="62">
        <f>'Eff Conc.'!K41*B40*3.78</f>
        <v>0</v>
      </c>
      <c r="L40" s="62">
        <f>'Eff Conc.'!L41*B40*3.78</f>
        <v>0</v>
      </c>
      <c r="M40" s="62">
        <f>'Eff Conc.'!M41*C40*3.78</f>
        <v>0</v>
      </c>
      <c r="N40" s="71">
        <f>'Eff Conc.'!T41*B40*3.78</f>
        <v>0</v>
      </c>
      <c r="O40" s="82"/>
      <c r="P40" s="82"/>
      <c r="Q40" s="116"/>
      <c r="R40" s="116"/>
    </row>
    <row r="41" spans="1:19" x14ac:dyDescent="0.25">
      <c r="A41" s="220">
        <v>41579</v>
      </c>
      <c r="B41" s="3">
        <f>'Eff Conc.'!B42</f>
        <v>0</v>
      </c>
      <c r="C41" s="135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32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8"/>
      <c r="P41" s="48"/>
      <c r="Q41" s="54"/>
      <c r="R41" s="54"/>
    </row>
    <row r="42" spans="1:19" x14ac:dyDescent="0.25">
      <c r="A42" s="218">
        <v>41593</v>
      </c>
      <c r="B42" s="62">
        <f>'Eff Conc.'!B43</f>
        <v>0</v>
      </c>
      <c r="C42" s="134">
        <f>'Eff Conc.'!C43</f>
        <v>0</v>
      </c>
      <c r="D42" s="62">
        <f>'Eff Conc.'!D43*B42*3.78</f>
        <v>0</v>
      </c>
      <c r="E42" s="62">
        <f>'Eff Conc.'!E43*B42*3.78</f>
        <v>0</v>
      </c>
      <c r="F42" s="62">
        <f>'Eff Conc.'!F43*B42*3.78</f>
        <v>0</v>
      </c>
      <c r="G42" s="62">
        <f>'Eff Conc.'!G43*B42*3.78</f>
        <v>0</v>
      </c>
      <c r="H42" s="62">
        <f>'Eff Conc.'!H43*B42*3.78</f>
        <v>0</v>
      </c>
      <c r="I42" s="62">
        <f>'Eff Conc.'!I43*B42*3.78</f>
        <v>0</v>
      </c>
      <c r="J42" s="62">
        <f>'Eff Conc.'!J43*B42*3.78</f>
        <v>0</v>
      </c>
      <c r="K42" s="62">
        <f>'Eff Conc.'!K43*B42*3.78</f>
        <v>0</v>
      </c>
      <c r="L42" s="62">
        <f>'Eff Conc.'!L43*B42*3.78</f>
        <v>0</v>
      </c>
      <c r="M42" s="62">
        <f>'Eff Conc.'!M43*C42*3.78</f>
        <v>0</v>
      </c>
      <c r="N42" s="71">
        <f>'Eff Conc.'!T43*B42*3.78</f>
        <v>0</v>
      </c>
      <c r="O42" s="82"/>
      <c r="P42" s="82"/>
      <c r="Q42" s="116"/>
      <c r="R42" s="116"/>
    </row>
    <row r="43" spans="1:19" x14ac:dyDescent="0.25">
      <c r="A43" s="220">
        <v>41609</v>
      </c>
      <c r="B43" s="3">
        <f>'Eff Conc.'!B44</f>
        <v>0</v>
      </c>
      <c r="C43" s="135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32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8"/>
      <c r="P43" s="48"/>
      <c r="Q43" s="54"/>
      <c r="R43" s="54"/>
    </row>
    <row r="44" spans="1:19" x14ac:dyDescent="0.25">
      <c r="A44" s="221">
        <v>41623</v>
      </c>
      <c r="B44" s="64">
        <f>'Eff Conc.'!B45</f>
        <v>0</v>
      </c>
      <c r="C44" s="136">
        <f>'Eff Conc.'!C45</f>
        <v>0</v>
      </c>
      <c r="D44" s="64">
        <f>'Eff Conc.'!D45*B44*3.78</f>
        <v>0</v>
      </c>
      <c r="E44" s="64">
        <f>'Eff Conc.'!E45*B44*3.78</f>
        <v>0</v>
      </c>
      <c r="F44" s="64">
        <f>'Eff Conc.'!F45*B44*3.78</f>
        <v>0</v>
      </c>
      <c r="G44" s="64">
        <f>'Eff Conc.'!G45*B44*3.78</f>
        <v>0</v>
      </c>
      <c r="H44" s="64">
        <f>'Eff Conc.'!H45*B44*3.78</f>
        <v>0</v>
      </c>
      <c r="I44" s="64">
        <f>'Eff Conc.'!I45*B44*3.78</f>
        <v>0</v>
      </c>
      <c r="J44" s="64">
        <f>'Eff Conc.'!J45*B44*3.78</f>
        <v>0</v>
      </c>
      <c r="K44" s="64">
        <f>'Eff Conc.'!K45*B44*3.78</f>
        <v>0</v>
      </c>
      <c r="L44" s="64">
        <f>'Eff Conc.'!L45*B44*3.78</f>
        <v>0</v>
      </c>
      <c r="M44" s="64">
        <f>'Eff Conc.'!M45*C44*3.78</f>
        <v>0</v>
      </c>
      <c r="N44" s="72">
        <f>'Eff Conc.'!T45*B44*3.78</f>
        <v>0</v>
      </c>
      <c r="O44" s="85"/>
      <c r="P44" s="85"/>
      <c r="Q44" s="117"/>
      <c r="R44" s="117"/>
      <c r="S44" s="23" t="s">
        <v>28</v>
      </c>
    </row>
    <row r="45" spans="1:19" x14ac:dyDescent="0.25">
      <c r="A45" s="220">
        <v>41640</v>
      </c>
      <c r="B45" s="3">
        <f>'Eff Conc.'!B46</f>
        <v>0</v>
      </c>
      <c r="C45" s="135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32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0">
        <f>'Eff Conc.'!T46*B45*3.78</f>
        <v>0</v>
      </c>
      <c r="O45" s="48"/>
      <c r="P45" s="48"/>
      <c r="Q45" s="54"/>
      <c r="R45" s="54"/>
    </row>
    <row r="46" spans="1:19" x14ac:dyDescent="0.25">
      <c r="A46" s="218">
        <v>41654</v>
      </c>
      <c r="B46" s="62">
        <f>'Eff Conc.'!B47</f>
        <v>0</v>
      </c>
      <c r="C46" s="134">
        <f>'Eff Conc.'!C47</f>
        <v>0</v>
      </c>
      <c r="D46" s="62">
        <f>'Eff Conc.'!D47*B46*3.78</f>
        <v>0</v>
      </c>
      <c r="E46" s="62">
        <f>'Eff Conc.'!E47*B46*3.78</f>
        <v>0</v>
      </c>
      <c r="F46" s="62">
        <f>'Eff Conc.'!F47*B46*3.78</f>
        <v>0</v>
      </c>
      <c r="G46" s="62">
        <f>'Eff Conc.'!G47*B46*3.78</f>
        <v>0</v>
      </c>
      <c r="H46" s="62">
        <f>'Eff Conc.'!H47*B46*3.78</f>
        <v>0</v>
      </c>
      <c r="I46" s="62">
        <f>'Eff Conc.'!I47*B46*3.78</f>
        <v>0</v>
      </c>
      <c r="J46" s="62">
        <f>'Eff Conc.'!J47*B46*3.78</f>
        <v>0</v>
      </c>
      <c r="K46" s="62">
        <f>'Eff Conc.'!K47*B46*3.78</f>
        <v>0</v>
      </c>
      <c r="L46" s="62">
        <f>'Eff Conc.'!L47*B46*3.78</f>
        <v>0</v>
      </c>
      <c r="M46" s="62">
        <f>'Eff Conc.'!M47*C46*3.78</f>
        <v>0</v>
      </c>
      <c r="N46" s="71">
        <f>'Eff Conc.'!T47*B46*3.78</f>
        <v>0</v>
      </c>
      <c r="O46" s="82"/>
      <c r="P46" s="82"/>
      <c r="Q46" s="116"/>
      <c r="R46" s="116"/>
    </row>
    <row r="47" spans="1:19" x14ac:dyDescent="0.25">
      <c r="A47" s="220">
        <v>41671</v>
      </c>
      <c r="B47" s="3">
        <f>'Eff Conc.'!B48</f>
        <v>0</v>
      </c>
      <c r="C47" s="135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32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0">
        <f>'Eff Conc.'!T48*B47*3.78</f>
        <v>0</v>
      </c>
      <c r="O47" s="48"/>
      <c r="P47" s="48"/>
      <c r="Q47" s="54"/>
      <c r="R47" s="54"/>
    </row>
    <row r="48" spans="1:19" x14ac:dyDescent="0.25">
      <c r="A48" s="218">
        <v>41685</v>
      </c>
      <c r="B48" s="62">
        <f>'Eff Conc.'!B49</f>
        <v>0</v>
      </c>
      <c r="C48" s="134">
        <f>'Eff Conc.'!C49</f>
        <v>0</v>
      </c>
      <c r="D48" s="62">
        <f>'Eff Conc.'!D49*B48*3.78</f>
        <v>0</v>
      </c>
      <c r="E48" s="62">
        <f>'Eff Conc.'!E49*B48*3.78</f>
        <v>0</v>
      </c>
      <c r="F48" s="62">
        <f>'Eff Conc.'!F49*B48*3.78</f>
        <v>0</v>
      </c>
      <c r="G48" s="62">
        <f>'Eff Conc.'!G49*B48*3.78</f>
        <v>0</v>
      </c>
      <c r="H48" s="62">
        <f>'Eff Conc.'!H49*B48*3.78</f>
        <v>0</v>
      </c>
      <c r="I48" s="62">
        <f>'Eff Conc.'!I49*B48*3.78</f>
        <v>0</v>
      </c>
      <c r="J48" s="62">
        <f>'Eff Conc.'!J49*B48*3.78</f>
        <v>0</v>
      </c>
      <c r="K48" s="62">
        <f>'Eff Conc.'!K49*B48*3.78</f>
        <v>0</v>
      </c>
      <c r="L48" s="62">
        <f>'Eff Conc.'!L49*B48*3.78</f>
        <v>0</v>
      </c>
      <c r="M48" s="62">
        <f>'Eff Conc.'!M49*C48*3.78</f>
        <v>0</v>
      </c>
      <c r="N48" s="71">
        <f>'Eff Conc.'!T49*B48*3.78</f>
        <v>0</v>
      </c>
      <c r="O48" s="82"/>
      <c r="P48" s="82"/>
      <c r="Q48" s="116"/>
      <c r="R48" s="116"/>
    </row>
    <row r="49" spans="1:22" x14ac:dyDescent="0.25">
      <c r="A49" s="220">
        <v>41699</v>
      </c>
      <c r="B49" s="3">
        <f>'Eff Conc.'!B50</f>
        <v>0</v>
      </c>
      <c r="C49" s="135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32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0">
        <f>'Eff Conc.'!T50*B49*3.78</f>
        <v>0</v>
      </c>
      <c r="O49" s="48"/>
      <c r="P49" s="48"/>
      <c r="Q49" s="54"/>
      <c r="R49" s="54"/>
    </row>
    <row r="50" spans="1:22" x14ac:dyDescent="0.25">
      <c r="A50" s="221">
        <v>41713</v>
      </c>
      <c r="B50" s="64">
        <f>'Eff Conc.'!B51</f>
        <v>0</v>
      </c>
      <c r="C50" s="136">
        <f>'Eff Conc.'!C51</f>
        <v>0</v>
      </c>
      <c r="D50" s="64">
        <f>'Eff Conc.'!D51*B50*3.78</f>
        <v>0</v>
      </c>
      <c r="E50" s="64">
        <f>'Eff Conc.'!E51*B50*3.78</f>
        <v>0</v>
      </c>
      <c r="F50" s="64">
        <f>'Eff Conc.'!F51*B50*3.78</f>
        <v>0</v>
      </c>
      <c r="G50" s="64">
        <f>'Eff Conc.'!G51*B50*3.78</f>
        <v>0</v>
      </c>
      <c r="H50" s="64">
        <f>'Eff Conc.'!H51*B50*3.78</f>
        <v>0</v>
      </c>
      <c r="I50" s="64">
        <f>'Eff Conc.'!I51*B50*3.78</f>
        <v>0</v>
      </c>
      <c r="J50" s="64">
        <f>'Eff Conc.'!J51*B50*3.78</f>
        <v>0</v>
      </c>
      <c r="K50" s="64">
        <f>'Eff Conc.'!K51*B50*3.78</f>
        <v>0</v>
      </c>
      <c r="L50" s="64">
        <f>'Eff Conc.'!L51*B50*3.78</f>
        <v>0</v>
      </c>
      <c r="M50" s="64">
        <f>'Eff Conc.'!M51*C50*3.78</f>
        <v>0</v>
      </c>
      <c r="N50" s="72">
        <f>'Eff Conc.'!T51*B50*3.78</f>
        <v>0</v>
      </c>
      <c r="O50" s="85"/>
      <c r="P50" s="85"/>
      <c r="Q50" s="117"/>
      <c r="R50" s="117"/>
      <c r="S50" s="23" t="s">
        <v>30</v>
      </c>
    </row>
    <row r="51" spans="1:22" x14ac:dyDescent="0.25">
      <c r="A51" s="220">
        <v>41730</v>
      </c>
      <c r="B51" s="3">
        <f>'Eff Conc.'!B52</f>
        <v>0</v>
      </c>
      <c r="C51" s="135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32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0">
        <f>'Eff Conc.'!T52*B51*3.78</f>
        <v>0</v>
      </c>
      <c r="O51" s="48"/>
      <c r="P51" s="48"/>
      <c r="Q51" s="54"/>
      <c r="R51" s="54"/>
    </row>
    <row r="52" spans="1:22" x14ac:dyDescent="0.25">
      <c r="A52" s="218">
        <v>41744</v>
      </c>
      <c r="B52" s="62">
        <f>'Eff Conc.'!B53</f>
        <v>0</v>
      </c>
      <c r="C52" s="134">
        <f>'Eff Conc.'!C53</f>
        <v>0</v>
      </c>
      <c r="D52" s="62">
        <f>'Eff Conc.'!D53*B52*3.78</f>
        <v>0</v>
      </c>
      <c r="E52" s="62">
        <f>'Eff Conc.'!E53*B52*3.78</f>
        <v>0</v>
      </c>
      <c r="F52" s="62">
        <f>'Eff Conc.'!F53*B52*3.78</f>
        <v>0</v>
      </c>
      <c r="G52" s="62">
        <f>'Eff Conc.'!G53*B52*3.78</f>
        <v>0</v>
      </c>
      <c r="H52" s="62">
        <f>'Eff Conc.'!H53*B52*3.78</f>
        <v>0</v>
      </c>
      <c r="I52" s="62">
        <f>'Eff Conc.'!I53*B52*3.78</f>
        <v>0</v>
      </c>
      <c r="J52" s="62">
        <f>'Eff Conc.'!J53*B52*3.78</f>
        <v>0</v>
      </c>
      <c r="K52" s="62">
        <f>'Eff Conc.'!K53*B52*3.78</f>
        <v>0</v>
      </c>
      <c r="L52" s="62">
        <f>'Eff Conc.'!L53*B52*3.78</f>
        <v>0</v>
      </c>
      <c r="M52" s="62">
        <f>'Eff Conc.'!M53*C52*3.78</f>
        <v>0</v>
      </c>
      <c r="N52" s="71">
        <f>'Eff Conc.'!T53*B52*3.78</f>
        <v>0</v>
      </c>
      <c r="O52" s="82"/>
      <c r="P52" s="82"/>
      <c r="Q52" s="116"/>
      <c r="R52" s="116"/>
      <c r="U52" t="s">
        <v>79</v>
      </c>
    </row>
    <row r="53" spans="1:22" x14ac:dyDescent="0.25">
      <c r="A53" s="220">
        <v>41760</v>
      </c>
      <c r="B53" s="3">
        <f>'Eff Conc.'!B54</f>
        <v>0</v>
      </c>
      <c r="C53" s="135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32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0">
        <f>'Eff Conc.'!T54*B53*3.78</f>
        <v>0</v>
      </c>
      <c r="O53" s="48"/>
      <c r="P53" s="48"/>
      <c r="Q53" s="54"/>
      <c r="R53" s="54"/>
    </row>
    <row r="54" spans="1:22" x14ac:dyDescent="0.25">
      <c r="A54" s="218">
        <v>41774</v>
      </c>
      <c r="B54" s="62">
        <f>'Eff Conc.'!B55</f>
        <v>0</v>
      </c>
      <c r="C54" s="134">
        <f>'Eff Conc.'!C55</f>
        <v>0</v>
      </c>
      <c r="D54" s="62">
        <f>'Eff Conc.'!D55*B54*3.78</f>
        <v>0</v>
      </c>
      <c r="E54" s="62">
        <f>'Eff Conc.'!E55*B54*3.78</f>
        <v>0</v>
      </c>
      <c r="F54" s="62">
        <f>'Eff Conc.'!F55*B54*3.78</f>
        <v>0</v>
      </c>
      <c r="G54" s="62">
        <f>'Eff Conc.'!G55*B54*3.78</f>
        <v>0</v>
      </c>
      <c r="H54" s="62">
        <f>'Eff Conc.'!H55*B54*3.78</f>
        <v>0</v>
      </c>
      <c r="I54" s="62">
        <f>'Eff Conc.'!I55*B54*3.78</f>
        <v>0</v>
      </c>
      <c r="J54" s="62">
        <f>'Eff Conc.'!J55*B54*3.78</f>
        <v>0</v>
      </c>
      <c r="K54" s="62">
        <f>'Eff Conc.'!K55*B54*3.78</f>
        <v>0</v>
      </c>
      <c r="L54" s="62">
        <f>'Eff Conc.'!L55*B54*3.78</f>
        <v>0</v>
      </c>
      <c r="M54" s="62">
        <f>'Eff Conc.'!M55*C54*3.78</f>
        <v>0</v>
      </c>
      <c r="N54" s="71">
        <f>'Eff Conc.'!T55*B54*3.78</f>
        <v>0</v>
      </c>
      <c r="O54" s="82"/>
      <c r="P54" s="82"/>
      <c r="Q54" s="116"/>
      <c r="R54" s="116"/>
    </row>
    <row r="55" spans="1:22" x14ac:dyDescent="0.25">
      <c r="A55" s="220">
        <v>41791</v>
      </c>
      <c r="B55" s="3">
        <f>'Eff Conc.'!B56</f>
        <v>0</v>
      </c>
      <c r="C55" s="135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32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40">
        <f>'Eff Conc.'!T56*B55*3.78</f>
        <v>0</v>
      </c>
      <c r="O55" s="48"/>
      <c r="P55" s="48"/>
      <c r="Q55" s="54"/>
      <c r="R55" s="54"/>
    </row>
    <row r="56" spans="1:22" ht="15.75" thickBot="1" x14ac:dyDescent="0.3">
      <c r="A56" s="219">
        <v>41805</v>
      </c>
      <c r="B56" s="74">
        <f>'Eff Conc.'!B57</f>
        <v>0</v>
      </c>
      <c r="C56" s="137">
        <f>'Eff Conc.'!C57</f>
        <v>0</v>
      </c>
      <c r="D56" s="74">
        <f>'Eff Conc.'!D57*B56*3.78</f>
        <v>0</v>
      </c>
      <c r="E56" s="74">
        <f>'Eff Conc.'!E57*B56*3.78</f>
        <v>0</v>
      </c>
      <c r="F56" s="74">
        <f>'Eff Conc.'!F57*B56*3.78</f>
        <v>0</v>
      </c>
      <c r="G56" s="74">
        <f>'Eff Conc.'!G57*B56*3.78</f>
        <v>0</v>
      </c>
      <c r="H56" s="74">
        <f>'Eff Conc.'!H57*B56*3.78</f>
        <v>0</v>
      </c>
      <c r="I56" s="74">
        <f>'Eff Conc.'!I57*B56*3.78</f>
        <v>0</v>
      </c>
      <c r="J56" s="74">
        <f>'Eff Conc.'!J57*B56*3.78</f>
        <v>0</v>
      </c>
      <c r="K56" s="74">
        <f>'Eff Conc.'!K57*B56*3.78</f>
        <v>0</v>
      </c>
      <c r="L56" s="74">
        <f>'Eff Conc.'!L57*B56*3.78</f>
        <v>0</v>
      </c>
      <c r="M56" s="74">
        <f>'Eff Conc.'!M57*C56*3.78</f>
        <v>0</v>
      </c>
      <c r="N56" s="75">
        <f>'Eff Conc.'!T57*B56*3.78</f>
        <v>0</v>
      </c>
      <c r="O56" s="118"/>
      <c r="P56" s="118"/>
      <c r="Q56" s="119"/>
      <c r="R56" s="119"/>
      <c r="S56" s="42" t="s">
        <v>89</v>
      </c>
    </row>
    <row r="57" spans="1:22" x14ac:dyDescent="0.25">
      <c r="R57" s="35"/>
    </row>
    <row r="58" spans="1:22" x14ac:dyDescent="0.25">
      <c r="R58" s="36"/>
    </row>
    <row r="59" spans="1:22" ht="23.25" x14ac:dyDescent="0.35">
      <c r="B59" s="283" t="s">
        <v>43</v>
      </c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2"/>
      <c r="P59" s="22"/>
      <c r="Q59" s="22"/>
      <c r="R59" s="247"/>
      <c r="S59" s="22"/>
      <c r="T59" s="22"/>
      <c r="U59" s="22"/>
      <c r="V59" s="22"/>
    </row>
    <row r="60" spans="1:22" ht="15.75" thickBot="1" x14ac:dyDescent="0.3">
      <c r="B60" s="290" t="s">
        <v>88</v>
      </c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120"/>
      <c r="P60" s="120"/>
      <c r="Q60" s="120"/>
      <c r="R60" s="248"/>
      <c r="S60" s="120"/>
      <c r="T60" s="120"/>
      <c r="U60" s="120"/>
      <c r="V60" s="120"/>
    </row>
    <row r="61" spans="1:22" x14ac:dyDescent="0.25">
      <c r="A61" s="28" t="s">
        <v>35</v>
      </c>
      <c r="B61" s="26">
        <f>'Eff Conc.'!B62</f>
        <v>0</v>
      </c>
      <c r="C61" s="29">
        <f>'Eff Conc.'!C62</f>
        <v>0</v>
      </c>
      <c r="D61" s="114">
        <f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30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9">
        <f>'Eff Conc.'!T62*B61*3.78</f>
        <v>0</v>
      </c>
      <c r="O61" s="53"/>
      <c r="P61" s="53"/>
      <c r="Q61" s="110"/>
      <c r="R61" s="53"/>
      <c r="S61" s="101"/>
      <c r="T61" s="101"/>
      <c r="U61" s="101"/>
      <c r="V61" s="101"/>
    </row>
    <row r="62" spans="1:22" x14ac:dyDescent="0.25">
      <c r="A62" s="31" t="s">
        <v>35</v>
      </c>
      <c r="B62" s="1">
        <f>'Eff Conc.'!B63</f>
        <v>0</v>
      </c>
      <c r="C62" s="3">
        <f>'Eff Conc.'!C63</f>
        <v>0</v>
      </c>
      <c r="D62" s="96">
        <f>SUM(F62,G62,H62)</f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32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40">
        <f>'Eff Conc.'!T63*B62*3.78</f>
        <v>0</v>
      </c>
      <c r="O62" s="54"/>
      <c r="P62" s="54"/>
      <c r="Q62" s="111"/>
      <c r="R62" s="54"/>
    </row>
    <row r="63" spans="1:22" x14ac:dyDescent="0.25">
      <c r="A63" s="31" t="s">
        <v>39</v>
      </c>
      <c r="B63" s="1">
        <f>'Eff Conc.'!B64</f>
        <v>0</v>
      </c>
      <c r="C63" s="3">
        <f>'Eff Conc.'!C64</f>
        <v>0</v>
      </c>
      <c r="D63" s="1">
        <f>SUM(F63,G63,H63)</f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32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40">
        <f>'Eff Conc.'!T64*B63*3.78</f>
        <v>0</v>
      </c>
      <c r="O63" s="54"/>
      <c r="P63" s="54"/>
      <c r="Q63" s="112"/>
      <c r="R63" s="54"/>
    </row>
    <row r="64" spans="1:22" ht="15.75" thickBot="1" x14ac:dyDescent="0.3">
      <c r="A64" s="33" t="s">
        <v>39</v>
      </c>
      <c r="B64" s="4">
        <f>'Eff Conc.'!B65</f>
        <v>0</v>
      </c>
      <c r="C64" s="6">
        <f>'Eff Conc.'!C65</f>
        <v>0</v>
      </c>
      <c r="D64" s="103">
        <f>SUM(F64,G64,H64)</f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34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1">
        <f>'Eff Conc.'!T65*B64*3.78</f>
        <v>0</v>
      </c>
      <c r="O64" s="55"/>
      <c r="P64" s="55"/>
      <c r="Q64" s="113"/>
      <c r="R64" s="55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honeticPr fontId="0" type="noConversion"/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F30" sqref="F30"/>
    </sheetView>
  </sheetViews>
  <sheetFormatPr defaultRowHeight="15" x14ac:dyDescent="0.25"/>
  <cols>
    <col min="1" max="1" width="10.7109375" customWidth="1"/>
    <col min="2" max="2" width="10.140625" customWidth="1"/>
    <col min="3" max="6" width="6" customWidth="1"/>
    <col min="7" max="7" width="7" customWidth="1"/>
    <col min="8" max="14" width="6" customWidth="1"/>
    <col min="15" max="16" width="5" customWidth="1"/>
  </cols>
  <sheetData>
    <row r="1" spans="1:17" ht="23.25" customHeight="1" x14ac:dyDescent="0.35">
      <c r="D1" s="283" t="s">
        <v>76</v>
      </c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177"/>
      <c r="P1" s="177"/>
    </row>
    <row r="2" spans="1:17" ht="23.25" customHeight="1" x14ac:dyDescent="0.25"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</row>
    <row r="3" spans="1:17" ht="18.75" x14ac:dyDescent="0.3">
      <c r="C3" s="287" t="s">
        <v>90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</row>
    <row r="4" spans="1:17" ht="19.5" thickBot="1" x14ac:dyDescent="0.35">
      <c r="C4" s="287" t="s">
        <v>91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</row>
    <row r="5" spans="1:17" ht="27.75" customHeight="1" x14ac:dyDescent="0.25">
      <c r="A5" s="10" t="s">
        <v>80</v>
      </c>
      <c r="B5" s="45" t="s">
        <v>0</v>
      </c>
      <c r="C5" s="291" t="s">
        <v>4</v>
      </c>
      <c r="D5" s="292"/>
      <c r="E5" s="291" t="s">
        <v>1</v>
      </c>
      <c r="F5" s="292"/>
      <c r="G5" s="291" t="s">
        <v>2</v>
      </c>
      <c r="H5" s="292"/>
      <c r="I5" s="291" t="s">
        <v>3</v>
      </c>
      <c r="J5" s="292"/>
      <c r="K5" s="291" t="s">
        <v>8</v>
      </c>
      <c r="L5" s="292"/>
      <c r="M5" s="293" t="s">
        <v>51</v>
      </c>
      <c r="N5" s="292"/>
      <c r="O5" s="293" t="s">
        <v>10</v>
      </c>
      <c r="P5" s="292"/>
      <c r="Q5" s="21"/>
    </row>
    <row r="6" spans="1:17" ht="18.75" customHeight="1" thickBot="1" x14ac:dyDescent="0.3">
      <c r="A6" s="209"/>
      <c r="B6" s="231" t="s">
        <v>78</v>
      </c>
      <c r="C6" s="14" t="s">
        <v>68</v>
      </c>
      <c r="D6" s="132" t="s">
        <v>69</v>
      </c>
      <c r="E6" s="14" t="s">
        <v>68</v>
      </c>
      <c r="F6" s="132" t="s">
        <v>69</v>
      </c>
      <c r="G6" s="14" t="s">
        <v>68</v>
      </c>
      <c r="H6" s="132" t="s">
        <v>69</v>
      </c>
      <c r="I6" s="14" t="s">
        <v>68</v>
      </c>
      <c r="J6" s="132" t="s">
        <v>69</v>
      </c>
      <c r="K6" s="14" t="s">
        <v>68</v>
      </c>
      <c r="L6" s="132" t="s">
        <v>69</v>
      </c>
      <c r="M6" s="190" t="s">
        <v>68</v>
      </c>
      <c r="N6" s="191" t="s">
        <v>69</v>
      </c>
      <c r="O6" s="190" t="s">
        <v>68</v>
      </c>
      <c r="P6" s="132" t="s">
        <v>69</v>
      </c>
      <c r="Q6" s="21"/>
    </row>
    <row r="7" spans="1:17" x14ac:dyDescent="0.25">
      <c r="A7" s="215" t="s">
        <v>34</v>
      </c>
      <c r="B7" s="215">
        <v>41101</v>
      </c>
      <c r="C7" s="265">
        <v>7.0000000000000007E-2</v>
      </c>
      <c r="D7" s="133">
        <v>0.1</v>
      </c>
      <c r="E7" s="266">
        <v>0.02</v>
      </c>
      <c r="F7" s="133">
        <v>0.1</v>
      </c>
      <c r="G7" s="267">
        <v>2E-3</v>
      </c>
      <c r="H7" s="133">
        <v>0.03</v>
      </c>
      <c r="I7" s="266">
        <v>0.04</v>
      </c>
      <c r="J7" s="133">
        <v>0.1</v>
      </c>
      <c r="K7" s="114">
        <v>7.4999999999999997E-2</v>
      </c>
      <c r="L7" s="133">
        <v>0.1</v>
      </c>
      <c r="M7" s="265">
        <v>0.06</v>
      </c>
      <c r="N7" s="133">
        <v>0.1</v>
      </c>
      <c r="O7" s="80">
        <v>0.2</v>
      </c>
      <c r="P7" s="133">
        <v>2</v>
      </c>
      <c r="Q7" s="58" t="s">
        <v>29</v>
      </c>
    </row>
    <row r="8" spans="1:17" x14ac:dyDescent="0.25">
      <c r="A8" s="216" t="s">
        <v>35</v>
      </c>
      <c r="B8" s="216"/>
      <c r="C8" s="204"/>
      <c r="D8" s="138"/>
      <c r="E8" s="96"/>
      <c r="F8" s="138"/>
      <c r="G8" s="96"/>
      <c r="H8" s="138"/>
      <c r="I8" s="96"/>
      <c r="J8" s="138"/>
      <c r="K8" s="96"/>
      <c r="L8" s="138"/>
      <c r="M8" s="97"/>
      <c r="N8" s="138"/>
      <c r="O8" s="99"/>
      <c r="P8" s="138"/>
      <c r="Q8" s="58" t="s">
        <v>30</v>
      </c>
    </row>
    <row r="9" spans="1:17" x14ac:dyDescent="0.25">
      <c r="A9" s="217" t="s">
        <v>36</v>
      </c>
      <c r="B9" s="217"/>
      <c r="C9" s="205"/>
      <c r="D9" s="135"/>
      <c r="E9" s="1"/>
      <c r="F9" s="135"/>
      <c r="G9" s="1"/>
      <c r="H9" s="135"/>
      <c r="I9" s="1"/>
      <c r="J9" s="135"/>
      <c r="K9" s="96"/>
      <c r="L9" s="135"/>
      <c r="M9" s="3"/>
      <c r="N9" s="135"/>
      <c r="O9" s="56"/>
      <c r="P9" s="135"/>
      <c r="Q9" s="58" t="s">
        <v>95</v>
      </c>
    </row>
    <row r="10" spans="1:17" x14ac:dyDescent="0.25">
      <c r="A10" s="218" t="s">
        <v>37</v>
      </c>
      <c r="B10" s="228"/>
      <c r="C10" s="206"/>
      <c r="D10" s="200"/>
      <c r="E10" s="201"/>
      <c r="F10" s="200"/>
      <c r="G10" s="201"/>
      <c r="H10" s="200"/>
      <c r="I10" s="201"/>
      <c r="J10" s="200"/>
      <c r="K10" s="201"/>
      <c r="L10" s="200"/>
      <c r="M10" s="202"/>
      <c r="N10" s="200"/>
      <c r="O10" s="203"/>
      <c r="P10" s="200"/>
      <c r="Q10" s="58" t="s">
        <v>29</v>
      </c>
    </row>
    <row r="11" spans="1:17" ht="15.75" thickBot="1" x14ac:dyDescent="0.3">
      <c r="A11" s="219" t="s">
        <v>38</v>
      </c>
      <c r="B11" s="229"/>
      <c r="C11" s="207"/>
      <c r="D11" s="137"/>
      <c r="E11" s="73"/>
      <c r="F11" s="137"/>
      <c r="G11" s="73"/>
      <c r="H11" s="137"/>
      <c r="I11" s="73"/>
      <c r="J11" s="137"/>
      <c r="K11" s="73"/>
      <c r="L11" s="137"/>
      <c r="M11" s="74"/>
      <c r="N11" s="137"/>
      <c r="O11" s="87"/>
      <c r="P11" s="137"/>
      <c r="Q11" s="67" t="s">
        <v>27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C4:Q4"/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</mergeCells>
  <phoneticPr fontId="0" type="noConversion"/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workbookViewId="0">
      <selection activeCell="T2" sqref="T2"/>
    </sheetView>
  </sheetViews>
  <sheetFormatPr defaultRowHeight="15" x14ac:dyDescent="0.25"/>
  <cols>
    <col min="1" max="1" width="11" customWidth="1"/>
    <col min="2" max="7" width="6" customWidth="1"/>
    <col min="8" max="8" width="6.7109375" customWidth="1"/>
    <col min="9" max="15" width="6" customWidth="1"/>
    <col min="16" max="16" width="7" customWidth="1"/>
    <col min="17" max="19" width="6" customWidth="1"/>
    <col min="20" max="21" width="5" customWidth="1"/>
  </cols>
  <sheetData>
    <row r="1" spans="1:22" ht="23.25" customHeight="1" x14ac:dyDescent="0.35">
      <c r="C1" s="283" t="s">
        <v>77</v>
      </c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177"/>
      <c r="U1" s="177"/>
    </row>
    <row r="2" spans="1:22" s="21" customFormat="1" ht="20.25" customHeight="1" x14ac:dyDescent="0.25"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179"/>
      <c r="U2" s="179"/>
    </row>
    <row r="3" spans="1:22" ht="18.75" x14ac:dyDescent="0.3">
      <c r="B3" s="287" t="s">
        <v>90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</row>
    <row r="4" spans="1:22" ht="19.5" thickBot="1" x14ac:dyDescent="0.35">
      <c r="B4" s="287" t="s">
        <v>93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22" ht="27.75" customHeight="1" x14ac:dyDescent="0.25">
      <c r="A5" s="10" t="s">
        <v>0</v>
      </c>
      <c r="B5" s="291" t="s">
        <v>4</v>
      </c>
      <c r="C5" s="292"/>
      <c r="D5" s="291" t="s">
        <v>5</v>
      </c>
      <c r="E5" s="292"/>
      <c r="F5" s="291" t="s">
        <v>1</v>
      </c>
      <c r="G5" s="292"/>
      <c r="H5" s="291" t="s">
        <v>2</v>
      </c>
      <c r="I5" s="292"/>
      <c r="J5" s="291" t="s">
        <v>3</v>
      </c>
      <c r="K5" s="292"/>
      <c r="L5" s="291" t="s">
        <v>7</v>
      </c>
      <c r="M5" s="292"/>
      <c r="N5" s="291" t="s">
        <v>8</v>
      </c>
      <c r="O5" s="292"/>
      <c r="P5" s="291" t="s">
        <v>57</v>
      </c>
      <c r="Q5" s="292"/>
      <c r="R5" s="293" t="s">
        <v>51</v>
      </c>
      <c r="S5" s="292"/>
      <c r="T5" s="293" t="s">
        <v>10</v>
      </c>
      <c r="U5" s="292"/>
      <c r="V5" s="21"/>
    </row>
    <row r="6" spans="1:22" ht="18.75" customHeight="1" thickBot="1" x14ac:dyDescent="0.3">
      <c r="A6" s="209" t="s">
        <v>78</v>
      </c>
      <c r="B6" s="14" t="s">
        <v>68</v>
      </c>
      <c r="C6" s="132" t="s">
        <v>69</v>
      </c>
      <c r="D6" s="14" t="s">
        <v>68</v>
      </c>
      <c r="E6" s="132" t="s">
        <v>69</v>
      </c>
      <c r="F6" s="14" t="s">
        <v>68</v>
      </c>
      <c r="G6" s="132" t="s">
        <v>69</v>
      </c>
      <c r="H6" s="14" t="s">
        <v>68</v>
      </c>
      <c r="I6" s="132" t="s">
        <v>69</v>
      </c>
      <c r="J6" s="14" t="s">
        <v>68</v>
      </c>
      <c r="K6" s="132" t="s">
        <v>69</v>
      </c>
      <c r="L6" s="14" t="s">
        <v>68</v>
      </c>
      <c r="M6" s="132" t="s">
        <v>69</v>
      </c>
      <c r="N6" s="14" t="s">
        <v>68</v>
      </c>
      <c r="O6" s="132" t="s">
        <v>69</v>
      </c>
      <c r="P6" s="14" t="s">
        <v>68</v>
      </c>
      <c r="Q6" s="132" t="s">
        <v>69</v>
      </c>
      <c r="R6" s="190" t="s">
        <v>68</v>
      </c>
      <c r="S6" s="191" t="s">
        <v>69</v>
      </c>
      <c r="T6" s="190" t="s">
        <v>68</v>
      </c>
      <c r="U6" s="132" t="s">
        <v>69</v>
      </c>
      <c r="V6" s="21"/>
    </row>
    <row r="7" spans="1:22" x14ac:dyDescent="0.25">
      <c r="A7" s="210">
        <v>41101</v>
      </c>
      <c r="B7" s="266">
        <v>7.0000000000000007E-2</v>
      </c>
      <c r="C7" s="133">
        <v>0.1</v>
      </c>
      <c r="D7" s="266">
        <v>7.0000000000000007E-2</v>
      </c>
      <c r="E7" s="133">
        <v>0.1</v>
      </c>
      <c r="F7" s="266">
        <v>0.02</v>
      </c>
      <c r="G7" s="133">
        <v>0.1</v>
      </c>
      <c r="H7" s="266">
        <v>0.01</v>
      </c>
      <c r="I7" s="133">
        <v>0.2</v>
      </c>
      <c r="J7" s="266">
        <v>0.04</v>
      </c>
      <c r="K7" s="133">
        <v>0.1</v>
      </c>
      <c r="L7" s="121"/>
      <c r="M7" s="192"/>
      <c r="N7" s="114">
        <v>3.5000000000000003E-2</v>
      </c>
      <c r="O7" s="133">
        <v>0.05</v>
      </c>
      <c r="P7" s="26">
        <v>3.5000000000000003E-2</v>
      </c>
      <c r="Q7" s="133">
        <v>0.05</v>
      </c>
      <c r="R7" s="29">
        <v>0.15</v>
      </c>
      <c r="S7" s="133">
        <v>0.2</v>
      </c>
      <c r="T7" s="80">
        <v>0.1</v>
      </c>
      <c r="U7" s="133">
        <v>0.2</v>
      </c>
    </row>
    <row r="8" spans="1:22" x14ac:dyDescent="0.25">
      <c r="A8" s="211">
        <v>41116</v>
      </c>
      <c r="B8" s="268">
        <v>7.0000000000000007E-2</v>
      </c>
      <c r="C8" s="134">
        <v>0.1</v>
      </c>
      <c r="D8" s="268">
        <v>7.0000000000000007E-2</v>
      </c>
      <c r="E8" s="134">
        <v>0.1</v>
      </c>
      <c r="F8" s="268">
        <v>0.02</v>
      </c>
      <c r="G8" s="134">
        <v>0.1</v>
      </c>
      <c r="H8" s="269">
        <v>4.0000000000000001E-3</v>
      </c>
      <c r="I8" s="134">
        <v>0.06</v>
      </c>
      <c r="J8" s="268">
        <v>0.04</v>
      </c>
      <c r="K8" s="134">
        <v>0.1</v>
      </c>
      <c r="L8" s="70"/>
      <c r="M8" s="134"/>
      <c r="N8" s="268">
        <v>7.0000000000000007E-2</v>
      </c>
      <c r="O8" s="134">
        <v>0.1</v>
      </c>
      <c r="P8" s="268">
        <v>7.0000000000000007E-2</v>
      </c>
      <c r="Q8" s="134">
        <v>0.1</v>
      </c>
      <c r="R8" s="270">
        <v>0.06</v>
      </c>
      <c r="S8" s="134">
        <v>0.1</v>
      </c>
      <c r="T8" s="81">
        <v>0.1</v>
      </c>
      <c r="U8" s="134">
        <v>0.2</v>
      </c>
    </row>
    <row r="9" spans="1:22" x14ac:dyDescent="0.25">
      <c r="A9" s="212">
        <v>41123</v>
      </c>
      <c r="B9" s="271">
        <v>7.0000000000000007E-2</v>
      </c>
      <c r="C9" s="135">
        <v>0.1</v>
      </c>
      <c r="D9" s="271">
        <v>7.0000000000000007E-2</v>
      </c>
      <c r="E9" s="135">
        <v>0.1</v>
      </c>
      <c r="F9" s="271">
        <v>0.02</v>
      </c>
      <c r="G9" s="135">
        <v>0.1</v>
      </c>
      <c r="H9" s="271">
        <v>0.01</v>
      </c>
      <c r="I9" s="135">
        <v>0.2</v>
      </c>
      <c r="J9" s="271">
        <v>0.04</v>
      </c>
      <c r="K9" s="135">
        <v>0.1</v>
      </c>
      <c r="L9" s="122"/>
      <c r="M9" s="193"/>
      <c r="N9" s="96">
        <v>7.4999999999999997E-2</v>
      </c>
      <c r="O9" s="135">
        <v>0.1</v>
      </c>
      <c r="P9" s="271">
        <v>7.0000000000000007E-2</v>
      </c>
      <c r="Q9" s="135">
        <v>0.1</v>
      </c>
      <c r="R9" s="272">
        <v>0.06</v>
      </c>
      <c r="S9" s="135">
        <v>0.1</v>
      </c>
      <c r="T9" s="56">
        <v>0.1</v>
      </c>
      <c r="U9" s="135">
        <v>0.2</v>
      </c>
    </row>
    <row r="10" spans="1:22" x14ac:dyDescent="0.25">
      <c r="A10" s="211">
        <v>41143</v>
      </c>
      <c r="B10" s="268">
        <v>7.0000000000000007E-2</v>
      </c>
      <c r="C10" s="134">
        <v>0.1</v>
      </c>
      <c r="D10" s="268">
        <v>7.0000000000000007E-2</v>
      </c>
      <c r="E10" s="134">
        <v>0.1</v>
      </c>
      <c r="F10" s="268">
        <v>0.02</v>
      </c>
      <c r="G10" s="134">
        <v>0.1</v>
      </c>
      <c r="H10" s="269">
        <v>2E-3</v>
      </c>
      <c r="I10" s="134">
        <v>0.03</v>
      </c>
      <c r="J10" s="268">
        <v>0.04</v>
      </c>
      <c r="K10" s="134">
        <v>0.1</v>
      </c>
      <c r="L10" s="70"/>
      <c r="M10" s="134"/>
      <c r="N10" s="70">
        <v>7.4999999999999997E-2</v>
      </c>
      <c r="O10" s="134">
        <v>0.1</v>
      </c>
      <c r="P10" s="70">
        <v>3.5000000000000003E-2</v>
      </c>
      <c r="Q10" s="134">
        <v>0.05</v>
      </c>
      <c r="R10" s="270">
        <v>0.06</v>
      </c>
      <c r="S10" s="134">
        <v>0.1</v>
      </c>
      <c r="T10" s="81">
        <v>0.1</v>
      </c>
      <c r="U10" s="134">
        <v>0.2</v>
      </c>
    </row>
    <row r="11" spans="1:22" x14ac:dyDescent="0.25">
      <c r="A11" s="212">
        <v>41164</v>
      </c>
      <c r="B11" s="271">
        <v>7.0000000000000007E-2</v>
      </c>
      <c r="C11" s="135">
        <v>0.1</v>
      </c>
      <c r="D11" s="271">
        <v>7.0000000000000007E-2</v>
      </c>
      <c r="E11" s="135">
        <v>0.1</v>
      </c>
      <c r="F11" s="271">
        <v>0.02</v>
      </c>
      <c r="G11" s="135">
        <v>0.1</v>
      </c>
      <c r="H11" s="271">
        <v>0.01</v>
      </c>
      <c r="I11" s="135">
        <v>0.2</v>
      </c>
      <c r="J11" s="271">
        <v>0.04</v>
      </c>
      <c r="K11" s="135">
        <v>0.1</v>
      </c>
      <c r="L11" s="122"/>
      <c r="M11" s="193"/>
      <c r="N11" s="96">
        <v>7.4999999999999997E-2</v>
      </c>
      <c r="O11" s="135">
        <v>0.1</v>
      </c>
      <c r="P11" s="1">
        <v>3.5000000000000003E-2</v>
      </c>
      <c r="Q11" s="135">
        <v>0.05</v>
      </c>
      <c r="R11" s="272">
        <v>0.06</v>
      </c>
      <c r="S11" s="135">
        <v>0.1</v>
      </c>
      <c r="T11" s="56">
        <v>0.1</v>
      </c>
      <c r="U11" s="135">
        <v>0.2</v>
      </c>
    </row>
    <row r="12" spans="1:22" ht="15.75" thickBot="1" x14ac:dyDescent="0.3">
      <c r="A12" s="213">
        <v>41180</v>
      </c>
      <c r="B12" s="274">
        <v>7.0000000000000007E-2</v>
      </c>
      <c r="C12" s="136">
        <v>0.1</v>
      </c>
      <c r="D12" s="274">
        <v>7.0000000000000007E-2</v>
      </c>
      <c r="E12" s="136">
        <v>0.1</v>
      </c>
      <c r="F12" s="274">
        <v>0.02</v>
      </c>
      <c r="G12" s="136">
        <v>0.1</v>
      </c>
      <c r="H12" s="274">
        <v>0.02</v>
      </c>
      <c r="I12" s="136">
        <v>0.3</v>
      </c>
      <c r="J12" s="274">
        <v>0.04</v>
      </c>
      <c r="K12" s="136">
        <v>0.1</v>
      </c>
      <c r="L12" s="68"/>
      <c r="M12" s="136"/>
      <c r="N12" s="68">
        <v>3.5000000000000003E-2</v>
      </c>
      <c r="O12" s="136">
        <v>0.05</v>
      </c>
      <c r="P12" s="68">
        <v>3.5000000000000003E-2</v>
      </c>
      <c r="Q12" s="136">
        <v>0.05</v>
      </c>
      <c r="R12" s="64">
        <v>0.15</v>
      </c>
      <c r="S12" s="136">
        <v>0.2</v>
      </c>
      <c r="T12" s="84">
        <v>0.1</v>
      </c>
      <c r="U12" s="136">
        <v>0.2</v>
      </c>
      <c r="V12" s="23" t="s">
        <v>29</v>
      </c>
    </row>
    <row r="13" spans="1:22" x14ac:dyDescent="0.25">
      <c r="A13" s="220">
        <v>41192</v>
      </c>
      <c r="B13" s="266">
        <v>7.0000000000000007E-2</v>
      </c>
      <c r="C13" s="133">
        <v>0.1</v>
      </c>
      <c r="D13" s="266">
        <v>7.0000000000000007E-2</v>
      </c>
      <c r="E13" s="133">
        <v>0.1</v>
      </c>
      <c r="F13" s="266">
        <v>0.02</v>
      </c>
      <c r="G13" s="133">
        <v>0.1</v>
      </c>
      <c r="H13" s="266">
        <v>0.01</v>
      </c>
      <c r="I13" s="133">
        <v>0.2</v>
      </c>
      <c r="J13" s="266">
        <v>0.04</v>
      </c>
      <c r="K13" s="133">
        <v>0.1</v>
      </c>
      <c r="L13" s="122"/>
      <c r="M13" s="193"/>
      <c r="N13" s="96">
        <v>3.5000000000000003E-2</v>
      </c>
      <c r="O13" s="135">
        <v>0.05</v>
      </c>
      <c r="P13" s="1">
        <v>3.5000000000000003E-2</v>
      </c>
      <c r="Q13" s="135">
        <v>0.05</v>
      </c>
      <c r="R13" s="3">
        <v>0.15</v>
      </c>
      <c r="S13" s="135">
        <v>0.2</v>
      </c>
      <c r="T13" s="80">
        <v>0.1</v>
      </c>
      <c r="U13" s="133">
        <v>0.2</v>
      </c>
    </row>
    <row r="14" spans="1:22" x14ac:dyDescent="0.25">
      <c r="A14" s="218">
        <v>41204</v>
      </c>
      <c r="B14" s="268">
        <v>7.0000000000000007E-2</v>
      </c>
      <c r="C14" s="134">
        <v>0.1</v>
      </c>
      <c r="D14" s="268">
        <v>7.0000000000000007E-2</v>
      </c>
      <c r="E14" s="134">
        <v>0.1</v>
      </c>
      <c r="F14" s="268">
        <v>0.02</v>
      </c>
      <c r="G14" s="134">
        <v>0.1</v>
      </c>
      <c r="H14" s="269">
        <v>4.0000000000000001E-3</v>
      </c>
      <c r="I14" s="134">
        <v>0.06</v>
      </c>
      <c r="J14" s="268">
        <v>0.04</v>
      </c>
      <c r="K14" s="134">
        <v>0.1</v>
      </c>
      <c r="L14" s="70"/>
      <c r="M14" s="134"/>
      <c r="N14" s="70">
        <v>3.5000000000000003E-2</v>
      </c>
      <c r="O14" s="134">
        <v>0.05</v>
      </c>
      <c r="P14" s="70">
        <v>3.5000000000000003E-2</v>
      </c>
      <c r="Q14" s="134">
        <v>0.05</v>
      </c>
      <c r="R14" s="270">
        <v>0.06</v>
      </c>
      <c r="S14" s="134">
        <v>0.1</v>
      </c>
      <c r="T14" s="81">
        <v>0.1</v>
      </c>
      <c r="U14" s="134">
        <v>0.2</v>
      </c>
    </row>
    <row r="15" spans="1:22" x14ac:dyDescent="0.25">
      <c r="A15" s="220">
        <v>41227</v>
      </c>
      <c r="B15" s="271">
        <v>7.0000000000000007E-2</v>
      </c>
      <c r="C15" s="135">
        <v>0.1</v>
      </c>
      <c r="D15" s="271">
        <v>7.0000000000000007E-2</v>
      </c>
      <c r="E15" s="135">
        <v>0.1</v>
      </c>
      <c r="F15" s="271">
        <v>0.02</v>
      </c>
      <c r="G15" s="135">
        <v>0.1</v>
      </c>
      <c r="H15" s="271">
        <v>0.01</v>
      </c>
      <c r="I15" s="135">
        <v>0.2</v>
      </c>
      <c r="J15" s="271">
        <v>0.04</v>
      </c>
      <c r="K15" s="135">
        <v>0.1</v>
      </c>
      <c r="L15" s="122"/>
      <c r="M15" s="193"/>
      <c r="N15" s="96">
        <v>7.4999999999999997E-2</v>
      </c>
      <c r="O15" s="135">
        <v>0.1</v>
      </c>
      <c r="P15" s="1">
        <v>3.5000000000000003E-2</v>
      </c>
      <c r="Q15" s="135">
        <v>0.05</v>
      </c>
      <c r="R15" s="272">
        <v>0.06</v>
      </c>
      <c r="S15" s="135">
        <v>0.1</v>
      </c>
      <c r="T15" s="56">
        <v>0.1</v>
      </c>
      <c r="U15" s="135">
        <v>0.2</v>
      </c>
    </row>
    <row r="16" spans="1:22" x14ac:dyDescent="0.25">
      <c r="A16" s="218">
        <v>41239</v>
      </c>
      <c r="B16" s="268">
        <v>7.0000000000000007E-2</v>
      </c>
      <c r="C16" s="134">
        <v>0.1</v>
      </c>
      <c r="D16" s="268">
        <v>7.0000000000000007E-2</v>
      </c>
      <c r="E16" s="134">
        <v>0.1</v>
      </c>
      <c r="F16" s="268">
        <v>0.02</v>
      </c>
      <c r="G16" s="134">
        <v>0.1</v>
      </c>
      <c r="H16" s="269">
        <v>2E-3</v>
      </c>
      <c r="I16" s="134">
        <v>0.03</v>
      </c>
      <c r="J16" s="268">
        <v>0.04</v>
      </c>
      <c r="K16" s="134">
        <v>0.1</v>
      </c>
      <c r="L16" s="70"/>
      <c r="M16" s="134"/>
      <c r="N16" s="70">
        <v>3.5000000000000003E-2</v>
      </c>
      <c r="O16" s="134">
        <v>0.05</v>
      </c>
      <c r="P16" s="70">
        <v>3.5000000000000003E-2</v>
      </c>
      <c r="Q16" s="134">
        <v>0.05</v>
      </c>
      <c r="R16" s="270">
        <v>0.06</v>
      </c>
      <c r="S16" s="134">
        <v>0.1</v>
      </c>
      <c r="T16" s="81">
        <v>0.1</v>
      </c>
      <c r="U16" s="134">
        <v>0.2</v>
      </c>
    </row>
    <row r="17" spans="1:22" x14ac:dyDescent="0.25">
      <c r="A17" s="220">
        <v>41257</v>
      </c>
      <c r="B17" s="271">
        <v>7.0000000000000007E-2</v>
      </c>
      <c r="C17" s="135">
        <v>0.1</v>
      </c>
      <c r="D17" s="271">
        <v>7.0000000000000007E-2</v>
      </c>
      <c r="E17" s="135">
        <v>0.1</v>
      </c>
      <c r="F17" s="271">
        <v>0.02</v>
      </c>
      <c r="G17" s="135">
        <v>0.1</v>
      </c>
      <c r="H17" s="271">
        <v>0.01</v>
      </c>
      <c r="I17" s="135">
        <v>0.2</v>
      </c>
      <c r="J17" s="271">
        <v>0.04</v>
      </c>
      <c r="K17" s="135">
        <v>0.1</v>
      </c>
      <c r="L17" s="122"/>
      <c r="M17" s="193"/>
      <c r="N17" s="96">
        <v>7.4999999999999997E-2</v>
      </c>
      <c r="O17" s="135">
        <v>0.1</v>
      </c>
      <c r="P17" s="1">
        <v>3.5000000000000003E-2</v>
      </c>
      <c r="Q17" s="135">
        <v>0.05</v>
      </c>
      <c r="R17" s="272">
        <v>0.06</v>
      </c>
      <c r="S17" s="135">
        <v>0.1</v>
      </c>
      <c r="T17" s="56">
        <v>0.1</v>
      </c>
      <c r="U17" s="135">
        <v>0.2</v>
      </c>
    </row>
    <row r="18" spans="1:22" x14ac:dyDescent="0.25">
      <c r="A18" s="221">
        <v>41269</v>
      </c>
      <c r="B18" s="274">
        <v>7.0000000000000007E-2</v>
      </c>
      <c r="C18" s="136">
        <v>0.1</v>
      </c>
      <c r="D18" s="274">
        <v>7.0000000000000007E-2</v>
      </c>
      <c r="E18" s="136">
        <v>0.1</v>
      </c>
      <c r="F18" s="274">
        <v>0.02</v>
      </c>
      <c r="G18" s="136">
        <v>0.1</v>
      </c>
      <c r="H18" s="274">
        <v>0.02</v>
      </c>
      <c r="I18" s="136">
        <v>0.3</v>
      </c>
      <c r="J18" s="274">
        <v>0.04</v>
      </c>
      <c r="K18" s="136">
        <v>0.1</v>
      </c>
      <c r="L18" s="68"/>
      <c r="M18" s="136"/>
      <c r="N18" s="68">
        <v>7.0000000000000001E-3</v>
      </c>
      <c r="O18" s="136">
        <v>0.01</v>
      </c>
      <c r="P18" s="278">
        <v>7.0000000000000001E-3</v>
      </c>
      <c r="Q18" s="136">
        <v>0.01</v>
      </c>
      <c r="R18" s="279">
        <v>0.06</v>
      </c>
      <c r="S18" s="136">
        <v>0.1</v>
      </c>
      <c r="T18" s="84">
        <v>0.1</v>
      </c>
      <c r="U18" s="136">
        <v>0.2</v>
      </c>
      <c r="V18" s="23" t="s">
        <v>28</v>
      </c>
    </row>
    <row r="19" spans="1:22" x14ac:dyDescent="0.25">
      <c r="A19" s="212">
        <v>41275</v>
      </c>
      <c r="B19" s="31"/>
      <c r="C19" s="135"/>
      <c r="D19" s="1"/>
      <c r="E19" s="135"/>
      <c r="F19" s="1"/>
      <c r="G19" s="135"/>
      <c r="H19" s="1"/>
      <c r="I19" s="135"/>
      <c r="J19" s="1"/>
      <c r="K19" s="135"/>
      <c r="L19" s="122"/>
      <c r="M19" s="193"/>
      <c r="N19" s="96"/>
      <c r="O19" s="135"/>
      <c r="P19" s="1"/>
      <c r="Q19" s="135"/>
      <c r="R19" s="3"/>
      <c r="S19" s="135"/>
      <c r="T19" s="56"/>
      <c r="U19" s="135"/>
    </row>
    <row r="20" spans="1:22" x14ac:dyDescent="0.25">
      <c r="A20" s="211">
        <v>41289</v>
      </c>
      <c r="B20" s="69"/>
      <c r="C20" s="134"/>
      <c r="D20" s="70"/>
      <c r="E20" s="134"/>
      <c r="F20" s="70"/>
      <c r="G20" s="134"/>
      <c r="H20" s="70"/>
      <c r="I20" s="134"/>
      <c r="J20" s="70"/>
      <c r="K20" s="134"/>
      <c r="L20" s="70"/>
      <c r="M20" s="134"/>
      <c r="N20" s="70"/>
      <c r="O20" s="134"/>
      <c r="P20" s="70"/>
      <c r="Q20" s="134"/>
      <c r="R20" s="62"/>
      <c r="S20" s="134"/>
      <c r="T20" s="81"/>
      <c r="U20" s="134"/>
    </row>
    <row r="21" spans="1:22" x14ac:dyDescent="0.25">
      <c r="A21" s="212">
        <v>41306</v>
      </c>
      <c r="B21" s="31"/>
      <c r="C21" s="135"/>
      <c r="D21" s="1"/>
      <c r="E21" s="135"/>
      <c r="F21" s="1"/>
      <c r="G21" s="135"/>
      <c r="H21" s="1"/>
      <c r="I21" s="135"/>
      <c r="J21" s="1"/>
      <c r="K21" s="135"/>
      <c r="L21" s="122"/>
      <c r="M21" s="193"/>
      <c r="N21" s="96"/>
      <c r="O21" s="135"/>
      <c r="P21" s="1"/>
      <c r="Q21" s="135"/>
      <c r="R21" s="3"/>
      <c r="S21" s="135"/>
      <c r="T21" s="56"/>
      <c r="U21" s="135"/>
    </row>
    <row r="22" spans="1:22" x14ac:dyDescent="0.25">
      <c r="A22" s="211">
        <v>41320</v>
      </c>
      <c r="B22" s="69"/>
      <c r="C22" s="134"/>
      <c r="D22" s="70"/>
      <c r="E22" s="134"/>
      <c r="F22" s="70"/>
      <c r="G22" s="134"/>
      <c r="H22" s="70"/>
      <c r="I22" s="134"/>
      <c r="J22" s="70"/>
      <c r="K22" s="134"/>
      <c r="L22" s="70"/>
      <c r="M22" s="134"/>
      <c r="N22" s="70"/>
      <c r="O22" s="134"/>
      <c r="P22" s="70"/>
      <c r="Q22" s="134"/>
      <c r="R22" s="62"/>
      <c r="S22" s="134"/>
      <c r="T22" s="81"/>
      <c r="U22" s="134"/>
    </row>
    <row r="23" spans="1:22" x14ac:dyDescent="0.25">
      <c r="A23" s="212">
        <v>41334</v>
      </c>
      <c r="B23" s="31"/>
      <c r="C23" s="135"/>
      <c r="D23" s="1"/>
      <c r="E23" s="135"/>
      <c r="F23" s="1"/>
      <c r="G23" s="135"/>
      <c r="H23" s="1"/>
      <c r="I23" s="135"/>
      <c r="J23" s="1"/>
      <c r="K23" s="135"/>
      <c r="L23" s="122"/>
      <c r="M23" s="193"/>
      <c r="N23" s="96"/>
      <c r="O23" s="135"/>
      <c r="P23" s="1"/>
      <c r="Q23" s="135"/>
      <c r="R23" s="3"/>
      <c r="S23" s="135"/>
      <c r="T23" s="56"/>
      <c r="U23" s="135"/>
    </row>
    <row r="24" spans="1:22" x14ac:dyDescent="0.25">
      <c r="A24" s="213">
        <v>41348</v>
      </c>
      <c r="B24" s="194"/>
      <c r="C24" s="136"/>
      <c r="D24" s="68"/>
      <c r="E24" s="136"/>
      <c r="F24" s="68"/>
      <c r="G24" s="136"/>
      <c r="H24" s="68"/>
      <c r="I24" s="136"/>
      <c r="J24" s="68"/>
      <c r="K24" s="136"/>
      <c r="L24" s="68"/>
      <c r="M24" s="136"/>
      <c r="N24" s="68"/>
      <c r="O24" s="136"/>
      <c r="P24" s="68"/>
      <c r="Q24" s="136"/>
      <c r="R24" s="64"/>
      <c r="S24" s="136"/>
      <c r="T24" s="84"/>
      <c r="U24" s="136"/>
      <c r="V24" s="23" t="s">
        <v>30</v>
      </c>
    </row>
    <row r="25" spans="1:22" x14ac:dyDescent="0.25">
      <c r="A25" s="212">
        <v>41365</v>
      </c>
      <c r="B25" s="31"/>
      <c r="C25" s="135"/>
      <c r="D25" s="1"/>
      <c r="E25" s="135"/>
      <c r="F25" s="1"/>
      <c r="G25" s="135"/>
      <c r="H25" s="1"/>
      <c r="I25" s="135"/>
      <c r="J25" s="1"/>
      <c r="K25" s="135"/>
      <c r="L25" s="122"/>
      <c r="M25" s="193"/>
      <c r="N25" s="96"/>
      <c r="O25" s="135"/>
      <c r="P25" s="1"/>
      <c r="Q25" s="135"/>
      <c r="R25" s="3"/>
      <c r="S25" s="135"/>
      <c r="T25" s="56"/>
      <c r="U25" s="135"/>
    </row>
    <row r="26" spans="1:22" x14ac:dyDescent="0.25">
      <c r="A26" s="211">
        <v>41379</v>
      </c>
      <c r="B26" s="69"/>
      <c r="C26" s="134"/>
      <c r="D26" s="70"/>
      <c r="E26" s="134"/>
      <c r="F26" s="70"/>
      <c r="G26" s="134"/>
      <c r="H26" s="70"/>
      <c r="I26" s="134"/>
      <c r="J26" s="70"/>
      <c r="K26" s="134"/>
      <c r="L26" s="70"/>
      <c r="M26" s="134"/>
      <c r="N26" s="70"/>
      <c r="O26" s="134"/>
      <c r="P26" s="70"/>
      <c r="Q26" s="134"/>
      <c r="R26" s="62"/>
      <c r="S26" s="134"/>
      <c r="T26" s="81"/>
      <c r="U26" s="134"/>
    </row>
    <row r="27" spans="1:22" x14ac:dyDescent="0.25">
      <c r="A27" s="212">
        <v>41395</v>
      </c>
      <c r="B27" s="31"/>
      <c r="C27" s="135"/>
      <c r="D27" s="1"/>
      <c r="E27" s="135"/>
      <c r="F27" s="1"/>
      <c r="G27" s="135"/>
      <c r="H27" s="1"/>
      <c r="I27" s="135"/>
      <c r="J27" s="1"/>
      <c r="K27" s="135"/>
      <c r="L27" s="122"/>
      <c r="M27" s="193"/>
      <c r="N27" s="96"/>
      <c r="O27" s="135"/>
      <c r="P27" s="1"/>
      <c r="Q27" s="135"/>
      <c r="R27" s="3"/>
      <c r="S27" s="135"/>
      <c r="T27" s="56"/>
      <c r="U27" s="135"/>
    </row>
    <row r="28" spans="1:22" x14ac:dyDescent="0.25">
      <c r="A28" s="211">
        <v>41409</v>
      </c>
      <c r="B28" s="69"/>
      <c r="C28" s="134"/>
      <c r="D28" s="70"/>
      <c r="E28" s="134"/>
      <c r="F28" s="70"/>
      <c r="G28" s="134"/>
      <c r="H28" s="70"/>
      <c r="I28" s="134"/>
      <c r="J28" s="70"/>
      <c r="K28" s="134"/>
      <c r="L28" s="70"/>
      <c r="M28" s="134"/>
      <c r="N28" s="70"/>
      <c r="O28" s="134"/>
      <c r="P28" s="70"/>
      <c r="Q28" s="134"/>
      <c r="R28" s="62"/>
      <c r="S28" s="134"/>
      <c r="T28" s="81"/>
      <c r="U28" s="134"/>
    </row>
    <row r="29" spans="1:22" x14ac:dyDescent="0.25">
      <c r="A29" s="212">
        <v>41426</v>
      </c>
      <c r="B29" s="31"/>
      <c r="C29" s="135"/>
      <c r="D29" s="1"/>
      <c r="E29" s="135"/>
      <c r="F29" s="1"/>
      <c r="G29" s="135"/>
      <c r="H29" s="1"/>
      <c r="I29" s="135"/>
      <c r="J29" s="1"/>
      <c r="K29" s="135"/>
      <c r="L29" s="122"/>
      <c r="M29" s="193"/>
      <c r="N29" s="96"/>
      <c r="O29" s="135"/>
      <c r="P29" s="1"/>
      <c r="Q29" s="135"/>
      <c r="R29" s="3"/>
      <c r="S29" s="135"/>
      <c r="T29" s="56"/>
      <c r="U29" s="135"/>
    </row>
    <row r="30" spans="1:22" x14ac:dyDescent="0.25">
      <c r="A30" s="213">
        <v>41440</v>
      </c>
      <c r="B30" s="194"/>
      <c r="C30" s="136"/>
      <c r="D30" s="68"/>
      <c r="E30" s="136"/>
      <c r="F30" s="68"/>
      <c r="G30" s="136"/>
      <c r="H30" s="68"/>
      <c r="I30" s="136"/>
      <c r="J30" s="68"/>
      <c r="K30" s="136"/>
      <c r="L30" s="68"/>
      <c r="M30" s="136"/>
      <c r="N30" s="68"/>
      <c r="O30" s="136"/>
      <c r="P30" s="68"/>
      <c r="Q30" s="136"/>
      <c r="R30" s="64"/>
      <c r="S30" s="136"/>
      <c r="T30" s="84"/>
      <c r="U30" s="136"/>
      <c r="V30" s="23" t="s">
        <v>94</v>
      </c>
    </row>
    <row r="31" spans="1:22" x14ac:dyDescent="0.25">
      <c r="A31" s="212">
        <v>41456</v>
      </c>
      <c r="B31" s="31"/>
      <c r="C31" s="135"/>
      <c r="D31" s="1"/>
      <c r="E31" s="135"/>
      <c r="F31" s="1"/>
      <c r="G31" s="135"/>
      <c r="H31" s="1"/>
      <c r="I31" s="135"/>
      <c r="J31" s="1"/>
      <c r="K31" s="135"/>
      <c r="L31" s="122"/>
      <c r="M31" s="193"/>
      <c r="N31" s="96"/>
      <c r="O31" s="135"/>
      <c r="P31" s="1"/>
      <c r="Q31" s="135"/>
      <c r="R31" s="3"/>
      <c r="S31" s="135"/>
      <c r="T31" s="56"/>
      <c r="U31" s="135"/>
    </row>
    <row r="32" spans="1:22" x14ac:dyDescent="0.25">
      <c r="A32" s="211">
        <v>41470</v>
      </c>
      <c r="B32" s="69"/>
      <c r="C32" s="134"/>
      <c r="D32" s="70"/>
      <c r="E32" s="134"/>
      <c r="F32" s="70"/>
      <c r="G32" s="134"/>
      <c r="H32" s="70"/>
      <c r="I32" s="134"/>
      <c r="J32" s="70"/>
      <c r="K32" s="134"/>
      <c r="L32" s="70"/>
      <c r="M32" s="134"/>
      <c r="N32" s="70"/>
      <c r="O32" s="134"/>
      <c r="P32" s="70"/>
      <c r="Q32" s="134"/>
      <c r="R32" s="62"/>
      <c r="S32" s="134"/>
      <c r="T32" s="81"/>
      <c r="U32" s="134"/>
    </row>
    <row r="33" spans="1:22" x14ac:dyDescent="0.25">
      <c r="A33" s="212">
        <v>41487</v>
      </c>
      <c r="B33" s="31"/>
      <c r="C33" s="135"/>
      <c r="D33" s="1"/>
      <c r="E33" s="135"/>
      <c r="F33" s="1"/>
      <c r="G33" s="135"/>
      <c r="H33" s="1"/>
      <c r="I33" s="135"/>
      <c r="J33" s="1"/>
      <c r="K33" s="135"/>
      <c r="L33" s="122"/>
      <c r="M33" s="193"/>
      <c r="N33" s="96"/>
      <c r="O33" s="135"/>
      <c r="P33" s="1"/>
      <c r="Q33" s="135"/>
      <c r="R33" s="3"/>
      <c r="S33" s="135"/>
      <c r="T33" s="56"/>
      <c r="U33" s="135"/>
    </row>
    <row r="34" spans="1:22" x14ac:dyDescent="0.25">
      <c r="A34" s="211">
        <v>41501</v>
      </c>
      <c r="B34" s="69"/>
      <c r="C34" s="134"/>
      <c r="D34" s="70"/>
      <c r="E34" s="134"/>
      <c r="F34" s="70"/>
      <c r="G34" s="134"/>
      <c r="H34" s="70"/>
      <c r="I34" s="134"/>
      <c r="J34" s="70"/>
      <c r="K34" s="134"/>
      <c r="L34" s="70"/>
      <c r="M34" s="134"/>
      <c r="N34" s="70"/>
      <c r="O34" s="134"/>
      <c r="P34" s="70"/>
      <c r="Q34" s="134"/>
      <c r="R34" s="62"/>
      <c r="S34" s="134"/>
      <c r="T34" s="81"/>
      <c r="U34" s="134"/>
    </row>
    <row r="35" spans="1:22" x14ac:dyDescent="0.25">
      <c r="A35" s="212">
        <v>41518</v>
      </c>
      <c r="B35" s="31"/>
      <c r="C35" s="135"/>
      <c r="D35" s="1"/>
      <c r="E35" s="135"/>
      <c r="F35" s="1"/>
      <c r="G35" s="135"/>
      <c r="H35" s="1"/>
      <c r="I35" s="135"/>
      <c r="J35" s="1"/>
      <c r="K35" s="135"/>
      <c r="L35" s="122"/>
      <c r="M35" s="193"/>
      <c r="N35" s="96"/>
      <c r="O35" s="135"/>
      <c r="P35" s="1"/>
      <c r="Q35" s="135"/>
      <c r="R35" s="3"/>
      <c r="S35" s="135"/>
      <c r="T35" s="56"/>
      <c r="U35" s="135"/>
    </row>
    <row r="36" spans="1:22" x14ac:dyDescent="0.25">
      <c r="A36" s="213">
        <v>41532</v>
      </c>
      <c r="B36" s="194"/>
      <c r="C36" s="136"/>
      <c r="D36" s="68"/>
      <c r="E36" s="136"/>
      <c r="F36" s="68"/>
      <c r="G36" s="136"/>
      <c r="H36" s="68"/>
      <c r="I36" s="136"/>
      <c r="J36" s="68"/>
      <c r="K36" s="136"/>
      <c r="L36" s="68"/>
      <c r="M36" s="136"/>
      <c r="N36" s="68"/>
      <c r="O36" s="136"/>
      <c r="P36" s="68"/>
      <c r="Q36" s="136"/>
      <c r="R36" s="64"/>
      <c r="S36" s="136"/>
      <c r="T36" s="84"/>
      <c r="U36" s="136"/>
      <c r="V36" s="23" t="s">
        <v>29</v>
      </c>
    </row>
    <row r="37" spans="1:22" x14ac:dyDescent="0.25">
      <c r="A37" s="212">
        <v>41548</v>
      </c>
      <c r="B37" s="31"/>
      <c r="C37" s="135"/>
      <c r="D37" s="1"/>
      <c r="E37" s="135"/>
      <c r="F37" s="1"/>
      <c r="G37" s="135"/>
      <c r="H37" s="1"/>
      <c r="I37" s="135"/>
      <c r="J37" s="1"/>
      <c r="K37" s="135"/>
      <c r="L37" s="122"/>
      <c r="M37" s="193"/>
      <c r="N37" s="96"/>
      <c r="O37" s="135"/>
      <c r="P37" s="1"/>
      <c r="Q37" s="135"/>
      <c r="R37" s="3"/>
      <c r="S37" s="135"/>
      <c r="T37" s="56"/>
      <c r="U37" s="135"/>
    </row>
    <row r="38" spans="1:22" x14ac:dyDescent="0.25">
      <c r="A38" s="211">
        <v>41562</v>
      </c>
      <c r="B38" s="69"/>
      <c r="C38" s="134"/>
      <c r="D38" s="70"/>
      <c r="E38" s="134"/>
      <c r="F38" s="70"/>
      <c r="G38" s="134"/>
      <c r="H38" s="70"/>
      <c r="I38" s="134"/>
      <c r="J38" s="70"/>
      <c r="K38" s="134"/>
      <c r="L38" s="70"/>
      <c r="M38" s="134"/>
      <c r="N38" s="70"/>
      <c r="O38" s="134"/>
      <c r="P38" s="70"/>
      <c r="Q38" s="134"/>
      <c r="R38" s="62"/>
      <c r="S38" s="134"/>
      <c r="T38" s="81"/>
      <c r="U38" s="134"/>
    </row>
    <row r="39" spans="1:22" x14ac:dyDescent="0.25">
      <c r="A39" s="212">
        <v>41579</v>
      </c>
      <c r="B39" s="31"/>
      <c r="C39" s="135"/>
      <c r="D39" s="1"/>
      <c r="E39" s="135"/>
      <c r="F39" s="1"/>
      <c r="G39" s="135"/>
      <c r="H39" s="1"/>
      <c r="I39" s="135"/>
      <c r="J39" s="1"/>
      <c r="K39" s="135"/>
      <c r="L39" s="122"/>
      <c r="M39" s="193"/>
      <c r="N39" s="96"/>
      <c r="O39" s="135"/>
      <c r="P39" s="1"/>
      <c r="Q39" s="135"/>
      <c r="R39" s="3"/>
      <c r="S39" s="135"/>
      <c r="T39" s="56"/>
      <c r="U39" s="135"/>
    </row>
    <row r="40" spans="1:22" x14ac:dyDescent="0.25">
      <c r="A40" s="211">
        <v>41593</v>
      </c>
      <c r="B40" s="69"/>
      <c r="C40" s="134"/>
      <c r="D40" s="70"/>
      <c r="E40" s="134"/>
      <c r="F40" s="70"/>
      <c r="G40" s="134"/>
      <c r="H40" s="70"/>
      <c r="I40" s="134"/>
      <c r="J40" s="70"/>
      <c r="K40" s="134"/>
      <c r="L40" s="70"/>
      <c r="M40" s="134"/>
      <c r="N40" s="70"/>
      <c r="O40" s="134"/>
      <c r="P40" s="70"/>
      <c r="Q40" s="134"/>
      <c r="R40" s="62"/>
      <c r="S40" s="134"/>
      <c r="T40" s="81"/>
      <c r="U40" s="134"/>
    </row>
    <row r="41" spans="1:22" x14ac:dyDescent="0.25">
      <c r="A41" s="212">
        <v>41609</v>
      </c>
      <c r="B41" s="31"/>
      <c r="C41" s="135"/>
      <c r="D41" s="1"/>
      <c r="E41" s="135"/>
      <c r="F41" s="1"/>
      <c r="G41" s="135"/>
      <c r="H41" s="1"/>
      <c r="I41" s="135"/>
      <c r="J41" s="1"/>
      <c r="K41" s="135"/>
      <c r="L41" s="122"/>
      <c r="M41" s="193"/>
      <c r="N41" s="96"/>
      <c r="O41" s="135"/>
      <c r="P41" s="1"/>
      <c r="Q41" s="135"/>
      <c r="R41" s="3"/>
      <c r="S41" s="135"/>
      <c r="T41" s="56"/>
      <c r="U41" s="135"/>
    </row>
    <row r="42" spans="1:22" x14ac:dyDescent="0.25">
      <c r="A42" s="213">
        <v>41623</v>
      </c>
      <c r="B42" s="194"/>
      <c r="C42" s="136"/>
      <c r="D42" s="68"/>
      <c r="E42" s="136"/>
      <c r="F42" s="68"/>
      <c r="G42" s="136"/>
      <c r="H42" s="68"/>
      <c r="I42" s="136"/>
      <c r="J42" s="68"/>
      <c r="K42" s="136"/>
      <c r="L42" s="68"/>
      <c r="M42" s="136"/>
      <c r="N42" s="68"/>
      <c r="O42" s="136"/>
      <c r="P42" s="68"/>
      <c r="Q42" s="136"/>
      <c r="R42" s="64"/>
      <c r="S42" s="136"/>
      <c r="T42" s="84"/>
      <c r="U42" s="136"/>
      <c r="V42" s="23" t="s">
        <v>28</v>
      </c>
    </row>
    <row r="43" spans="1:22" x14ac:dyDescent="0.25">
      <c r="A43" s="212">
        <v>41640</v>
      </c>
      <c r="B43" s="31"/>
      <c r="C43" s="135"/>
      <c r="D43" s="1"/>
      <c r="E43" s="135"/>
      <c r="F43" s="1"/>
      <c r="G43" s="135"/>
      <c r="H43" s="1"/>
      <c r="I43" s="135"/>
      <c r="J43" s="1"/>
      <c r="K43" s="135"/>
      <c r="L43" s="122"/>
      <c r="M43" s="193"/>
      <c r="N43" s="96"/>
      <c r="O43" s="135"/>
      <c r="P43" s="1"/>
      <c r="Q43" s="135"/>
      <c r="R43" s="3"/>
      <c r="S43" s="135"/>
      <c r="T43" s="56"/>
      <c r="U43" s="135"/>
    </row>
    <row r="44" spans="1:22" x14ac:dyDescent="0.25">
      <c r="A44" s="211">
        <v>41654</v>
      </c>
      <c r="B44" s="69"/>
      <c r="C44" s="134"/>
      <c r="D44" s="70"/>
      <c r="E44" s="134"/>
      <c r="F44" s="70"/>
      <c r="G44" s="134"/>
      <c r="H44" s="70"/>
      <c r="I44" s="134"/>
      <c r="J44" s="70"/>
      <c r="K44" s="134"/>
      <c r="L44" s="70"/>
      <c r="M44" s="134"/>
      <c r="N44" s="70"/>
      <c r="O44" s="134"/>
      <c r="P44" s="70"/>
      <c r="Q44" s="134"/>
      <c r="R44" s="62"/>
      <c r="S44" s="134"/>
      <c r="T44" s="81"/>
      <c r="U44" s="134"/>
    </row>
    <row r="45" spans="1:22" x14ac:dyDescent="0.25">
      <c r="A45" s="212">
        <v>41671</v>
      </c>
      <c r="B45" s="31"/>
      <c r="C45" s="135"/>
      <c r="D45" s="1"/>
      <c r="E45" s="135"/>
      <c r="F45" s="1"/>
      <c r="G45" s="135"/>
      <c r="H45" s="1"/>
      <c r="I45" s="135"/>
      <c r="J45" s="1"/>
      <c r="K45" s="135"/>
      <c r="L45" s="122"/>
      <c r="M45" s="193"/>
      <c r="N45" s="96"/>
      <c r="O45" s="135"/>
      <c r="P45" s="1"/>
      <c r="Q45" s="135"/>
      <c r="R45" s="3"/>
      <c r="S45" s="135"/>
      <c r="T45" s="56"/>
      <c r="U45" s="135"/>
    </row>
    <row r="46" spans="1:22" x14ac:dyDescent="0.25">
      <c r="A46" s="211">
        <v>41685</v>
      </c>
      <c r="B46" s="69"/>
      <c r="C46" s="134"/>
      <c r="D46" s="70"/>
      <c r="E46" s="134"/>
      <c r="F46" s="70"/>
      <c r="G46" s="134"/>
      <c r="H46" s="70"/>
      <c r="I46" s="134"/>
      <c r="J46" s="70"/>
      <c r="K46" s="134"/>
      <c r="L46" s="70"/>
      <c r="M46" s="134"/>
      <c r="N46" s="70"/>
      <c r="O46" s="134"/>
      <c r="P46" s="70"/>
      <c r="Q46" s="134"/>
      <c r="R46" s="62"/>
      <c r="S46" s="134"/>
      <c r="T46" s="81"/>
      <c r="U46" s="134"/>
    </row>
    <row r="47" spans="1:22" x14ac:dyDescent="0.25">
      <c r="A47" s="212">
        <v>41699</v>
      </c>
      <c r="B47" s="31"/>
      <c r="C47" s="135"/>
      <c r="D47" s="1"/>
      <c r="E47" s="135"/>
      <c r="F47" s="1"/>
      <c r="G47" s="135"/>
      <c r="H47" s="1"/>
      <c r="I47" s="135"/>
      <c r="J47" s="1"/>
      <c r="K47" s="135"/>
      <c r="L47" s="122"/>
      <c r="M47" s="193"/>
      <c r="N47" s="96"/>
      <c r="O47" s="135"/>
      <c r="P47" s="1"/>
      <c r="Q47" s="135"/>
      <c r="R47" s="3"/>
      <c r="S47" s="135"/>
      <c r="T47" s="56"/>
      <c r="U47" s="135"/>
    </row>
    <row r="48" spans="1:22" x14ac:dyDescent="0.25">
      <c r="A48" s="213">
        <v>41713</v>
      </c>
      <c r="B48" s="194"/>
      <c r="C48" s="136"/>
      <c r="D48" s="68"/>
      <c r="E48" s="136"/>
      <c r="F48" s="68"/>
      <c r="G48" s="136"/>
      <c r="H48" s="68"/>
      <c r="I48" s="136"/>
      <c r="J48" s="68"/>
      <c r="K48" s="136"/>
      <c r="L48" s="68"/>
      <c r="M48" s="136"/>
      <c r="N48" s="68"/>
      <c r="O48" s="136"/>
      <c r="P48" s="68"/>
      <c r="Q48" s="136"/>
      <c r="R48" s="64"/>
      <c r="S48" s="136"/>
      <c r="T48" s="84"/>
      <c r="U48" s="136"/>
      <c r="V48" s="23" t="s">
        <v>30</v>
      </c>
    </row>
    <row r="49" spans="1:22" x14ac:dyDescent="0.25">
      <c r="A49" s="212">
        <v>41730</v>
      </c>
      <c r="B49" s="31"/>
      <c r="C49" s="135"/>
      <c r="D49" s="1"/>
      <c r="E49" s="135"/>
      <c r="F49" s="1"/>
      <c r="G49" s="135"/>
      <c r="H49" s="1"/>
      <c r="I49" s="135"/>
      <c r="J49" s="1"/>
      <c r="K49" s="135"/>
      <c r="L49" s="122"/>
      <c r="M49" s="193"/>
      <c r="N49" s="96"/>
      <c r="O49" s="135"/>
      <c r="P49" s="1"/>
      <c r="Q49" s="135"/>
      <c r="R49" s="3"/>
      <c r="S49" s="135"/>
      <c r="T49" s="56"/>
      <c r="U49" s="135"/>
    </row>
    <row r="50" spans="1:22" x14ac:dyDescent="0.25">
      <c r="A50" s="211">
        <v>41744</v>
      </c>
      <c r="B50" s="69"/>
      <c r="C50" s="134"/>
      <c r="D50" s="70"/>
      <c r="E50" s="134"/>
      <c r="F50" s="70"/>
      <c r="G50" s="134"/>
      <c r="H50" s="70"/>
      <c r="I50" s="134"/>
      <c r="J50" s="70"/>
      <c r="K50" s="134"/>
      <c r="L50" s="70"/>
      <c r="M50" s="134"/>
      <c r="N50" s="70"/>
      <c r="O50" s="134"/>
      <c r="P50" s="70"/>
      <c r="Q50" s="134"/>
      <c r="R50" s="62"/>
      <c r="S50" s="134"/>
      <c r="T50" s="81"/>
      <c r="U50" s="134"/>
    </row>
    <row r="51" spans="1:22" x14ac:dyDescent="0.25">
      <c r="A51" s="212">
        <v>41760</v>
      </c>
      <c r="B51" s="31"/>
      <c r="C51" s="135"/>
      <c r="D51" s="1"/>
      <c r="E51" s="135"/>
      <c r="F51" s="1"/>
      <c r="G51" s="135"/>
      <c r="H51" s="1"/>
      <c r="I51" s="135"/>
      <c r="J51" s="1"/>
      <c r="K51" s="135"/>
      <c r="L51" s="122"/>
      <c r="M51" s="193"/>
      <c r="N51" s="96"/>
      <c r="O51" s="135"/>
      <c r="P51" s="1"/>
      <c r="Q51" s="135"/>
      <c r="R51" s="3"/>
      <c r="S51" s="135"/>
      <c r="T51" s="56"/>
      <c r="U51" s="135"/>
    </row>
    <row r="52" spans="1:22" x14ac:dyDescent="0.25">
      <c r="A52" s="211">
        <v>41774</v>
      </c>
      <c r="B52" s="69"/>
      <c r="C52" s="134"/>
      <c r="D52" s="70"/>
      <c r="E52" s="134"/>
      <c r="F52" s="70"/>
      <c r="G52" s="134"/>
      <c r="H52" s="70"/>
      <c r="I52" s="134"/>
      <c r="J52" s="70"/>
      <c r="K52" s="134"/>
      <c r="L52" s="70"/>
      <c r="M52" s="134"/>
      <c r="N52" s="70"/>
      <c r="O52" s="134"/>
      <c r="P52" s="70"/>
      <c r="Q52" s="134"/>
      <c r="R52" s="62"/>
      <c r="S52" s="134"/>
      <c r="T52" s="81"/>
      <c r="U52" s="134"/>
    </row>
    <row r="53" spans="1:22" x14ac:dyDescent="0.25">
      <c r="A53" s="212">
        <v>41791</v>
      </c>
      <c r="B53" s="31"/>
      <c r="C53" s="135"/>
      <c r="D53" s="1"/>
      <c r="E53" s="135"/>
      <c r="F53" s="1"/>
      <c r="G53" s="135"/>
      <c r="H53" s="1"/>
      <c r="I53" s="135"/>
      <c r="J53" s="1"/>
      <c r="K53" s="135"/>
      <c r="L53" s="122"/>
      <c r="M53" s="193"/>
      <c r="N53" s="96"/>
      <c r="O53" s="135"/>
      <c r="P53" s="1"/>
      <c r="Q53" s="135"/>
      <c r="R53" s="3"/>
      <c r="S53" s="135"/>
      <c r="T53" s="56"/>
      <c r="U53" s="135"/>
    </row>
    <row r="54" spans="1:22" ht="15.75" thickBot="1" x14ac:dyDescent="0.3">
      <c r="A54" s="214">
        <v>41805</v>
      </c>
      <c r="B54" s="115"/>
      <c r="C54" s="137"/>
      <c r="D54" s="73"/>
      <c r="E54" s="137"/>
      <c r="F54" s="73"/>
      <c r="G54" s="137"/>
      <c r="H54" s="73"/>
      <c r="I54" s="137"/>
      <c r="J54" s="73"/>
      <c r="K54" s="137"/>
      <c r="L54" s="73"/>
      <c r="M54" s="137"/>
      <c r="N54" s="73"/>
      <c r="O54" s="137"/>
      <c r="P54" s="73"/>
      <c r="Q54" s="137"/>
      <c r="R54" s="74"/>
      <c r="S54" s="137"/>
      <c r="T54" s="87"/>
      <c r="U54" s="137"/>
      <c r="V54" s="42" t="s">
        <v>27</v>
      </c>
    </row>
    <row r="55" spans="1:22" ht="11.25" customHeight="1" x14ac:dyDescent="0.25"/>
    <row r="56" spans="1:22" ht="10.5" customHeight="1" x14ac:dyDescent="0.25"/>
  </sheetData>
  <mergeCells count="14">
    <mergeCell ref="B3:P3"/>
    <mergeCell ref="B4:P4"/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</mergeCells>
  <phoneticPr fontId="0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2012-07-09T22:31:14Z</cp:lastPrinted>
  <dcterms:created xsi:type="dcterms:W3CDTF">2012-05-04T22:10:30Z</dcterms:created>
  <dcterms:modified xsi:type="dcterms:W3CDTF">2013-02-15T18:54:56Z</dcterms:modified>
</cp:coreProperties>
</file>