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Data" sheetId="1" r:id="rId1"/>
    <sheet name="Pie Chart" sheetId="2" r:id="rId2"/>
    <sheet name="Region 1" sheetId="3" r:id="rId3"/>
    <sheet name="Region 2" sheetId="4" r:id="rId4"/>
    <sheet name="Region 3" sheetId="5" r:id="rId5"/>
    <sheet name="Region 4" sheetId="6" r:id="rId6"/>
    <sheet name="Region 5" sheetId="7" r:id="rId7"/>
    <sheet name="Region 6" sheetId="8" r:id="rId8"/>
    <sheet name="Region 7" sheetId="9" r:id="rId9"/>
    <sheet name="Region 8" sheetId="10" r:id="rId10"/>
    <sheet name="Region 9" sheetId="11" r:id="rId11"/>
  </sheets>
  <definedNames/>
  <calcPr fullCalcOnLoad="1"/>
</workbook>
</file>

<file path=xl/comments6.xml><?xml version="1.0" encoding="utf-8"?>
<comments xmlns="http://schemas.openxmlformats.org/spreadsheetml/2006/main">
  <authors>
    <author>Boris Trgovcich</author>
  </authors>
  <commentList>
    <comment ref="A18" authorId="0">
      <text>
        <r>
          <rPr>
            <b/>
            <sz val="8"/>
            <rFont val="Tahoma"/>
            <family val="0"/>
          </rPr>
          <t>EPL Waiver submitted and will be countersigned … 5/25/2011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<sst xmlns="http://schemas.openxmlformats.org/spreadsheetml/2006/main" count="2316" uniqueCount="1272">
  <si>
    <t xml:space="preserve">NEWLOWE PROPERTIES LLC C/O HAZARD MANAGEMENT </t>
  </si>
  <si>
    <t xml:space="preserve">SAN FERNANDO ROAD SITE </t>
  </si>
  <si>
    <t>SWB-2008-4-0061</t>
  </si>
  <si>
    <t xml:space="preserve">OJAI VALLEY SANITARY DISTRICT </t>
  </si>
  <si>
    <t xml:space="preserve">OJAI VALLEY WWTP </t>
  </si>
  <si>
    <t>SWB-2008-4-0062</t>
  </si>
  <si>
    <t xml:space="preserve">OWENS-BROCKWAY GLASS CONTAINER </t>
  </si>
  <si>
    <t xml:space="preserve">GLASS CONTAINER DIVISION, VERNON </t>
  </si>
  <si>
    <t>SWB-2008-4-0063</t>
  </si>
  <si>
    <t xml:space="preserve">PACIFIC REFINING CO. </t>
  </si>
  <si>
    <t xml:space="preserve">FORMER WESTERN FUEL OIL </t>
  </si>
  <si>
    <t>SWB-2008-4-0064</t>
  </si>
  <si>
    <t xml:space="preserve">PLAINS EXPL. &amp; PROD. CO. </t>
  </si>
  <si>
    <t>INGLEWOOD OIL FIELD, BALDWIN HILLS</t>
  </si>
  <si>
    <t>SWB-2008-4-0065</t>
  </si>
  <si>
    <t xml:space="preserve">PLASKOLITE WEST, INC. </t>
  </si>
  <si>
    <t>SWB-2008-4-0066</t>
  </si>
  <si>
    <t>PNEUMO ABEX AEROSPACE, INC.</t>
  </si>
  <si>
    <t>PNEUMO ABEX AEROSPACE CORP.</t>
  </si>
  <si>
    <t>SWB-2008-4-0067</t>
  </si>
  <si>
    <t xml:space="preserve">PRAXAIR INC. </t>
  </si>
  <si>
    <t xml:space="preserve">PRAXAIR, WILMINGTON </t>
  </si>
  <si>
    <t>SWB-2008-4-0068</t>
  </si>
  <si>
    <t xml:space="preserve">REALTECH, INC. </t>
  </si>
  <si>
    <t xml:space="preserve">MAPLE PLAZA </t>
  </si>
  <si>
    <t>SWB-2008-4-0069</t>
  </si>
  <si>
    <t>REDMAN EQUIPMENT &amp; MFG CO.</t>
  </si>
  <si>
    <t xml:space="preserve">REDMAN EQUIPMENT &amp; MFG CO. </t>
  </si>
  <si>
    <t>SWB-2008-4-0070</t>
  </si>
  <si>
    <t xml:space="preserve">RELIANT ENERGY MANDALAY, LLC </t>
  </si>
  <si>
    <t xml:space="preserve">ORMOND BEACH GENERATING STATION </t>
  </si>
  <si>
    <t>SWB-2008-4-0071</t>
  </si>
  <si>
    <t xml:space="preserve">RMR PROPERTIES  </t>
  </si>
  <si>
    <t xml:space="preserve">RMR PROPERTIES </t>
  </si>
  <si>
    <t>SWB-2008-4-0072</t>
  </si>
  <si>
    <t>Sloane Two Rodeo, LLC</t>
  </si>
  <si>
    <t>Two Rodeo Drive Building</t>
  </si>
  <si>
    <t>OE-2010-0003</t>
  </si>
  <si>
    <t xml:space="preserve">RODEO OWNER CORP. </t>
  </si>
  <si>
    <t xml:space="preserve">TWO RODEO ASSOCIATES </t>
  </si>
  <si>
    <t>SWB-2008-4-0073</t>
  </si>
  <si>
    <t>RP 120, LLC</t>
  </si>
  <si>
    <t>SWB-2008-4-0074</t>
  </si>
  <si>
    <t xml:space="preserve">SANTA CLARITA CITY </t>
  </si>
  <si>
    <t xml:space="preserve">SEGMENT C - MAGIC MOUNTAIN PARKWAY/I-5 O </t>
  </si>
  <si>
    <t>SWB-2008-4-0075</t>
  </si>
  <si>
    <t xml:space="preserve">EMERGENCY DEWATERING </t>
  </si>
  <si>
    <t>SWB-2008-4-0076</t>
  </si>
  <si>
    <t xml:space="preserve">SHELL OIL PRODUCT US </t>
  </si>
  <si>
    <t xml:space="preserve">SIGNAL HILL TERMINAL </t>
  </si>
  <si>
    <t>SWB-2008-4-0077</t>
  </si>
  <si>
    <t xml:space="preserve">MORMON ISLAND MARINE TERMINAL </t>
  </si>
  <si>
    <t>SWB-2008-4-0078</t>
  </si>
  <si>
    <t>LOS ANGELES REFINERY</t>
  </si>
  <si>
    <t>SWB-2008-4-0079</t>
  </si>
  <si>
    <t xml:space="preserve">SNYDER-MASSELIN VENTURE L.P. </t>
  </si>
  <si>
    <t xml:space="preserve">OFFICE DEPOT </t>
  </si>
  <si>
    <t>SWB-2008-4-0080</t>
  </si>
  <si>
    <t xml:space="preserve">SOUTHERN CALIFORNIA EDISON - ROSEMEAD </t>
  </si>
  <si>
    <t>PEBBLY BEACH DESALINATION PLANT</t>
  </si>
  <si>
    <t>SWB-2008-4-0081</t>
  </si>
  <si>
    <t xml:space="preserve">SOUTHERN CALIFORNIA MARINE INSTITUTE </t>
  </si>
  <si>
    <t>SWB-2008-4-0082</t>
  </si>
  <si>
    <t xml:space="preserve">STELLAR BIOTECHNOLOGIES INC </t>
  </si>
  <si>
    <t xml:space="preserve">PORT HUENEME AQUACULTURE PARK </t>
  </si>
  <si>
    <t>SWB-2008-4-0083</t>
  </si>
  <si>
    <t xml:space="preserve">TELEFLEX INC. </t>
  </si>
  <si>
    <t xml:space="preserve">THE TALLEY SITE, NEWBURY PARK </t>
  </si>
  <si>
    <t>SWB-2008-4-0084</t>
  </si>
  <si>
    <t>TESORO PETROLEUM COMPANIES, INC.</t>
  </si>
  <si>
    <t xml:space="preserve">TESORO-LA MIRADA SITE </t>
  </si>
  <si>
    <t>SWB-2008-4-0085</t>
  </si>
  <si>
    <t xml:space="preserve">TOPA MANAGEMENT CORP. </t>
  </si>
  <si>
    <t xml:space="preserve">GATEWAY EAST OFFICE BUILDING </t>
  </si>
  <si>
    <t>SWB-2008-4-0086</t>
  </si>
  <si>
    <t xml:space="preserve">TRAMMELL CROW RESIDENTIAL </t>
  </si>
  <si>
    <t xml:space="preserve">UNIVERSAL CITY APARTMENTS HOLDING LLC </t>
  </si>
  <si>
    <t>SWB-2008-4-0087</t>
  </si>
  <si>
    <t>NORTHROP GRUMMAN (FORMERLY TRW INC.)</t>
  </si>
  <si>
    <t xml:space="preserve">NORTHROP GRUMMAN CORP-HAWTHORNE SITE </t>
  </si>
  <si>
    <t>SWB-2008-4-0088</t>
  </si>
  <si>
    <t xml:space="preserve">ULTRAMAR, INC. - HANFORD </t>
  </si>
  <si>
    <t xml:space="preserve">MARINE TERMINAL, BERTH 164 </t>
  </si>
  <si>
    <t>SWB-2008-4-0089</t>
  </si>
  <si>
    <t xml:space="preserve">UNITED OIL COMPANY </t>
  </si>
  <si>
    <t>Order # R1-2008-0080 has been replaced by order # R1-2011-0043 which includes all four original backloggoed MMPs. The new order has been assesed for $195,000, Paid = $10,000, Still owed = $185,000.</t>
  </si>
  <si>
    <t xml:space="preserve">UNITED - RAPID GAS STATION #19 </t>
  </si>
  <si>
    <t>SWB-2008-4-0090</t>
  </si>
  <si>
    <t>US BORAX INC.</t>
  </si>
  <si>
    <t xml:space="preserve">WILMINGTON PLANT </t>
  </si>
  <si>
    <t>SWB-2008-4-0091</t>
  </si>
  <si>
    <t xml:space="preserve">VENTURA CO. WATERSHED PROTECTION DISTRICT </t>
  </si>
  <si>
    <t xml:space="preserve">ARUNDELL BARRANCA </t>
  </si>
  <si>
    <t>SWB-2008-4-0092</t>
  </si>
  <si>
    <t xml:space="preserve">HUENEME DRAIN PUMP STATION </t>
  </si>
  <si>
    <t>SWB-2008-4-0093</t>
  </si>
  <si>
    <t xml:space="preserve">SANTA CLARA RIVER GROINS UPGRADE PHASE 1 </t>
  </si>
  <si>
    <t>SWB-2008-4-0094</t>
  </si>
  <si>
    <t xml:space="preserve">VOPAK TERMINAL LOS ANGELES INC. </t>
  </si>
  <si>
    <t xml:space="preserve">PETROLEUM &amp; CHEMICAL TERMINAL </t>
  </si>
  <si>
    <t>SWB-2008-4-0095</t>
  </si>
  <si>
    <t xml:space="preserve">WATER REPLENISHMENT DISTRICT OF SOUTHERN CALIFORNIA </t>
  </si>
  <si>
    <t xml:space="preserve">SEPULVEDA WELL NO. 1 &amp; 2 </t>
  </si>
  <si>
    <t>SWB-2008-4-0096</t>
  </si>
  <si>
    <t xml:space="preserve">WESTLAKE LAKE MANGEMENT ASSOCIATION </t>
  </si>
  <si>
    <t xml:space="preserve">WESTLAKE WELL </t>
  </si>
  <si>
    <t>SWB-2008-4-0097</t>
  </si>
  <si>
    <t xml:space="preserve">WESTWAY TERMINAL COMPANY </t>
  </si>
  <si>
    <t xml:space="preserve">WESTWAY TERMINAL BERTHS 70-71 </t>
  </si>
  <si>
    <t>SWB-2008-4-0098</t>
  </si>
  <si>
    <t>ACL issued; continued; in settlement … 5/25/2011</t>
  </si>
  <si>
    <t>Global Settlement with SEP</t>
  </si>
  <si>
    <t xml:space="preserve">OE-2010-0022 currently in settlement </t>
  </si>
  <si>
    <t>In Bankruptcy</t>
  </si>
  <si>
    <t xml:space="preserve">WHITTAKER CORP </t>
  </si>
  <si>
    <t xml:space="preserve">WHITTAKER-BERMITE FACILITY (FORMER) </t>
  </si>
  <si>
    <t>SWB-2008-4-0099</t>
  </si>
  <si>
    <t xml:space="preserve">WILROAD ASSOCIATES C/O HINES </t>
  </si>
  <si>
    <t xml:space="preserve">WILSHIRE RODEO PLAZA </t>
  </si>
  <si>
    <t>SWB-2008-4-0100</t>
  </si>
  <si>
    <t xml:space="preserve">WILSHIRE LE DOUX MEDICAL PLAZA LP </t>
  </si>
  <si>
    <t xml:space="preserve">WILSHIRE LE DOUX MEDICAL PLAZA PROJECT </t>
  </si>
  <si>
    <t>SWB-2008-4-0101</t>
  </si>
  <si>
    <t>WELL NO. 2A</t>
  </si>
  <si>
    <t>SWB-2009-4-0001</t>
  </si>
  <si>
    <t>PLAZA 6, WARNER CENTER</t>
  </si>
  <si>
    <t>SWB-2009-4-0002</t>
  </si>
  <si>
    <t>SAN SIMEON WWTP</t>
  </si>
  <si>
    <t>SWB-2008-3-0017</t>
  </si>
  <si>
    <t>SOUTH SAN LUIS OBISPO SD</t>
  </si>
  <si>
    <t>SOUTH SAN LUIS OBISPO SD WWTP</t>
  </si>
  <si>
    <t>SWB-2008-3-0018</t>
  </si>
  <si>
    <t>MORRO BAY POWER PLANT</t>
  </si>
  <si>
    <t xml:space="preserve">MORRO BAY POWER PLANT </t>
  </si>
  <si>
    <t>SWB-2008-3-0008</t>
  </si>
  <si>
    <t>CARPINTERIA SD</t>
  </si>
  <si>
    <t>CARPINTERIA SD WWTP</t>
  </si>
  <si>
    <t>SWB-2008-3-0003</t>
  </si>
  <si>
    <t>LOMPOC CITY</t>
  </si>
  <si>
    <t>LOMPOC REGIONAL WWTP</t>
  </si>
  <si>
    <t>SWB-2008-3-0007</t>
  </si>
  <si>
    <t>SANTA BARBARA CITY PWD</t>
  </si>
  <si>
    <t>EL ESTERO WWTP NPDES</t>
  </si>
  <si>
    <t>SWB-2008-3-0006</t>
  </si>
  <si>
    <t>CUYAMA COMMUNITY SERVICES DIST</t>
  </si>
  <si>
    <t>CUYAMA CSD WWTP</t>
  </si>
  <si>
    <t>In Dispute</t>
  </si>
  <si>
    <t>WELL-PICT BERRIES, INC.</t>
  </si>
  <si>
    <t>SWB-2008-3-0022</t>
  </si>
  <si>
    <t>CEMEX USA</t>
  </si>
  <si>
    <t xml:space="preserve">CEMEX SANTA CRUZ CEMENT </t>
  </si>
  <si>
    <t>SWB-2008-3-0004</t>
  </si>
  <si>
    <t>RMC PACIFIC OLYMPIA SAND PLANT</t>
  </si>
  <si>
    <t>SWB-2008-3-0014</t>
  </si>
  <si>
    <t>CA DEPT OF CORRECTIONS</t>
  </si>
  <si>
    <t>CA MENS COLONY</t>
  </si>
  <si>
    <t>ACLO</t>
  </si>
  <si>
    <t>R3-2009-0027</t>
  </si>
  <si>
    <t>R3-2009-0028</t>
  </si>
  <si>
    <t>R3-2009-0005</t>
  </si>
  <si>
    <t>R4-2010-0001-M</t>
  </si>
  <si>
    <t>4R</t>
  </si>
  <si>
    <t>DR Horton Los Angeles Holding Co</t>
  </si>
  <si>
    <t>Oly Mandalay Bay Sea Bridge</t>
  </si>
  <si>
    <t>R4-2008-0044-M</t>
  </si>
  <si>
    <t>Honeywell Inc.</t>
  </si>
  <si>
    <t>R4-2008-0045-M</t>
  </si>
  <si>
    <t xml:space="preserve">Santa Clarita City </t>
  </si>
  <si>
    <t>Drainage Benefit Assessment Areas 6 &amp;18</t>
  </si>
  <si>
    <t>R4-2008-0046-M</t>
  </si>
  <si>
    <t>VOPAK Terminal Los Angeles Inc</t>
  </si>
  <si>
    <t>VOPAK Terminal Los Angeles Inc.</t>
  </si>
  <si>
    <t>R4-2008-0047-M</t>
  </si>
  <si>
    <t>Stellar Biotechnologies Inc</t>
  </si>
  <si>
    <t>R4-2008-0054-M</t>
  </si>
  <si>
    <t>Emery Forwarding</t>
  </si>
  <si>
    <t>PTI Technologics</t>
  </si>
  <si>
    <t>R4-2008-0055-M</t>
  </si>
  <si>
    <t>750 Garland, LLC</t>
  </si>
  <si>
    <t>R4-2008-0056-M</t>
  </si>
  <si>
    <t>AES Alamitos, L.L.C.</t>
  </si>
  <si>
    <t>Alamitos Generating Station</t>
  </si>
  <si>
    <t>R4-2008-0057-M</t>
  </si>
  <si>
    <t xml:space="preserve">Redondo Beach City </t>
  </si>
  <si>
    <t>Seaside Lagoon</t>
  </si>
  <si>
    <t>R4-2008-0058-M</t>
  </si>
  <si>
    <t>Long Beach Water Dept</t>
  </si>
  <si>
    <t>Long Beach Desalination Research Facility</t>
  </si>
  <si>
    <t>R4-2008-0059-M</t>
  </si>
  <si>
    <t>Morton Salt/Rohm and Haas</t>
  </si>
  <si>
    <t>Morton Salt - Long Beach</t>
  </si>
  <si>
    <t>R4-2008-0060-M</t>
  </si>
  <si>
    <t>Fillmore City</t>
  </si>
  <si>
    <t>Fillmore WWTP</t>
  </si>
  <si>
    <t>R4-2008-0063-M</t>
  </si>
  <si>
    <t>Paramount Petroleum Corp.</t>
  </si>
  <si>
    <t>Paramount Refinery</t>
  </si>
  <si>
    <t>R4-2008-0064-M</t>
  </si>
  <si>
    <t>Cemex Construction Materials LP</t>
  </si>
  <si>
    <t>Cemex (Moorpark Plant)</t>
  </si>
  <si>
    <t>R4-2008-0065-M</t>
  </si>
  <si>
    <t>Catalina Pacific Concrete Co.</t>
  </si>
  <si>
    <t>Catalina Pacific Concrete Co</t>
  </si>
  <si>
    <t>R4-2008-0066-M</t>
  </si>
  <si>
    <t>Los Angeles Cnty Sanitation Districts</t>
  </si>
  <si>
    <t>Long Beach WWRP</t>
  </si>
  <si>
    <t>R4-2008-0067-M</t>
  </si>
  <si>
    <t>Camarillo Sanitary District</t>
  </si>
  <si>
    <t>Camarillo WRP</t>
  </si>
  <si>
    <t>R4-2008-0068-M</t>
  </si>
  <si>
    <t>Burbank City DPW</t>
  </si>
  <si>
    <t>Burbank WWRP</t>
  </si>
  <si>
    <t>R4-2008-0069-M</t>
  </si>
  <si>
    <t>Los Coyotes WWRP</t>
  </si>
  <si>
    <t>R4-2008-0070-M</t>
  </si>
  <si>
    <t>Petro Diamond Terminal Company</t>
  </si>
  <si>
    <t>Marine Terminal, Berth 83, Long Beach</t>
  </si>
  <si>
    <t>R4-2008-0071-M</t>
  </si>
  <si>
    <t>Los Angeles City, Bureau of Sanitation</t>
  </si>
  <si>
    <t>Donald Tillman WWRP</t>
  </si>
  <si>
    <t>R4-2008-0072-M</t>
  </si>
  <si>
    <t>Santa Paula City</t>
  </si>
  <si>
    <t>Santa Paula WWRP</t>
  </si>
  <si>
    <t>R4-2008-0073-M</t>
  </si>
  <si>
    <t>Greene's Ready Mixed Concrete</t>
  </si>
  <si>
    <t>R4-2008-0074-M</t>
  </si>
  <si>
    <t>U.S. Gypsum Co.</t>
  </si>
  <si>
    <t>R4-2008-0075-M</t>
  </si>
  <si>
    <t>Kinder Morgan (Former GATX)</t>
  </si>
  <si>
    <t>San Pedro Marine Terminal</t>
  </si>
  <si>
    <t>R4-2008-0076-M</t>
  </si>
  <si>
    <t>California Department of Water Resources</t>
  </si>
  <si>
    <t>William E Warne Power Plant</t>
  </si>
  <si>
    <t>R4-2008-0077-M</t>
  </si>
  <si>
    <t>Los Angeles City Parks &amp; Recreation</t>
  </si>
  <si>
    <t>Los Angeles Zoo Griffith Park</t>
  </si>
  <si>
    <t>R4-2008-0078-M</t>
  </si>
  <si>
    <t>Dayton Superior specialty Chem</t>
  </si>
  <si>
    <t>Edoco</t>
  </si>
  <si>
    <t>R4-2008-0079-M</t>
  </si>
  <si>
    <t>Rayne Water Systems of Ventura</t>
  </si>
  <si>
    <t>Soft Water Sales &amp; Svc,Ventura</t>
  </si>
  <si>
    <t>R4-2008-0080-M</t>
  </si>
  <si>
    <t>Kaiser Aluminum Fabricated Products, LLC</t>
  </si>
  <si>
    <t>Los Angeles, California Plant</t>
  </si>
  <si>
    <t>R4-2008-0081-M</t>
  </si>
  <si>
    <t>Hexion Specialty Chemicals, Inc.</t>
  </si>
  <si>
    <t>Hexion Specialty Chemicals, Inc. (former</t>
  </si>
  <si>
    <t>R4-2008-0089-M</t>
  </si>
  <si>
    <t>Carson Terminal</t>
  </si>
  <si>
    <t>R4-2008-0090-M</t>
  </si>
  <si>
    <t>City of Ventura</t>
  </si>
  <si>
    <t>Ventura WRF</t>
  </si>
  <si>
    <t>R4-2008-0091-M</t>
  </si>
  <si>
    <t>Ultramar, Inc.</t>
  </si>
  <si>
    <t>Harbor G.S. - Marine Tank Farm</t>
  </si>
  <si>
    <t>R4-2008-0092-M</t>
  </si>
  <si>
    <t>Las Virgenes MWD</t>
  </si>
  <si>
    <t>Tapia WRF</t>
  </si>
  <si>
    <t>R4-2008-0093-M</t>
  </si>
  <si>
    <t>AES Redondo Beach, LLC</t>
  </si>
  <si>
    <t>Redondo Generating Station</t>
  </si>
  <si>
    <t>R4-2008-0094-M</t>
  </si>
  <si>
    <t>Home Depot USA Inc</t>
  </si>
  <si>
    <t>Former ITT Aerospace Controls</t>
  </si>
  <si>
    <t>R4-2008-0095-M</t>
  </si>
  <si>
    <t>ConocoPhillips Company</t>
  </si>
  <si>
    <t>Los Angeles Lubricants Plant</t>
  </si>
  <si>
    <t>R4-2008-0097-M</t>
  </si>
  <si>
    <t xml:space="preserve">Thousand Oaks City </t>
  </si>
  <si>
    <t>Hill Canyon WWTP</t>
  </si>
  <si>
    <t>R4-2008-0098-M</t>
  </si>
  <si>
    <t>LOS ANGELES DWP</t>
  </si>
  <si>
    <t>Tank E Area, Haynes Plant, Long Beach</t>
  </si>
  <si>
    <t>R4-2008-0099-M</t>
  </si>
  <si>
    <t>Tank F,G Area, Haynes Plant, Long Beach</t>
  </si>
  <si>
    <t>R4-2008-0100-M</t>
  </si>
  <si>
    <t>Olympic Tank Farm Skim Pond</t>
  </si>
  <si>
    <t>R4-2008-0101-M</t>
  </si>
  <si>
    <t>Tank H, J Area, Haynes Plant, Long Beach</t>
  </si>
  <si>
    <t>R4-2008-0102-M</t>
  </si>
  <si>
    <t>Tunnel No. 104</t>
  </si>
  <si>
    <t>R4-2008-0103-M</t>
  </si>
  <si>
    <t>Tidelands Oil Production Co.</t>
  </si>
  <si>
    <t>Wilmington and Terminal Island</t>
  </si>
  <si>
    <t>R4-2008-0104-M</t>
  </si>
  <si>
    <t>Scattergood Generating Station</t>
  </si>
  <si>
    <t>R4-2008-0105-M</t>
  </si>
  <si>
    <t>Sierracin/Sylmar Corp.</t>
  </si>
  <si>
    <t>Sierracin.Sylmar Corp.</t>
  </si>
  <si>
    <t>R4-2008-0106-M</t>
  </si>
  <si>
    <t>Terminal Island WWTP</t>
  </si>
  <si>
    <t>R4-2008-0107-M</t>
  </si>
  <si>
    <t>Oxnard City</t>
  </si>
  <si>
    <t>Redwood Trunk Sewer Project</t>
  </si>
  <si>
    <t>R4-2008-0108-M</t>
  </si>
  <si>
    <t>Whittier Narrows WWRP</t>
  </si>
  <si>
    <t>R4-2008-0109-M</t>
  </si>
  <si>
    <t>Camarillo WRP - Upgrade</t>
  </si>
  <si>
    <t>R4-2008-0111-M</t>
  </si>
  <si>
    <t>Pacifica Host Hotels</t>
  </si>
  <si>
    <t>Radisson Los Angeles Airport</t>
  </si>
  <si>
    <t>R4-2008-0112-M</t>
  </si>
  <si>
    <t>Reliant Energy Mandalay, LLC</t>
  </si>
  <si>
    <t>Mandalay Generating Station</t>
  </si>
  <si>
    <t>R4-2008-0113-M</t>
  </si>
  <si>
    <t>Washington Mutual</t>
  </si>
  <si>
    <t>Sherman Oaks Branch</t>
  </si>
  <si>
    <t>R4-2008-0114-M</t>
  </si>
  <si>
    <t>Harp Group c/o Radisson Hotel at Los Ang</t>
  </si>
  <si>
    <t>R4-2008-0115-M</t>
  </si>
  <si>
    <t>Saugus WWRP</t>
  </si>
  <si>
    <t>R4-2008-0116-M</t>
  </si>
  <si>
    <t>Donald T. Sterling Corporation</t>
  </si>
  <si>
    <t>Sterling Amassador Towers</t>
  </si>
  <si>
    <t>R4-2008-0118-M</t>
  </si>
  <si>
    <t>Page Museum @ La Brea Tar Pits</t>
  </si>
  <si>
    <t>R4-2008-0119-M</t>
  </si>
  <si>
    <t>Mammoth Apartments, LLC</t>
  </si>
  <si>
    <t>Mammoth Apartments</t>
  </si>
  <si>
    <t>R4-2008-0120-M</t>
  </si>
  <si>
    <t>Kim &amp; Casey, LLC</t>
  </si>
  <si>
    <t>Reno Apartments</t>
  </si>
  <si>
    <t>R4-2008-0121-M</t>
  </si>
  <si>
    <t>Pomona WWRP</t>
  </si>
  <si>
    <t>R4-2008-0122-M</t>
  </si>
  <si>
    <t>One Hundred Towers LLC</t>
  </si>
  <si>
    <t>Century Plaza Towers, Offices</t>
  </si>
  <si>
    <t>R4-2008-0128-M</t>
  </si>
  <si>
    <t>InterActive Corp.</t>
  </si>
  <si>
    <t>Ticketmaster Building</t>
  </si>
  <si>
    <t>R4-2008-0129-M</t>
  </si>
  <si>
    <t>Mercury Casualty Company</t>
  </si>
  <si>
    <t>Home Office Building</t>
  </si>
  <si>
    <t>R4-2008-0130-M</t>
  </si>
  <si>
    <t>Certified Alloy Products, Inc.</t>
  </si>
  <si>
    <t>R4-2008-0131-M</t>
  </si>
  <si>
    <t>Playa Capital Co LLC</t>
  </si>
  <si>
    <t>Playa Vista Site</t>
  </si>
  <si>
    <t>R4-2008-0132-M</t>
  </si>
  <si>
    <t>Beverly Place, L.P.</t>
  </si>
  <si>
    <t>Beverly Mercedes Place</t>
  </si>
  <si>
    <t>R4-2008-0133-M</t>
  </si>
  <si>
    <t>Los Angeles Cnty, Parks &amp; Rec</t>
  </si>
  <si>
    <t>Val Verde Co. Park Swim Pool</t>
  </si>
  <si>
    <t>R4-2008-0134-M</t>
  </si>
  <si>
    <t>St. Vincent Hospital</t>
  </si>
  <si>
    <t>S. Mark Taper Foundation Transplant Cent</t>
  </si>
  <si>
    <t xml:space="preserve">Interstate Brands Corp </t>
  </si>
  <si>
    <t>Interstate Brands</t>
  </si>
  <si>
    <t>R4-2008-0136-M</t>
  </si>
  <si>
    <t>Paramount Pictures Inc.</t>
  </si>
  <si>
    <t>Marathon Office Building</t>
  </si>
  <si>
    <t>R4-2008-0137-M</t>
  </si>
  <si>
    <t>The Kutzer Company</t>
  </si>
  <si>
    <t>Santa Monica Gateway</t>
  </si>
  <si>
    <t>R4-2008-0138-M</t>
  </si>
  <si>
    <t>Laxfuel Corporation</t>
  </si>
  <si>
    <t>R4-2008-0139-M</t>
  </si>
  <si>
    <t xml:space="preserve">Metropolitan Water District of Southern </t>
  </si>
  <si>
    <t>Greg Avenue Power Plant</t>
  </si>
  <si>
    <t>R4-2008-0140-M</t>
  </si>
  <si>
    <t>Fereidoun &amp; Susan Daftary</t>
  </si>
  <si>
    <t>Huntley Drive Apartment</t>
  </si>
  <si>
    <t>R4-2008-0141-M</t>
  </si>
  <si>
    <t>Vopak Terminal Long Beach Inc</t>
  </si>
  <si>
    <t>Vopak Terminal Long Beach Inc.</t>
  </si>
  <si>
    <t>R4-2008-0142-M</t>
  </si>
  <si>
    <t>Golden State Water Company - San Dimas</t>
  </si>
  <si>
    <t>Goldmedal Plant</t>
  </si>
  <si>
    <t>R4-2008-0143-M</t>
  </si>
  <si>
    <t>Walnut Park Mutual Water Co.</t>
  </si>
  <si>
    <t>Well #11 &amp; #12</t>
  </si>
  <si>
    <t>R4-2008-0144-M</t>
  </si>
  <si>
    <t>Gould's Pumps, Inc.</t>
  </si>
  <si>
    <t>R4-2008-0145-M</t>
  </si>
  <si>
    <t>Douglas Emmett, Inc.</t>
  </si>
  <si>
    <t>Century Park Plaza</t>
  </si>
  <si>
    <t>R4-2008-0146-M</t>
  </si>
  <si>
    <t>Univar USA Inc.</t>
  </si>
  <si>
    <t>Former Vopak USA Inc.</t>
  </si>
  <si>
    <t>R4-2008-0147-M</t>
  </si>
  <si>
    <t>Unocal Corp</t>
  </si>
  <si>
    <t>Former Unocal Station #6990</t>
  </si>
  <si>
    <t>R4-2008-0148-M</t>
  </si>
  <si>
    <t>World Oil Marketing Co.</t>
  </si>
  <si>
    <t>World Oil Station #20 (former)</t>
  </si>
  <si>
    <t>R4-2008-0149-M</t>
  </si>
  <si>
    <t>Monterey Park City</t>
  </si>
  <si>
    <t>Delta Plant</t>
  </si>
  <si>
    <t>R4-2008-0150-M</t>
  </si>
  <si>
    <t>Delta Plant Well No. 5</t>
  </si>
  <si>
    <t>R4-2008-0151-M</t>
  </si>
  <si>
    <t>ExxonMobil Oil Corporation</t>
  </si>
  <si>
    <t>Former ExxonMobil SS#7-2827</t>
  </si>
  <si>
    <t>R4-2008-0152-M</t>
  </si>
  <si>
    <t>Los Angeles County DPW</t>
  </si>
  <si>
    <t>Hollyhills Drain Unit 8B-Ph 1</t>
  </si>
  <si>
    <t>R4-2008-0153-M</t>
  </si>
  <si>
    <t>Mr. Auto</t>
  </si>
  <si>
    <t>R4-2008-0154-M</t>
  </si>
  <si>
    <t>Harsu Gas Mart</t>
  </si>
  <si>
    <t>R4-2008-0155-M</t>
  </si>
  <si>
    <t>Ventura Cnty Watershed Protection Dist</t>
  </si>
  <si>
    <t>Santa Paula Airport &amp; Santa Clara River</t>
  </si>
  <si>
    <t>R4-2008-0156-M</t>
  </si>
  <si>
    <t xml:space="preserve">Lakewood City </t>
  </si>
  <si>
    <t>Arbor Yard Well No. 27</t>
  </si>
  <si>
    <t>R4-2008-0157-M</t>
  </si>
  <si>
    <t>Water Replenishment District of Southern</t>
  </si>
  <si>
    <t xml:space="preserve">Dominguez Gap Barrier Project-Quarterly </t>
  </si>
  <si>
    <t>R4-2008-0159-M</t>
  </si>
  <si>
    <t>Aramis Vartanian Mr. &amp; Mrs.</t>
  </si>
  <si>
    <t>Magic Gas &amp; Auto Service</t>
  </si>
  <si>
    <t>R4-2008-0160-M</t>
  </si>
  <si>
    <t>Calclean Inc.</t>
  </si>
  <si>
    <t>GP Resources Facility (Former)</t>
  </si>
  <si>
    <t>R4-2008-0161-M</t>
  </si>
  <si>
    <t>Doty Wells Site Filtration Unit</t>
  </si>
  <si>
    <t>R4-2008-0162-M</t>
  </si>
  <si>
    <t>Segment D - Magic Mountain Parkway @ I-5</t>
  </si>
  <si>
    <t>R4-2008-0163-M</t>
  </si>
  <si>
    <t>Island Environmental Services</t>
  </si>
  <si>
    <t xml:space="preserve">110-105 Freeway Interchange Storm Water </t>
  </si>
  <si>
    <t>R4-2008-0164-M</t>
  </si>
  <si>
    <t>Venoco Inc.</t>
  </si>
  <si>
    <t>Emma Wood State Beach Crude Oil Pipeline</t>
  </si>
  <si>
    <t>R4-2008-0165-M</t>
  </si>
  <si>
    <t>Valencia WWRP</t>
  </si>
  <si>
    <t>R4-2008-0166-M</t>
  </si>
  <si>
    <t>Platinum Paradigm Properties</t>
  </si>
  <si>
    <t>North Crescent Realty V, LLC</t>
  </si>
  <si>
    <t>R4-2008-0169-M</t>
  </si>
  <si>
    <t>Six Flags Magic Mountain</t>
  </si>
  <si>
    <t>Amusement Park, Valencia</t>
  </si>
  <si>
    <t>R4-2008-0171-M</t>
  </si>
  <si>
    <t>Los Angeles Cnty DPW</t>
  </si>
  <si>
    <t>West Coast Barrier Project 7</t>
  </si>
  <si>
    <t>R4-2008-0172-M</t>
  </si>
  <si>
    <t>Teleflex Inc.</t>
  </si>
  <si>
    <t>The Talley Site, Newbury Park</t>
  </si>
  <si>
    <t>R4-2008-0173-M</t>
  </si>
  <si>
    <t>Harris Water Conditioning</t>
  </si>
  <si>
    <t>Culligan Water</t>
  </si>
  <si>
    <t>R4-2008-0174-M</t>
  </si>
  <si>
    <t>Glenborough LLC</t>
  </si>
  <si>
    <t>California Credit Union</t>
  </si>
  <si>
    <t>R4-2008-0175-M</t>
  </si>
  <si>
    <t>Beverly Hills City, Dept. of Public Work</t>
  </si>
  <si>
    <t>City Production Wells of Beverly Hills</t>
  </si>
  <si>
    <t>R4-2008-0176-M</t>
  </si>
  <si>
    <t>21300 Victory Blvd. Ltd. Co.</t>
  </si>
  <si>
    <t>21300 Victory Boulevard, LLC</t>
  </si>
  <si>
    <t>Los Angeles City DWP</t>
  </si>
  <si>
    <t>Palms Service Center</t>
  </si>
  <si>
    <t>R4-2008-0178-M</t>
  </si>
  <si>
    <t>Cerritos City</t>
  </si>
  <si>
    <t>Cerritos Corporate Yard</t>
  </si>
  <si>
    <t>R4-2008-0181-M</t>
  </si>
  <si>
    <t>Neither agreed to pay or disputed</t>
  </si>
  <si>
    <t>Massinger Plant</t>
  </si>
  <si>
    <t>R4-2008-0184-M</t>
  </si>
  <si>
    <t>Castaic Lake Water Agency</t>
  </si>
  <si>
    <t>Rio Vista Water Treatment Plant</t>
  </si>
  <si>
    <t>R4-2008-0188-M</t>
  </si>
  <si>
    <t>Crestview Mutual Water Company</t>
  </si>
  <si>
    <t>Well No. 6</t>
  </si>
  <si>
    <t>R4-2008-0189-M</t>
  </si>
  <si>
    <t>Alhambra City Dept of Utilities</t>
  </si>
  <si>
    <t>Groundwater Treatment Plant</t>
  </si>
  <si>
    <t>R4-2008-0194-M</t>
  </si>
  <si>
    <t>North Crecent Realty V, LLC</t>
  </si>
  <si>
    <t>R4-2008-0198-M</t>
  </si>
  <si>
    <t>Casden Properties, LLC</t>
  </si>
  <si>
    <t>Wilshire Doheny Building</t>
  </si>
  <si>
    <t>R4-2008-0199-M</t>
  </si>
  <si>
    <t>Citigroup Inc.</t>
  </si>
  <si>
    <t>O'Neil Data Systems</t>
  </si>
  <si>
    <t>R4-2008-0200-M</t>
  </si>
  <si>
    <t>Pico Water District</t>
  </si>
  <si>
    <t>Various wells</t>
  </si>
  <si>
    <t>R4-2008-0214-M</t>
  </si>
  <si>
    <t>Crescenta Valley Water District</t>
  </si>
  <si>
    <t>Well No. 2 Rehabilitation</t>
  </si>
  <si>
    <t>R4-2009-0010-M</t>
  </si>
  <si>
    <t>Wachovia</t>
  </si>
  <si>
    <t>World Savings Center</t>
  </si>
  <si>
    <t>R4-2009-0013-M</t>
  </si>
  <si>
    <t>CA Dept of Transportation District 7 R4</t>
  </si>
  <si>
    <t>Route I-105 Dewatering System - Garfield</t>
  </si>
  <si>
    <t>R4-2009-0014-M</t>
  </si>
  <si>
    <t>Route I-10 Pavement Rehab. Project</t>
  </si>
  <si>
    <t>R4-2009-0015-M</t>
  </si>
  <si>
    <t>5F</t>
  </si>
  <si>
    <t>ROCKWELL INTERNATIONAL, INC.</t>
  </si>
  <si>
    <t>GROUNDWATER CLEANUP SYSTEM, PORTERVILLE USD</t>
  </si>
  <si>
    <t>ACL</t>
  </si>
  <si>
    <t>R5-2008-0574</t>
  </si>
  <si>
    <t>SOUTHERN CALIFORNIA EDISON COMPANY</t>
  </si>
  <si>
    <t>BALSAM MEADOW HYDROELECTRIC PROJECT</t>
  </si>
  <si>
    <t>R5-2008-0565</t>
  </si>
  <si>
    <t>AAF-MCQUAY, INC.</t>
  </si>
  <si>
    <t>GROUNDWATER TREATMENT SYSTEM, VISALIA</t>
  </si>
  <si>
    <t>R5-2008-0576</t>
  </si>
  <si>
    <t>THE VENDO COMPANY</t>
  </si>
  <si>
    <t>GROUNDWATER REMEDIATION SYSTEM, FRESNO</t>
  </si>
  <si>
    <t>VALLEY WASTE DISPOSAL COMPANY/CAWELO WATER DISTRICT</t>
  </si>
  <si>
    <t>KERN FRONT NO.2 TREATEMENT PLANT - CAWELO RESERVOIR B</t>
  </si>
  <si>
    <t>CALMAT COMPANY/DARRELL DELAVAN</t>
  </si>
  <si>
    <t>CALMAT COMPANY SANGER PLANT</t>
  </si>
  <si>
    <t>R5-2008-0608</t>
  </si>
  <si>
    <t>BIG CREEK POWERHOUSE NO.1 DOMESTIC WWTP</t>
  </si>
  <si>
    <t>R5-2008-0594</t>
  </si>
  <si>
    <t>CITY OF MERCED PWD</t>
  </si>
  <si>
    <t>CITY OF MERCED WWTP</t>
  </si>
  <si>
    <t>R5-2008-0587</t>
  </si>
  <si>
    <t>CALIFORNIA DAIRIES</t>
  </si>
  <si>
    <t>TIPTON PLANT</t>
  </si>
  <si>
    <t>CALAVERAS TROUT FARM, INC.</t>
  </si>
  <si>
    <t>TROUT REARING FACILITY</t>
  </si>
  <si>
    <t>MALAGA COUNTY WATER DISTRICT</t>
  </si>
  <si>
    <t>MALAGA COUNTY WATER DISTRICT WWTP</t>
  </si>
  <si>
    <t>R5-2008-0583</t>
  </si>
  <si>
    <t>KRAFT FOODS GLOBAL, INC.</t>
  </si>
  <si>
    <t>KRAFT FOODS, INC., VISALIA PLANT</t>
  </si>
  <si>
    <t>R5-2008-0579</t>
  </si>
  <si>
    <t>VISALIA MEDICAL CLINIC, INC.</t>
  </si>
  <si>
    <t>VISALIA MEDICAL CLINIC, INC. FACILITY</t>
  </si>
  <si>
    <t>R5-2008-0619</t>
  </si>
  <si>
    <t>CA DEPT OF FISH &amp; GAME</t>
  </si>
  <si>
    <t>MERCED RIVER FISH HATCHERY</t>
  </si>
  <si>
    <t>R5-2008-0623</t>
  </si>
  <si>
    <t>SAN JOAQUIN FISH HATCHERY</t>
  </si>
  <si>
    <t>R5-2008-0622</t>
  </si>
  <si>
    <t>STALLION SPRINGS COMMUNITY SERVICES DISTRICT</t>
  </si>
  <si>
    <t>STALLION SPRINGS COMMUNITY SERVICES DISTRICT WWTF</t>
  </si>
  <si>
    <t>R5-2008-0621</t>
  </si>
  <si>
    <t>PLANADA COMMUNITY SERVICES DISTRICT</t>
  </si>
  <si>
    <t>GRIFFIN RESOURCES</t>
  </si>
  <si>
    <t>MOUNT POSO OIL FIELD FACILITY</t>
  </si>
  <si>
    <t>R5-2008-0617</t>
  </si>
  <si>
    <t>CAWELO WATER DISTRICT</t>
  </si>
  <si>
    <t>CAWELO RESERVOIR B</t>
  </si>
  <si>
    <t>R5-2008-0630</t>
  </si>
  <si>
    <t>BEAR VALLEY COMMUNITY SERVICES DISTRICT</t>
  </si>
  <si>
    <t>R5-2008-0628</t>
  </si>
  <si>
    <t>5R</t>
  </si>
  <si>
    <t>SIERRA PACIFIC INDUSTRIES</t>
  </si>
  <si>
    <t>ANDERSON DIVISION</t>
  </si>
  <si>
    <t>R5-2008-0541</t>
  </si>
  <si>
    <t>BURNEY DIVISION</t>
  </si>
  <si>
    <t>R5-2008-0540</t>
  </si>
  <si>
    <t>SHASTA LAKE DIVISION</t>
  </si>
  <si>
    <t>R5-2008-0573</t>
  </si>
  <si>
    <t>LEHIGH SOUTHWEST CEMENT COMPANY</t>
  </si>
  <si>
    <t>R5-2008-0542</t>
  </si>
  <si>
    <t>CHESTER PUBLIC UTILITY DISTRICT</t>
  </si>
  <si>
    <t>WASTEWATER TREATMENT PLANT, PLUMAS COUNTY</t>
  </si>
  <si>
    <t>ACLC R5-2008-0632</t>
  </si>
  <si>
    <t>R5-2009-0503</t>
  </si>
  <si>
    <t>QUINCY COMMUNITY SERVICES DISTRICT</t>
  </si>
  <si>
    <t>R5-2008-0631</t>
  </si>
  <si>
    <t>CITY OF PORTOLA</t>
  </si>
  <si>
    <t>R5-2008-0633</t>
  </si>
  <si>
    <t>GRIZZLY RESORT IMPROVEMENT DISTRICT</t>
  </si>
  <si>
    <t>ACLC R5-2008-0634</t>
  </si>
  <si>
    <t>R5-2009-0501</t>
  </si>
  <si>
    <t>CITY OF WILLOWS</t>
  </si>
  <si>
    <t>WILLOWS WWTP</t>
  </si>
  <si>
    <t>R5-2008-0566</t>
  </si>
  <si>
    <t>5S</t>
  </si>
  <si>
    <t>CITY OF ROSEVILLE</t>
  </si>
  <si>
    <t>DRY CREEK WWTP</t>
  </si>
  <si>
    <t>R5-2008-0572</t>
  </si>
  <si>
    <t>Status Unchanged Since Last Update - Resolved/Paid</t>
  </si>
  <si>
    <t>DAVIS CAMPUS WWTP</t>
  </si>
  <si>
    <t>R5-2008-0577</t>
  </si>
  <si>
    <t>SAN ANDREAS SANITARY DISTRICT</t>
  </si>
  <si>
    <t>SAN ANDREAS SANITARY DISTRICT WWTP</t>
  </si>
  <si>
    <t>ACLC R5-2008-0581</t>
  </si>
  <si>
    <t>DEUEL VOCATIONAL INSTITUTION</t>
  </si>
  <si>
    <t>R5-2008-0578</t>
  </si>
  <si>
    <t>CITY OF TRACY</t>
  </si>
  <si>
    <t>CITY OF TRACY WWTP</t>
  </si>
  <si>
    <t>R5-2008-0559</t>
  </si>
  <si>
    <t>PLACER COUNTY FACILITY SERVICES DEPARTMENT</t>
  </si>
  <si>
    <t>PLACER COUNTY SEWER MAINTENANCE DISTRICT NO.1</t>
  </si>
  <si>
    <t>R5-2008-0537</t>
  </si>
  <si>
    <t>CITY OF COLUSA</t>
  </si>
  <si>
    <t>CITY OF COLUSA WWTP</t>
  </si>
  <si>
    <t>R5-2008-0535</t>
  </si>
  <si>
    <t>CITY OF COLFAX</t>
  </si>
  <si>
    <t>CITY OF COLFAX WWTP</t>
  </si>
  <si>
    <t>R5-2008-0534</t>
  </si>
  <si>
    <t>CITY OF VACAVILLE</t>
  </si>
  <si>
    <t>EASTERLY WASTEWATER TREATMENT PLANT</t>
  </si>
  <si>
    <t>ACLC R5-2008-0536 (rescinded)</t>
  </si>
  <si>
    <t>R5-2008-0539</t>
  </si>
  <si>
    <t>CITY OF PLACERVILLE</t>
  </si>
  <si>
    <t>HANGTOWN CREEK WASTEWATER TREATMENT PLANT</t>
  </si>
  <si>
    <t xml:space="preserve">ACLC R5-2008-0522 </t>
  </si>
  <si>
    <t>NEVADA COUNTY DEPARTMENT OF TRANSPORTATION AND SANITATION</t>
  </si>
  <si>
    <t>NEVADA COUNTY SANITATION DISTRICT NO.1 CASCADE SHORES WWTP</t>
  </si>
  <si>
    <t>R5-2008-0554</t>
  </si>
  <si>
    <t>OLIVEHURST PUBLIC UTILITIES DISTRICT</t>
  </si>
  <si>
    <t>R5-2008-0533</t>
  </si>
  <si>
    <t>NEVADA COUNTY SANITATION DISTRICT NO.1</t>
  </si>
  <si>
    <t>LAKE WILDWOOD WWTP</t>
  </si>
  <si>
    <t>R5-2008-0532</t>
  </si>
  <si>
    <t>CITY OF RIO VISTA/ECO RESOURCES</t>
  </si>
  <si>
    <t>TRILOGY AND NORTHWEST WWTPS</t>
  </si>
  <si>
    <t>R5-2008-0525</t>
  </si>
  <si>
    <t>CITY OF WEST SACRAMENTO</t>
  </si>
  <si>
    <t>CITY OF WEST SACRAMENTO WWTP</t>
  </si>
  <si>
    <t>R5-2008-0526</t>
  </si>
  <si>
    <t>CITY OF JACKSON</t>
  </si>
  <si>
    <t>CITY OF JACKSON WWTP</t>
  </si>
  <si>
    <t>R5-2008-0523</t>
  </si>
  <si>
    <t>FORMICA CORPORATION</t>
  </si>
  <si>
    <t>FORMICA CORPORATION SIERRA PLANT</t>
  </si>
  <si>
    <t>R5-2008-0520</t>
  </si>
  <si>
    <t>SAN JOAQUIN COUNTY SERVICE AREA 31</t>
  </si>
  <si>
    <t>FLAG CITY WWTP</t>
  </si>
  <si>
    <t>R5-2008-0582</t>
  </si>
  <si>
    <t>CITY OF TURLOCK</t>
  </si>
  <si>
    <t>CITY OF TURLOCK WATER QUALITY CONTROL FACILITY</t>
  </si>
  <si>
    <t>R5-2008-0556</t>
  </si>
  <si>
    <t>DEPARTMENT OF GENERAL SERVICES</t>
  </si>
  <si>
    <t>OFFICE OF STATE PUBLISHING</t>
  </si>
  <si>
    <t>R5-2008-0557</t>
  </si>
  <si>
    <t>LAKE OF THE PINES WWTP</t>
  </si>
  <si>
    <t>R5-2008-0553</t>
  </si>
  <si>
    <t>CITY OF GRASS VALLEY</t>
  </si>
  <si>
    <t>CITY OF GRASS VALLEY WWTP</t>
  </si>
  <si>
    <t>R5-2008-0615</t>
  </si>
  <si>
    <t>CITY OF LODI</t>
  </si>
  <si>
    <t>CITY OF LODI WHITE SLOUGH WPCP</t>
  </si>
  <si>
    <t>R5-2008-0562</t>
  </si>
  <si>
    <t>CITY OF WILLIAMS</t>
  </si>
  <si>
    <t>CITY OF WILLIAMS WWTP</t>
  </si>
  <si>
    <t>R5-2008-0560</t>
  </si>
  <si>
    <t>MAXWELL PUD</t>
  </si>
  <si>
    <t>MAXWELL PUD WWTP</t>
  </si>
  <si>
    <t>R5-2008-0561</t>
  </si>
  <si>
    <t>PLACER COUNTY FACILITY SERVICES DEPARTMENT/CITY OF ROSEVILLE</t>
  </si>
  <si>
    <t>R5-2008-0530</t>
  </si>
  <si>
    <t>DEPARTMENT OF FISH AND GAME</t>
  </si>
  <si>
    <t>NIMBUS SALMON AND STEELHEAD HATCHERY</t>
  </si>
  <si>
    <t>R5-2008-0570</t>
  </si>
  <si>
    <t>MOUNTAIN HOUSE COMMUNITY SERVICES DISTRICT</t>
  </si>
  <si>
    <t>MOUNTAIN HOUSE COMMUNITY SERVICES DISTRICT WWTP</t>
  </si>
  <si>
    <t>R5-2008-0571</t>
  </si>
  <si>
    <t>CITY OF LINCOLN</t>
  </si>
  <si>
    <t>CITY OF LINCOLN WWTP</t>
  </si>
  <si>
    <t>R5-2008-0569</t>
  </si>
  <si>
    <t>TSAR NICOULAI CAVIAR, LLC</t>
  </si>
  <si>
    <t>Color Code =</t>
  </si>
  <si>
    <t>Resolved - Still Pending Payment</t>
  </si>
  <si>
    <t>Resolved - Payment Received</t>
  </si>
  <si>
    <t>Partial Payment</t>
  </si>
  <si>
    <t>TSAR NICOULAI STURGEON FARM</t>
  </si>
  <si>
    <t>R5-2008-0575</t>
  </si>
  <si>
    <t>TOWN OF DISCOVERY BAY</t>
  </si>
  <si>
    <t>DISCOVERY BAY WWTP</t>
  </si>
  <si>
    <t>R5-2008-0511</t>
  </si>
  <si>
    <t>CITY OF GALT</t>
  </si>
  <si>
    <t>CITY OF GALT WWTP</t>
  </si>
  <si>
    <t>R5-2008-0586</t>
  </si>
  <si>
    <t>SPX CORPORATION</t>
  </si>
  <si>
    <t>SPX COOLING TECHNOLOGIES</t>
  </si>
  <si>
    <t>R5-2008-0614</t>
  </si>
  <si>
    <t>AEROJET-GENERAL CORPORATION</t>
  </si>
  <si>
    <t>GROUNDWATER EXTRACTION AND TREATMENT SYSTEMS</t>
  </si>
  <si>
    <t>R5-2008-0613</t>
  </si>
  <si>
    <t>CHEVRONTEXACO INCORPORATED</t>
  </si>
  <si>
    <t>PURITY OIL SALES INCORPORATED</t>
  </si>
  <si>
    <t>R5-2008-0588</t>
  </si>
  <si>
    <t>R5-2008-0585</t>
  </si>
  <si>
    <t>CITY OF YUBA CITY</t>
  </si>
  <si>
    <t>CITY OF YUBA CITY WATER POLLUTION CONTROL FACILITY</t>
  </si>
  <si>
    <t>R5-2008-0611</t>
  </si>
  <si>
    <t xml:space="preserve">CITY OF SACRAMENTO </t>
  </si>
  <si>
    <t>CITY OF SACRAMENTO COMBINED WASTEWATER COLLECTION &amp; TREATMENT SYSTEM</t>
  </si>
  <si>
    <t>R5-2008-0609</t>
  </si>
  <si>
    <t>CITY OF STOCKTON</t>
  </si>
  <si>
    <t>CITY OF STOCKTON REGIONAL WASTEWATER CONTROL FACILITY</t>
  </si>
  <si>
    <t>SACRAMENTO COUNTY REGIONAL SANITATION DISTRICT</t>
  </si>
  <si>
    <t>R5-2008-0603</t>
  </si>
  <si>
    <t>OAKWOOD LAKE WATER DISTRICT AND BECK PROPERTIES</t>
  </si>
  <si>
    <t>OAKWOOD LAKE SUBDIVISION MINING RECLAMATION PROJECT</t>
  </si>
  <si>
    <t>R5-2008-0600</t>
  </si>
  <si>
    <t>CITY OF LIVE OAK</t>
  </si>
  <si>
    <t>CITY OF LIVE OAK WASTEWATER TREATMENT PLANT</t>
  </si>
  <si>
    <t>R5-2008-0605</t>
  </si>
  <si>
    <t>KIEFER LANDFILL, PUBLIC WORKS AGENCY</t>
  </si>
  <si>
    <t>KIEFER LANDFILL GROUNDWATER EXTRACTION AND TREATMENT FACILITY</t>
  </si>
  <si>
    <t>R5-2008-0602</t>
  </si>
  <si>
    <t>CITY OF AUBURN</t>
  </si>
  <si>
    <t>CITY OF AUBURN WASTEWATER TREATMENT PLANT</t>
  </si>
  <si>
    <t>R5-2008-0599</t>
  </si>
  <si>
    <t>CITY OF WOODLAND</t>
  </si>
  <si>
    <t>CITY OF WOODLAND WATER POLLUTION CONTROL FACILITY</t>
  </si>
  <si>
    <t>R5-2008-0604</t>
  </si>
  <si>
    <t>CITY OF DAVIS</t>
  </si>
  <si>
    <t>CITY OF DAVIS WASTEWATER TREATMENT PLANT</t>
  </si>
  <si>
    <t>R5-2008-0601</t>
  </si>
  <si>
    <t>CITY OF NEVADA CITY</t>
  </si>
  <si>
    <t>NEVADA CITY WASTEWATER TREATMENT PLANT</t>
  </si>
  <si>
    <t>R5-2008-0607</t>
  </si>
  <si>
    <t>KINDER MORGAN ENERGY PARTNERS</t>
  </si>
  <si>
    <t>KMEP HOLT PETROLEUM RELEASE SITE</t>
  </si>
  <si>
    <t>R5-2008-0590</t>
  </si>
  <si>
    <t>KMEP A STREET PETROLEUM RELEASE SITE</t>
  </si>
  <si>
    <t>R5-2008-0591</t>
  </si>
  <si>
    <t>KMEP FOX ROAD PETROLEUM RELEASE SITE</t>
  </si>
  <si>
    <t>R5-2008-0592</t>
  </si>
  <si>
    <t>DUPONT CHEMICAL CORPORATION REMEDIATION</t>
  </si>
  <si>
    <t>DUPONT OAKLEY FACILITY</t>
  </si>
  <si>
    <t>R5-2008-0596</t>
  </si>
  <si>
    <t>LINDA COUNTY WATER DISTRICT</t>
  </si>
  <si>
    <t>WASTEWATER TREATMENT PLANT</t>
  </si>
  <si>
    <t>R5-2008-0610</t>
  </si>
  <si>
    <t>BEAR VALLEY CSD WWTF</t>
  </si>
  <si>
    <t>R5-2008-0618</t>
  </si>
  <si>
    <t>LINCOLN CENTER ENVIRONMENTAL REMEDIATION TRUST</t>
  </si>
  <si>
    <t>R5-2008-0612</t>
  </si>
  <si>
    <t>RIVIERA WEST MUTUAL WATER COMPANY</t>
  </si>
  <si>
    <t>DOMESTIC WATER TREATMENT PLANT</t>
  </si>
  <si>
    <t>R5-2008-0625</t>
  </si>
  <si>
    <t>DONNER SUMMIT PUD</t>
  </si>
  <si>
    <t>R5-2008-0626</t>
  </si>
  <si>
    <t>CITY OF MANTECA</t>
  </si>
  <si>
    <t>WATER QUALITY CONTROL FACILITY</t>
  </si>
  <si>
    <t>R5-2008-0529</t>
  </si>
  <si>
    <t>EL DORADO IRRIGATION DISTRICT</t>
  </si>
  <si>
    <t>DEER CREEK WWTP</t>
  </si>
  <si>
    <t>R5-2008-0502</t>
  </si>
  <si>
    <t>CITY OF RIO VISTA WWTP</t>
  </si>
  <si>
    <t>R5-2008-0524</t>
  </si>
  <si>
    <t>6V</t>
  </si>
  <si>
    <t>VICTOR VALLEY WASTEWATER RECLAMATION AUTHORITY</t>
  </si>
  <si>
    <t>VICTOR VALLEY WWTF</t>
  </si>
  <si>
    <t>6V-2008-0036</t>
  </si>
  <si>
    <t>HOT CREEK FISH HATCHERY</t>
  </si>
  <si>
    <t>CITY OF BRAWLEY</t>
  </si>
  <si>
    <t>CITY OF BRAWLEY WWTP</t>
  </si>
  <si>
    <t>R7-2008-0043</t>
  </si>
  <si>
    <t>R7-2008-0060</t>
  </si>
  <si>
    <t>CITY OF EL CENTRO</t>
  </si>
  <si>
    <t>CITY OF EL CENTRO WWTP</t>
  </si>
  <si>
    <t>R7-2008-0065</t>
  </si>
  <si>
    <t>CITY OF CALEXICO</t>
  </si>
  <si>
    <t>CITY OF CALEXICO WWTP</t>
  </si>
  <si>
    <t>R7-2008-0036</t>
  </si>
  <si>
    <t>R7-2008-0058</t>
  </si>
  <si>
    <t>CITY OF CALIPATRIA</t>
  </si>
  <si>
    <t>CITY OF CALIPATRIA WWTP</t>
  </si>
  <si>
    <t>CA DEPT OF CORRECTIONS CENTINELA WWTP</t>
  </si>
  <si>
    <t>R7-2008-0018</t>
  </si>
  <si>
    <t>COACHELLA SANITARY DISTRICT</t>
  </si>
  <si>
    <t>COACHELLA SD MUNICIPAL WTP</t>
  </si>
  <si>
    <t>R7-2008-0016</t>
  </si>
  <si>
    <t>ORMAT NEVADA, INC.</t>
  </si>
  <si>
    <t>SECOND IMPERIAL GEOTHERMAL POWER PLANT</t>
  </si>
  <si>
    <t>R7-2008-0031</t>
  </si>
  <si>
    <t>IMPERIAL IRRIGATION DISTRICT</t>
  </si>
  <si>
    <t>GRASS CARP HATCHERY</t>
  </si>
  <si>
    <t>R7-2008-0009</t>
  </si>
  <si>
    <t>EL CENTRO GENERATING STATION</t>
  </si>
  <si>
    <t>R7-2008-0062</t>
  </si>
  <si>
    <t>HEBER PUBLIC UTIOLITY DISTRICT</t>
  </si>
  <si>
    <t>HEBER WWTP</t>
  </si>
  <si>
    <t>R7-2008-0053</t>
  </si>
  <si>
    <t>CITY OF HOLTVILLE</t>
  </si>
  <si>
    <t>HOLTVILLE MWTP</t>
  </si>
  <si>
    <t>COLTON/SAN BERNARDINO REGIONAL TERTIARY TREATMENT &amp; WATER RECLAMATION AUTHORITY</t>
  </si>
  <si>
    <t>RAPID INFILTRATION AND EXTRACTION (RIX) FACILITY</t>
  </si>
  <si>
    <t>R8-2008-0063</t>
  </si>
  <si>
    <t>YUCAIPA VALLEY WATER DISTRICT</t>
  </si>
  <si>
    <t>HENRY N. WOCHHOLZ MWTP</t>
  </si>
  <si>
    <t>R8-2008-0023</t>
  </si>
  <si>
    <t>R8-2008-0088</t>
  </si>
  <si>
    <t>CALIFORNIA STEEL INDUSTRIES</t>
  </si>
  <si>
    <t>R8-2009-0018</t>
  </si>
  <si>
    <t>CITY OF SAN DIEGO</t>
  </si>
  <si>
    <t>SAN DIEGO CITY CONVENTION CENTER DEWATER</t>
  </si>
  <si>
    <t>ACL ORDER</t>
  </si>
  <si>
    <t>R9-2008-0140</t>
  </si>
  <si>
    <t>CITY OF ESCONDIDO</t>
  </si>
  <si>
    <t>HARRF DISCH TO SAN ELIJO OO</t>
  </si>
  <si>
    <t xml:space="preserve">R9-2009-0003 </t>
  </si>
  <si>
    <t>KINDER MORGAN ENERGY PARTNERS, LLP</t>
  </si>
  <si>
    <t>MISSION VALLEY TERMINAL</t>
  </si>
  <si>
    <t xml:space="preserve"> R9-2008-0134 </t>
  </si>
  <si>
    <t>DICKERSON, PERRY &amp; PAUPENHAUSEN CONSTRUCTION, INC.</t>
  </si>
  <si>
    <t>501 FIRST STREET, CORONADO, CA</t>
  </si>
  <si>
    <t>R9-2009-0084</t>
  </si>
  <si>
    <t>Current Status</t>
  </si>
  <si>
    <t>Dismissed</t>
  </si>
  <si>
    <t xml:space="preserve"> </t>
  </si>
  <si>
    <t>No. of Effluent Violations in Dispute</t>
  </si>
  <si>
    <t>No. of Reporting Violations in Dispute</t>
  </si>
  <si>
    <t>Total # of Violations in Dispute</t>
  </si>
  <si>
    <t>PROMENADE MALL DEVELOPMENT CORP</t>
  </si>
  <si>
    <t>PROMENADE AT PACIFIC BEACH DEWATERING</t>
  </si>
  <si>
    <t xml:space="preserve">R9-2008-0104 </t>
  </si>
  <si>
    <t>SAN DIEGO COUNTY WATER AUTHORITY</t>
  </si>
  <si>
    <t>SAN VICENTE PIPELINE PROJECT</t>
  </si>
  <si>
    <t xml:space="preserve">R9-2008-0142 </t>
  </si>
  <si>
    <t>SAN ELIJO JOINT POWERS</t>
  </si>
  <si>
    <t>SAN ELIJO WPCF</t>
  </si>
  <si>
    <t>R9-2008-0137</t>
  </si>
  <si>
    <t>SOCWA - SAN JUAN CREEK OCEAN O/F</t>
  </si>
  <si>
    <t>SAN JUAN CREEK OCEAN OUTFALL</t>
  </si>
  <si>
    <t>R9-2008-0144</t>
  </si>
  <si>
    <t>R9-2009-0048</t>
  </si>
  <si>
    <t>NORTH COUNTY TRANSIT DISTRICT</t>
  </si>
  <si>
    <t>SPRINTER CROUCH STREET STATION CULVERT REPLACEMENT DEWATERING PROJECT</t>
  </si>
  <si>
    <t>R9-2009-0043</t>
  </si>
  <si>
    <t>AMERICA PLAZA OWNERS ASSOCIATION</t>
  </si>
  <si>
    <t>ONE AMERICA PLAZA DEWATERING</t>
  </si>
  <si>
    <t>R9-2009-0019</t>
  </si>
  <si>
    <t>MOUNTAIN WATER ICE COMPANY</t>
  </si>
  <si>
    <t>MOUNTAIN WATER ICE OCEANSIDE PLANT</t>
  </si>
  <si>
    <t>R9-2009-0075</t>
  </si>
  <si>
    <t>STUDIO 15 HOUSING PARTNERS, LLC</t>
  </si>
  <si>
    <t>R9-2009-0022</t>
  </si>
  <si>
    <t>R5-2009-0551</t>
  </si>
  <si>
    <t>R5-2009-0524</t>
  </si>
  <si>
    <t>R5-2008-0597</t>
  </si>
  <si>
    <t>R1-2009-0012</t>
  </si>
  <si>
    <t>SEELEY COUNTY WATER DISTRICT</t>
  </si>
  <si>
    <t>SEELEY CWD WWTP</t>
  </si>
  <si>
    <t>R7-2008-0025</t>
  </si>
  <si>
    <t>NILAND SD</t>
  </si>
  <si>
    <t>NILAND SD MUNICIPAL WTP</t>
  </si>
  <si>
    <t>R7-2008-0040</t>
  </si>
  <si>
    <t>CITY OF TULELAKE</t>
  </si>
  <si>
    <t>CITY OF TULELAKE WWTP</t>
  </si>
  <si>
    <t>R1-2008-0086</t>
  </si>
  <si>
    <t>PITTSBURG POWER PLANT</t>
  </si>
  <si>
    <t>SWB-2008-2-0016</t>
  </si>
  <si>
    <t>SEWERAGE AGENCY OF SO MARIN</t>
  </si>
  <si>
    <t>SASM WWTP</t>
  </si>
  <si>
    <t>SWB-2008-2-0029</t>
  </si>
  <si>
    <t>PACIFIC GAS &amp; ELECTRIC COMPANY, AVILA BEACH</t>
  </si>
  <si>
    <t>PG&amp;E DIABLO CANYON POWER PLANT</t>
  </si>
  <si>
    <t>SWB-2008-3-0012</t>
  </si>
  <si>
    <t>CITY OF GILROY</t>
  </si>
  <si>
    <t>TEST WELL DRILLING PROGRAM</t>
  </si>
  <si>
    <t>SWB-2008-3-0019</t>
  </si>
  <si>
    <t>CA STATE PARKS</t>
  </si>
  <si>
    <t>BIG BASIN WWTP</t>
  </si>
  <si>
    <t>SWB-2008-3-0001</t>
  </si>
  <si>
    <t>R4-2008-0135-M</t>
  </si>
  <si>
    <t>R6V-2006-0005</t>
  </si>
  <si>
    <t>R5-2009-0550</t>
  </si>
  <si>
    <t>R5-2009-0511</t>
  </si>
  <si>
    <t>R5-2009-0547</t>
  </si>
  <si>
    <t>Region</t>
  </si>
  <si>
    <t>Agency</t>
  </si>
  <si>
    <t>Facility</t>
  </si>
  <si>
    <t>Enforcement Action Type(s)</t>
  </si>
  <si>
    <t xml:space="preserve">Enforcement Action ID </t>
  </si>
  <si>
    <t>Violations Addressed by MMP Enforcement</t>
  </si>
  <si>
    <t>Total Liabilty Assessed</t>
  </si>
  <si>
    <t>Effluent Violation Assessment</t>
  </si>
  <si>
    <t>Reporting Violation Assessment</t>
  </si>
  <si>
    <t>No. Effluent Violations Addressed</t>
  </si>
  <si>
    <t>No. Reporting Violations Addressed</t>
  </si>
  <si>
    <t>Total Violations Waived/Agree to Pay</t>
  </si>
  <si>
    <t xml:space="preserve">No. Effluent Violations Waived/ Agreed to Pay </t>
  </si>
  <si>
    <t>No. Reporting Violations Waived/Agreed to Pay</t>
  </si>
  <si>
    <t>Total Dismissed Violations</t>
  </si>
  <si>
    <t>Final Liability Assessed</t>
  </si>
  <si>
    <t>Liability Owed to CAA</t>
  </si>
  <si>
    <t>Liability Paid to CAA</t>
  </si>
  <si>
    <t>Liability for SEPs</t>
  </si>
  <si>
    <t>Liability for CPs</t>
  </si>
  <si>
    <t>Discretionary Penalty Assessment</t>
  </si>
  <si>
    <t>Backlog Violations</t>
  </si>
  <si>
    <t>Violations 1/1/08 - 3/31/09</t>
  </si>
  <si>
    <t>Violations 4/1/09 - present</t>
  </si>
  <si>
    <t>CRESCENT CITY HARBOR DISTRICT</t>
  </si>
  <si>
    <t>R1-2008-0080</t>
  </si>
  <si>
    <t>CITY OF CRESCENT CITY</t>
  </si>
  <si>
    <t>CITY OF CRESCENT CITY WWTP</t>
  </si>
  <si>
    <t>R1-2008-0079</t>
  </si>
  <si>
    <t>CITY OF RIO DELL</t>
  </si>
  <si>
    <t>RIO DELL CITY WWTF</t>
  </si>
  <si>
    <t>R1-2008-0085</t>
  </si>
  <si>
    <t>GRATON COMMUNITY SERVICES DISTRICT</t>
  </si>
  <si>
    <t>GRATON CSD</t>
  </si>
  <si>
    <t>R1-2008-0083</t>
  </si>
  <si>
    <t>CITY OF WILLITS</t>
  </si>
  <si>
    <t>WILLITS CITY WWTP</t>
  </si>
  <si>
    <t>R1-2008-0087</t>
  </si>
  <si>
    <t>EVERGREEN PULP, INC.</t>
  </si>
  <si>
    <t>SAMOA PULP MILL</t>
  </si>
  <si>
    <t>ACLC</t>
  </si>
  <si>
    <t>CITY OF ARCATA</t>
  </si>
  <si>
    <t>CITY OF ARCATA WWTF</t>
  </si>
  <si>
    <t>R1-2008-0048</t>
  </si>
  <si>
    <t>HUMBOLDT COUNTY RESORT IMPROVEMENT DISTRICT NO.1</t>
  </si>
  <si>
    <t>SHELTER COVE</t>
  </si>
  <si>
    <t>R1-2008-0093</t>
  </si>
  <si>
    <t>FORESTVILLE WATER DISTRICT</t>
  </si>
  <si>
    <t>WASTEWATER TREATMENT, RECLAMATION, AND DISPOSAL FACILITY</t>
  </si>
  <si>
    <t>R1-2008-0127</t>
  </si>
  <si>
    <t>TOWN OF SCOTIA COMPANY, LLC (formerly PALCO)</t>
  </si>
  <si>
    <t>WASTEWATER TREATMENT FACILITY AND COGENERATION PLANT</t>
  </si>
  <si>
    <t>R1-2009-0010</t>
  </si>
  <si>
    <t>LOLETA COMMUNITY SERVICES DISTRICT</t>
  </si>
  <si>
    <t xml:space="preserve">WASTEWATER TREATMENT FACILITY  </t>
  </si>
  <si>
    <t>R1-2008-0114</t>
  </si>
  <si>
    <t>MCKINLEYVILLE COMMUNITY SERVICES DISTRICT</t>
  </si>
  <si>
    <t>WASTEWATER TREATMENT FACILITY</t>
  </si>
  <si>
    <t>R1-2008-0123</t>
  </si>
  <si>
    <t>UNIVERSITY OF CALIFORNIA, DAVIS</t>
  </si>
  <si>
    <t>BODEGA MARINE LAB</t>
  </si>
  <si>
    <t>R1-2008-0056</t>
  </si>
  <si>
    <t>CITY OF HEALDSBURG</t>
  </si>
  <si>
    <t>WASTEWATER COLLECTION, TREATMENT AND DISPOSAL FACILITY</t>
  </si>
  <si>
    <t>R1-2008-0124</t>
  </si>
  <si>
    <t>CITY OF FERNDALE</t>
  </si>
  <si>
    <t>R1-2009-0019</t>
  </si>
  <si>
    <t xml:space="preserve">AMERICAN CANYON </t>
  </si>
  <si>
    <t>AMERICAN CANYON WWTRF</t>
  </si>
  <si>
    <t>NEW CENTURY BEVERAGE CO</t>
  </si>
  <si>
    <t>BOTTLING GROUP, LLC</t>
  </si>
  <si>
    <t>PHILLIPS 66 (RODEO)/C P</t>
  </si>
  <si>
    <t>CONOCOPHILLIPS</t>
  </si>
  <si>
    <t>BROWNING - FERRIS INDUSTRIES</t>
  </si>
  <si>
    <t>CORINDA LOS TRANCOS (OX MTN) L F</t>
  </si>
  <si>
    <t>CALISTOGA CITY</t>
  </si>
  <si>
    <t>CALISTOGA CITY DUNAWEAL WWTP</t>
  </si>
  <si>
    <t>CROCKETT COGENERATION</t>
  </si>
  <si>
    <t xml:space="preserve">EAST BAY DISCHARGERS AUTH </t>
  </si>
  <si>
    <t>EBDA COMMON OUTFALL</t>
  </si>
  <si>
    <t xml:space="preserve">EAST BAY M U D </t>
  </si>
  <si>
    <t>EBMUD WPCP</t>
  </si>
  <si>
    <t>GENERAL CHEMICAL</t>
  </si>
  <si>
    <t>GENERAL CHEMICAL WWTP</t>
  </si>
  <si>
    <t xml:space="preserve">LAS GALLINAS VALLEY S D </t>
  </si>
  <si>
    <t>LAS GALLINAS WWTP</t>
  </si>
  <si>
    <t>PARADISE COVE WWTP (S D #5)</t>
  </si>
  <si>
    <t>MARIN CSD 5 PARADISE COVE WWTP</t>
  </si>
  <si>
    <t>MARIN COUNTY S D #5</t>
  </si>
  <si>
    <t>MARIN CSD 5 - TIBURON WWTP</t>
  </si>
  <si>
    <t xml:space="preserve">CITY OF MILLBRAE </t>
  </si>
  <si>
    <t>MILLBRAE WWTP</t>
  </si>
  <si>
    <t>MORTON INTERNATIONAL, INC.</t>
  </si>
  <si>
    <t>MORTON SALT DIVISION - NEWARK</t>
  </si>
  <si>
    <t xml:space="preserve">NOVATO SANITARY DISTRICT </t>
  </si>
  <si>
    <t>NOVATO AND IGNACIO WWTP</t>
  </si>
  <si>
    <t>MIRANT DELTA, LLC</t>
  </si>
  <si>
    <t>MT. VIEW SANITARY DISTRICT</t>
  </si>
  <si>
    <t>MT. VIEW SANITARY DISTRICT WWTP</t>
  </si>
  <si>
    <t>PETALUMA CITY</t>
  </si>
  <si>
    <t>PETALUMA WPCP</t>
  </si>
  <si>
    <t>PACIFIC GAS &amp; ELECTRIC CO</t>
  </si>
  <si>
    <t>PG&amp;E SHELL POND</t>
  </si>
  <si>
    <t>CITY OF PINOLE</t>
  </si>
  <si>
    <t>PINOLE WWTP</t>
  </si>
  <si>
    <t>SAN FRANCISCO CITY &amp; COUNTY</t>
  </si>
  <si>
    <t>SF - SE NORTH POINT &amp; BAYSIDE</t>
  </si>
  <si>
    <t>SAN FRANCISCO AIRPORT COMM</t>
  </si>
  <si>
    <t>SAN FRANCISCO INTL APT WQCP</t>
  </si>
  <si>
    <t>SAUSALITO-MARIN CITY S D</t>
  </si>
  <si>
    <t>SAUSALITO STP</t>
  </si>
  <si>
    <t xml:space="preserve">SONOMA VALLEY COUNTY SD </t>
  </si>
  <si>
    <t>SONOMA VALLEY COUNTY SD WWTP</t>
  </si>
  <si>
    <t>SOUTH BAYSIDE SYSTEM AUTH</t>
  </si>
  <si>
    <t>SBSA WWTP</t>
  </si>
  <si>
    <t>SOUTH SAN FRANCISCO CITY</t>
  </si>
  <si>
    <t>SOUTH SF/SAN BRUNO WQCP</t>
  </si>
  <si>
    <t>SEWER AUTHORITY MID-COAST</t>
  </si>
  <si>
    <t>SAM WWTP</t>
  </si>
  <si>
    <t>SUNNYVALE CITY</t>
  </si>
  <si>
    <t>SUNNYVALE WPCP</t>
  </si>
  <si>
    <t>TESORO REFINING &amp; MKTING CO.</t>
  </si>
  <si>
    <t>Golden Eagle Refinery WWTP</t>
  </si>
  <si>
    <t>USS-POSCO IND</t>
  </si>
  <si>
    <t>USS POSCO INDST - NPDES/SUB15</t>
  </si>
  <si>
    <t>VALERO REFINING COMPANY - CA</t>
  </si>
  <si>
    <t>VALERO BENICIA REFINERY</t>
  </si>
  <si>
    <t>VALLEJO SAN AND FLOOD CTL DIS</t>
  </si>
  <si>
    <t>VALLEJO SFCD WWTP</t>
  </si>
  <si>
    <t>SWB-2008-2-0001</t>
  </si>
  <si>
    <t>SWB-2008-2-0002</t>
  </si>
  <si>
    <t>SWB-2008-2-0003</t>
  </si>
  <si>
    <t>SWB-2008-2-0004</t>
  </si>
  <si>
    <t>SWB-2008-2-0005</t>
  </si>
  <si>
    <t>SWB-2008-2-0006</t>
  </si>
  <si>
    <t>SWB-2008-2-0007</t>
  </si>
  <si>
    <t>SWB-2008-2-0008</t>
  </si>
  <si>
    <t>SWB-2008-2-0009</t>
  </si>
  <si>
    <t>SWB-2008-2-0010</t>
  </si>
  <si>
    <t>SWB-2008-2-0011</t>
  </si>
  <si>
    <t>SWB-2008-2-0012</t>
  </si>
  <si>
    <t>SWB-2008-2-0013</t>
  </si>
  <si>
    <t>SWB-2008-2-0014</t>
  </si>
  <si>
    <t>SWB-2008-2-0015</t>
  </si>
  <si>
    <t>SWB-2008-2-0017</t>
  </si>
  <si>
    <t>SWB-2008-2-0018</t>
  </si>
  <si>
    <t>SWB-2008-2-0019</t>
  </si>
  <si>
    <t>SWB-2008-2-0021</t>
  </si>
  <si>
    <t>SWB-2008-2-0022</t>
  </si>
  <si>
    <t>SWB-2008-2-0023</t>
  </si>
  <si>
    <t>SWB-2008-2-0024</t>
  </si>
  <si>
    <t>SWB-2008-2-0025</t>
  </si>
  <si>
    <t>SWB-2008-2-0026</t>
  </si>
  <si>
    <t>SWB-2008-2-0027</t>
  </si>
  <si>
    <t>SWB-2008-2-0028</t>
  </si>
  <si>
    <t>SWB-2008-2-0030</t>
  </si>
  <si>
    <t>SWB-2008-2-0031</t>
  </si>
  <si>
    <t>SWB-2008-2-0032</t>
  </si>
  <si>
    <t>SWB-2008-2-0033</t>
  </si>
  <si>
    <t>SWB-2008-2-0034</t>
  </si>
  <si>
    <t>EPL</t>
  </si>
  <si>
    <t>CALIFORNIA WATER SERVICE</t>
  </si>
  <si>
    <t xml:space="preserve">CAL WATER STATIONS 64, 67, 69, 40-01 </t>
  </si>
  <si>
    <t>SWB-2008-3-0002</t>
  </si>
  <si>
    <t>UNI-KOOL COMPANY</t>
  </si>
  <si>
    <t>UNI-KOOL ABBOTT ST</t>
  </si>
  <si>
    <t>SWB-2008-3-0020</t>
  </si>
  <si>
    <t>MOSS LANDING POWER PLANT</t>
  </si>
  <si>
    <t xml:space="preserve">MOSS LANDING POWER PLANT </t>
  </si>
  <si>
    <t>SWB-2008-3-0010</t>
  </si>
  <si>
    <t>UNI-KOOL SALINAS FACILTY</t>
  </si>
  <si>
    <t>SWB-2008-3-0021</t>
  </si>
  <si>
    <t>CITY OF SAN JUAN BAUTISTA</t>
  </si>
  <si>
    <t>SAN JUAN BAUTISTA WWTP</t>
  </si>
  <si>
    <t>SWB-2008-3-0015</t>
  </si>
  <si>
    <t>MORRO BAY SD</t>
  </si>
  <si>
    <t>MORRO BAY/CAYUCOS WWTP</t>
  </si>
  <si>
    <t>SWB-2008-3-0009</t>
  </si>
  <si>
    <t>CITY OF PASO ROBLES</t>
  </si>
  <si>
    <t>PASO ROBLES WWTP</t>
  </si>
  <si>
    <t>SWB-2008-3-0011</t>
  </si>
  <si>
    <t>CITY OF PISMO BEACH</t>
  </si>
  <si>
    <t>PISMO BEACH WWTP</t>
  </si>
  <si>
    <t>SWB-2008-3-0013</t>
  </si>
  <si>
    <t>CITY OF SAN LUIS OBISPO</t>
  </si>
  <si>
    <t>SAN LUIS OBISPO WWTP</t>
  </si>
  <si>
    <t>SWB-2008-3-0016</t>
  </si>
  <si>
    <t>SAN SIMEON CSD</t>
  </si>
  <si>
    <t>R7-2011-0023</t>
  </si>
  <si>
    <t>R7-2011-0003</t>
  </si>
  <si>
    <t>R5-2011-0515</t>
  </si>
  <si>
    <t>Figure 1 Data:</t>
  </si>
  <si>
    <t>Total Liability for CPs</t>
  </si>
  <si>
    <t>Total Liability for SEPs</t>
  </si>
  <si>
    <t>Potential Liability</t>
  </si>
  <si>
    <t>Total Liability Agreed to Pay to CAA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</si>
  <si>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</si>
  <si>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</si>
  <si>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</si>
  <si>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</si>
  <si>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</si>
  <si>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</si>
  <si>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</si>
  <si>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</si>
  <si>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</si>
  <si>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Total</t>
  </si>
  <si>
    <t>Regional Total</t>
  </si>
  <si>
    <t>Table 1:</t>
  </si>
  <si>
    <t>Facilities with Violations</t>
  </si>
  <si>
    <t>Facilities Responded to Action</t>
  </si>
  <si>
    <t>Percent Facilities Responded</t>
  </si>
  <si>
    <t>Table 2:</t>
  </si>
  <si>
    <t>Facilities w/ MMPs</t>
  </si>
  <si>
    <t>Total Violations</t>
  </si>
  <si>
    <t>Violations Dismissed</t>
  </si>
  <si>
    <t>Violations in Dispute</t>
  </si>
  <si>
    <t>Agreed to Pay</t>
  </si>
  <si>
    <t>Outstanding</t>
  </si>
  <si>
    <t>5 Total</t>
  </si>
  <si>
    <t>Table 3:</t>
  </si>
  <si>
    <t>Potential Liability for Unresolved MMPs</t>
  </si>
  <si>
    <t>Regional Total (Settled &amp; Potential) Liability</t>
  </si>
  <si>
    <t>Table 4:</t>
  </si>
  <si>
    <t>Total Liability Paid to CAA</t>
  </si>
  <si>
    <t>% Liability Collected</t>
  </si>
  <si>
    <t>Attachment B</t>
  </si>
  <si>
    <t xml:space="preserve">Counts= </t>
  </si>
  <si>
    <t>Counts =</t>
  </si>
  <si>
    <t>Counts=</t>
  </si>
  <si>
    <t>Facilities Paid to CAA</t>
  </si>
  <si>
    <t>Facilities w/ SEP</t>
  </si>
  <si>
    <t xml:space="preserve"> Total Liability for SEPs </t>
  </si>
  <si>
    <t>Facilities w/ CP</t>
  </si>
  <si>
    <t>Fresno</t>
  </si>
  <si>
    <t>Redding</t>
  </si>
  <si>
    <t>Sacramento</t>
  </si>
  <si>
    <t>Total Counts=</t>
  </si>
  <si>
    <t>BP WEST COAST PRODUCTS, LLC</t>
  </si>
  <si>
    <t>BP CARSON REFINERY</t>
  </si>
  <si>
    <t>SWB-2008-4-0001</t>
  </si>
  <si>
    <t>EXXONMOBIL OIL CORPORATION</t>
  </si>
  <si>
    <t>TORRANCE REFINERY</t>
  </si>
  <si>
    <t>SWB-2008-4-0002</t>
  </si>
  <si>
    <t>KINDER MORGAN SFPP, LP</t>
  </si>
  <si>
    <t>NORWALK PUMP STATION</t>
  </si>
  <si>
    <t>SWB-2008-4-0003</t>
  </si>
  <si>
    <t>LUBRICATING SPECIALTIES COMPANY</t>
  </si>
  <si>
    <t>PICO RIVERA FACILITY</t>
  </si>
  <si>
    <t>SWB-2008-4-0004</t>
  </si>
  <si>
    <t>METROPOLITAN WATER DISTRICT OF SOUTHERN CALIFORNIA</t>
  </si>
  <si>
    <t>FOOTHILL FEEDER POWER PLANT</t>
  </si>
  <si>
    <t>SWB-2008-4-0005</t>
  </si>
  <si>
    <t>LOS ANGELES CITY DWP</t>
  </si>
  <si>
    <t>HAYNES GENERATING STATION</t>
  </si>
  <si>
    <t>SWB-2008-4-0006</t>
  </si>
  <si>
    <t>1801 AVENUE OF THE STARS LP</t>
  </si>
  <si>
    <t xml:space="preserve">OFFICE BUILDING </t>
  </si>
  <si>
    <t>SWB-2008-4-0007</t>
  </si>
  <si>
    <t>3M CO., EHS OPERATIONS</t>
  </si>
  <si>
    <t>3M PHARMACEUTICALS</t>
  </si>
  <si>
    <t>SWB-2008-4-0008</t>
  </si>
  <si>
    <t>4201 WILSHIRE, LLC</t>
  </si>
  <si>
    <t xml:space="preserve">HARBOR ASSOCIATES </t>
  </si>
  <si>
    <t>SWB-2008-4-0009</t>
  </si>
  <si>
    <t xml:space="preserve">550 SOUTH HOPE STREET ASSOCIATES </t>
  </si>
  <si>
    <t xml:space="preserve">550 SOUTH HOPE STREET BUILDING </t>
  </si>
  <si>
    <t>SWB-2008-4-0010</t>
  </si>
  <si>
    <t xml:space="preserve">ARDEN REALTY L.P. </t>
  </si>
  <si>
    <t xml:space="preserve">NEW WILSHIRE BUILDING </t>
  </si>
  <si>
    <t>SWB-2008-4-0011</t>
  </si>
  <si>
    <t xml:space="preserve">WILSHIRE - SAN VICENTE PLAZA </t>
  </si>
  <si>
    <t>SWB-2008-4-0012</t>
  </si>
  <si>
    <t xml:space="preserve">BEVERLY HILLS CITY </t>
  </si>
  <si>
    <t xml:space="preserve">BEVERLY RO TREATMENT PLANT </t>
  </si>
  <si>
    <t>SWB-2008-4-0013</t>
  </si>
  <si>
    <t>BEVERLY HILLS CITY</t>
  </si>
  <si>
    <t xml:space="preserve">SITE "A" SOUTH PARKING STRUCTURE </t>
  </si>
  <si>
    <t>SWB-2008-4-0014</t>
  </si>
  <si>
    <t xml:space="preserve">BOC GASES </t>
  </si>
  <si>
    <t>BOC GASES - EL SEGUNDO</t>
  </si>
  <si>
    <t>SWB-2008-4-0015</t>
  </si>
  <si>
    <t xml:space="preserve">BP WEST COAST PRODUCT LLC </t>
  </si>
  <si>
    <t xml:space="preserve">HATHAWAY TERMINAL TANK FARM </t>
  </si>
  <si>
    <t>SWB-2008-4-0016</t>
  </si>
  <si>
    <t xml:space="preserve">BP WILMINGTON CALCINER </t>
  </si>
  <si>
    <t xml:space="preserve">BP WILMINGTON PLANT </t>
  </si>
  <si>
    <t>SWB-2008-4-0017</t>
  </si>
  <si>
    <t>CALIFORNIA DAIRIES INC.</t>
  </si>
  <si>
    <t>SWB-2008-4-0018</t>
  </si>
  <si>
    <t xml:space="preserve">CALIFORNIA DOMESTIC WATER CO. </t>
  </si>
  <si>
    <t xml:space="preserve">BASSETT WELLFIELD </t>
  </si>
  <si>
    <t>SWB-2008-4-0019</t>
  </si>
  <si>
    <t xml:space="preserve">CALIFORNIA SULPHUR CO. </t>
  </si>
  <si>
    <t xml:space="preserve">SULFUR PELLETIZING, WILMINGTON </t>
  </si>
  <si>
    <t>SWB-2008-4-0020</t>
  </si>
  <si>
    <t xml:space="preserve">CAMROSA WATER DISTRICT </t>
  </si>
  <si>
    <t>CAMROSA WWRP</t>
  </si>
  <si>
    <t>SWB-2008-4-0021</t>
  </si>
  <si>
    <t xml:space="preserve">CARRAMERICA REALTY CORP. </t>
  </si>
  <si>
    <t xml:space="preserve">CARRAMERICA OFFICE BUILDING </t>
  </si>
  <si>
    <t>SWB-2008-4-0022</t>
  </si>
  <si>
    <t xml:space="preserve">CASDEN PARK LA BREA A LLC </t>
  </si>
  <si>
    <t xml:space="preserve">PARK LA BREA, PARCEL A </t>
  </si>
  <si>
    <t>SWB-2008-4-0023</t>
  </si>
  <si>
    <t xml:space="preserve">COLTEC INDUSTRIES INC. </t>
  </si>
  <si>
    <t xml:space="preserve">FORMER MENASCO AEROSYSTEM FACILITY </t>
  </si>
  <si>
    <t>SWB-2008-4-0024</t>
  </si>
  <si>
    <t xml:space="preserve">CONOCOPHILLIPS COMPANY </t>
  </si>
  <si>
    <t xml:space="preserve">LA REFINERY, CARSON PLANT </t>
  </si>
  <si>
    <t>SWB-2008-4-0025</t>
  </si>
  <si>
    <t>76 STATION #3768</t>
  </si>
  <si>
    <t>SWB-2008-4-0026</t>
  </si>
  <si>
    <t xml:space="preserve">CONSOLIDATED DRUM RECONDITIONING </t>
  </si>
  <si>
    <t xml:space="preserve">OIL DRUM RECYCLING, SOUTH GATE </t>
  </si>
  <si>
    <t>SWB-2008-4-0027</t>
  </si>
  <si>
    <t xml:space="preserve">COPPERFIELD INVESTMENT &amp; DEVELOPMENT </t>
  </si>
  <si>
    <t xml:space="preserve">WILSHIRE-HIGHLAND BUILDING </t>
  </si>
  <si>
    <t>SWB-2008-4-0028</t>
  </si>
  <si>
    <t xml:space="preserve">COVINA IRRIGATING CO. </t>
  </si>
  <si>
    <t>TREATMENT PLANT #1</t>
  </si>
  <si>
    <t>SWB-2008-4-0029</t>
  </si>
  <si>
    <t xml:space="preserve">CULLIGAN INDUSTRIAL WATER TREATMENT </t>
  </si>
  <si>
    <t xml:space="preserve">PURETEC HARRIS INDUSTRIAL WATER </t>
  </si>
  <si>
    <t>SWB-2008-4-0030</t>
  </si>
  <si>
    <t xml:space="preserve">CWD CLOVERDALE II ASSOCIATES </t>
  </si>
  <si>
    <t xml:space="preserve">328 CLOVERDALE APARTMENTS </t>
  </si>
  <si>
    <t>SWB-2008-4-0031</t>
  </si>
  <si>
    <t>THE DIAL CORP</t>
  </si>
  <si>
    <t xml:space="preserve">SOUTHWEST GREASE BUSINESS </t>
  </si>
  <si>
    <t>SWB-2008-4-0032</t>
  </si>
  <si>
    <t xml:space="preserve">DOLE FOOD CO., INC. </t>
  </si>
  <si>
    <t xml:space="preserve">WESTLAKE VILLAGE HOTEL &amp; SPA </t>
  </si>
  <si>
    <t>SWB-2008-4-0033</t>
  </si>
  <si>
    <t xml:space="preserve">DOUGLAS EMMETT WARNER CENTER TOWER </t>
  </si>
  <si>
    <t>PLAZA 3, WARNER CENTER</t>
  </si>
  <si>
    <t>SWB-2008-4-0034</t>
  </si>
  <si>
    <t>DOUGLAS EMMETT, INC.</t>
  </si>
  <si>
    <t xml:space="preserve">TRILLIUM - 6320 CANOGA AVENUE </t>
  </si>
  <si>
    <t>SWB-2008-4-0035</t>
  </si>
  <si>
    <t>DTSC/ENGLAND &amp; ASSOCIATES</t>
  </si>
  <si>
    <t xml:space="preserve">FORMER SOUTHLAND OIL SITE </t>
  </si>
  <si>
    <t>SWB-2008-4-0036</t>
  </si>
  <si>
    <t xml:space="preserve">EDINGTON OIL CO. </t>
  </si>
  <si>
    <t>LONG BEACH REFINERY - RAINFALL</t>
  </si>
  <si>
    <t>SWB-2008-4-0037</t>
  </si>
  <si>
    <t xml:space="preserve">EL SEGUNDO POWER, LLC </t>
  </si>
  <si>
    <t xml:space="preserve">EL SEGUNDO GENERATING STATION </t>
  </si>
  <si>
    <t>SWB-2008-4-0038</t>
  </si>
  <si>
    <t xml:space="preserve">ELIXIR INDUSTRIES </t>
  </si>
  <si>
    <t>SWB-2008-4-0039</t>
  </si>
  <si>
    <t xml:space="preserve">ERIC REALTY, INC. </t>
  </si>
  <si>
    <t>ERIC REALTY, INC.</t>
  </si>
  <si>
    <t>SWB-2008-4-0040</t>
  </si>
  <si>
    <t xml:space="preserve">EXXONMOBIL OIL CORPORATION </t>
  </si>
  <si>
    <t>MOBIL SS#18-LDM</t>
  </si>
  <si>
    <t>SWB-2008-4-0041</t>
  </si>
  <si>
    <t xml:space="preserve">FAIRCHILD HOLDING CORP. </t>
  </si>
  <si>
    <t xml:space="preserve">VOI-SHAN REDONDO BEACH </t>
  </si>
  <si>
    <t>SWB-2008-4-0042</t>
  </si>
  <si>
    <t xml:space="preserve">FOREST LAWN MEMORIAL PARK </t>
  </si>
  <si>
    <t xml:space="preserve">FOREST LAWN MEMORIAL PARK, COVINA HILLS </t>
  </si>
  <si>
    <t>SWB-2008-4-0043</t>
  </si>
  <si>
    <t xml:space="preserve">G &amp; K MANAGEMENT CO., INC. </t>
  </si>
  <si>
    <t xml:space="preserve">GRAND PROMENADE </t>
  </si>
  <si>
    <t>SWB-2008-4-0044</t>
  </si>
  <si>
    <t xml:space="preserve">GOLDEN STATE WATER COMPANY - SAN DIMAS </t>
  </si>
  <si>
    <t xml:space="preserve">OJAI SYSTEM </t>
  </si>
  <si>
    <t>SWB-2008-4-0045</t>
  </si>
  <si>
    <t xml:space="preserve">GOLDRICH &amp; KEST MANAGEMENT CO. </t>
  </si>
  <si>
    <t xml:space="preserve">MUSEUM TERRACE APARTMENT </t>
  </si>
  <si>
    <t>SWB-2008-4-0046</t>
  </si>
  <si>
    <t xml:space="preserve">HANKEY INVESTMENT COMPANY </t>
  </si>
  <si>
    <t xml:space="preserve">MIDWAY FORD </t>
  </si>
  <si>
    <t>SWB-2008-4-0047</t>
  </si>
  <si>
    <t xml:space="preserve">HR TEXTRON INC. </t>
  </si>
  <si>
    <t xml:space="preserve">VALENCIA FACILITY </t>
  </si>
  <si>
    <t>SWB-2008-4-0048</t>
  </si>
  <si>
    <t xml:space="preserve">LA CO PARKING AUTHORITY </t>
  </si>
  <si>
    <t xml:space="preserve">WALT DISNEY HALL PARKING </t>
  </si>
  <si>
    <t>SWB-2008-4-0049</t>
  </si>
  <si>
    <t xml:space="preserve">LB/L-SUNCAL MANDALAY, LLC </t>
  </si>
  <si>
    <t xml:space="preserve">WESTPORT AT MANDALAY BAY </t>
  </si>
  <si>
    <t>SWB-2008-4-0050</t>
  </si>
  <si>
    <t xml:space="preserve">LEGACY PARTNERS II LB WORLD TRADE, LLC </t>
  </si>
  <si>
    <t xml:space="preserve">ONE WORLD TRADE CENTER </t>
  </si>
  <si>
    <t>SWB-2008-4-0051</t>
  </si>
  <si>
    <t>LINCOLN AVENUE WATER CO.</t>
  </si>
  <si>
    <t xml:space="preserve">SOUTH COULTER WATER TREATMENT </t>
  </si>
  <si>
    <t>SWB-2008-4-0052</t>
  </si>
  <si>
    <t xml:space="preserve">LOS ANGELES COUNTY SANITATION DISTRICTS </t>
  </si>
  <si>
    <t xml:space="preserve">SAN JOSE CREEK WWRP </t>
  </si>
  <si>
    <t>SWB-2008-4-0053</t>
  </si>
  <si>
    <t xml:space="preserve">LOS ANGELES COUNTY FAIR, HOTEL &amp; EXPO CO. </t>
  </si>
  <si>
    <t xml:space="preserve">FAIRPLEX </t>
  </si>
  <si>
    <t>SWB-2008-4-0054</t>
  </si>
  <si>
    <t xml:space="preserve">LOS ANGELES UNIFIED SCHOOL DISTRICT </t>
  </si>
  <si>
    <t xml:space="preserve">VISTA HERMOSA PROJECT </t>
  </si>
  <si>
    <t>SWB-2008-4-0055</t>
  </si>
  <si>
    <t xml:space="preserve">M &amp; H PROPERTY MANAGEMENT </t>
  </si>
  <si>
    <t xml:space="preserve">VILLA MARINA MARKET PLACE </t>
  </si>
  <si>
    <t>SWB-2008-4-0056</t>
  </si>
  <si>
    <t xml:space="preserve">MAGUIRE PROPERTIES </t>
  </si>
  <si>
    <t xml:space="preserve">ONE CALIFORNIA PLAZA </t>
  </si>
  <si>
    <t>SWB-2008-4-0057</t>
  </si>
  <si>
    <t xml:space="preserve">MANOUCHEHER BENJY </t>
  </si>
  <si>
    <t xml:space="preserve">LAUREL WAY PROJECT </t>
  </si>
  <si>
    <t>SWB-2008-4-0058</t>
  </si>
  <si>
    <t xml:space="preserve">HPG MANAGEMENT, INC. </t>
  </si>
  <si>
    <t xml:space="preserve">DETROIT APARTMENTS </t>
  </si>
  <si>
    <t>SWB-2008-4-0059</t>
  </si>
  <si>
    <t xml:space="preserve">METROPOLITAN STEVEDORE </t>
  </si>
  <si>
    <t xml:space="preserve">METROPOLITAN STEVEDORE CO. </t>
  </si>
  <si>
    <t>SWB-2008-4-0060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</si>
</sst>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17" borderId="0" xfId="68" applyFont="1" applyFill="1" applyAlignment="1">
      <alignment horizontal="center" vertical="center" wrapText="1"/>
      <protection/>
    </xf>
    <xf numFmtId="0" fontId="17" fillId="15" borderId="0" xfId="68" applyFont="1" applyFill="1" applyAlignment="1">
      <alignment horizontal="center" vertical="center" wrapText="1"/>
      <protection/>
    </xf>
    <xf numFmtId="0" fontId="17" fillId="24" borderId="0" xfId="68" applyFont="1" applyFill="1" applyAlignment="1">
      <alignment horizontal="center" vertical="center" wrapText="1"/>
      <protection/>
    </xf>
    <xf numFmtId="0" fontId="17" fillId="25" borderId="0" xfId="68" applyFont="1" applyFill="1" applyAlignment="1">
      <alignment horizontal="center" vertical="center" wrapText="1"/>
      <protection/>
    </xf>
    <xf numFmtId="0" fontId="17" fillId="20" borderId="0" xfId="68" applyFont="1" applyFill="1" applyAlignment="1">
      <alignment horizontal="center" vertical="center" wrapText="1"/>
      <protection/>
    </xf>
    <xf numFmtId="0" fontId="17" fillId="26" borderId="0" xfId="68" applyFont="1" applyFill="1" applyAlignment="1">
      <alignment horizontal="center" vertical="center" wrapText="1"/>
      <protection/>
    </xf>
    <xf numFmtId="0" fontId="2" fillId="27" borderId="0" xfId="68" applyFill="1" applyAlignment="1">
      <alignment horizontal="center" vertical="center" wrapText="1"/>
      <protection/>
    </xf>
    <xf numFmtId="0" fontId="17" fillId="0" borderId="0" xfId="68" applyFont="1" applyFill="1" applyAlignment="1">
      <alignment horizontal="center" vertical="center" wrapText="1"/>
      <protection/>
    </xf>
    <xf numFmtId="0" fontId="2" fillId="0" borderId="0" xfId="68" applyFill="1" applyAlignment="1">
      <alignment horizontal="center" vertical="center" wrapText="1"/>
      <protection/>
    </xf>
    <xf numFmtId="0" fontId="2" fillId="28" borderId="0" xfId="68" applyFill="1" applyAlignment="1">
      <alignment horizontal="center" vertical="center" wrapText="1"/>
      <protection/>
    </xf>
    <xf numFmtId="0" fontId="17" fillId="29" borderId="10" xfId="68" applyFont="1" applyFill="1" applyBorder="1" applyAlignment="1">
      <alignment horizontal="center"/>
      <protection/>
    </xf>
    <xf numFmtId="0" fontId="17" fillId="29" borderId="11" xfId="68" applyFont="1" applyFill="1" applyBorder="1" applyAlignment="1">
      <alignment horizontal="center"/>
      <protection/>
    </xf>
    <xf numFmtId="0" fontId="17" fillId="29" borderId="0" xfId="68" applyFont="1" applyFill="1">
      <alignment/>
      <protection/>
    </xf>
    <xf numFmtId="0" fontId="17" fillId="29" borderId="0" xfId="68" applyFont="1" applyFill="1" applyAlignment="1">
      <alignment horizontal="center" wrapText="1"/>
      <protection/>
    </xf>
    <xf numFmtId="0" fontId="2" fillId="29" borderId="0" xfId="68" applyFill="1">
      <alignment/>
      <protection/>
    </xf>
    <xf numFmtId="0" fontId="2" fillId="29" borderId="0" xfId="68" applyFill="1" applyAlignment="1">
      <alignment horizontal="center" vertical="center"/>
      <protection/>
    </xf>
    <xf numFmtId="0" fontId="2" fillId="29" borderId="0" xfId="68" applyFill="1" applyAlignment="1">
      <alignment vertical="center"/>
      <protection/>
    </xf>
    <xf numFmtId="0" fontId="17" fillId="28" borderId="12" xfId="68" applyFont="1" applyFill="1" applyBorder="1" applyAlignment="1">
      <alignment horizontal="center"/>
      <protection/>
    </xf>
    <xf numFmtId="0" fontId="19" fillId="20" borderId="13" xfId="58" applyFont="1" applyFill="1" applyBorder="1" applyAlignment="1">
      <alignment horizontal="center" wrapText="1"/>
      <protection/>
    </xf>
    <xf numFmtId="0" fontId="19" fillId="20" borderId="12" xfId="58" applyFont="1" applyFill="1" applyBorder="1" applyAlignment="1">
      <alignment horizontal="center" wrapText="1"/>
      <protection/>
    </xf>
    <xf numFmtId="44" fontId="19" fillId="20" borderId="12" xfId="46" applyFont="1" applyFill="1" applyBorder="1" applyAlignment="1">
      <alignment horizontal="center" wrapText="1"/>
    </xf>
    <xf numFmtId="0" fontId="20" fillId="15" borderId="12" xfId="59" applyFont="1" applyFill="1" applyBorder="1">
      <alignment/>
      <protection/>
    </xf>
    <xf numFmtId="0" fontId="21" fillId="15" borderId="13" xfId="58" applyFont="1" applyFill="1" applyBorder="1" applyAlignment="1" applyProtection="1">
      <alignment horizontal="center" vertical="top" wrapText="1"/>
      <protection locked="0"/>
    </xf>
    <xf numFmtId="0" fontId="21" fillId="15" borderId="12" xfId="58" applyFont="1" applyFill="1" applyBorder="1" applyAlignment="1" applyProtection="1">
      <alignment vertical="top" wrapText="1"/>
      <protection locked="0"/>
    </xf>
    <xf numFmtId="0" fontId="21" fillId="15" borderId="12" xfId="58" applyFont="1" applyFill="1" applyBorder="1" applyAlignment="1" applyProtection="1">
      <alignment horizontal="left" vertical="top"/>
      <protection locked="0"/>
    </xf>
    <xf numFmtId="0" fontId="21" fillId="15" borderId="12" xfId="58" applyFont="1" applyFill="1" applyBorder="1" applyAlignment="1" applyProtection="1">
      <alignment horizontal="center" vertical="top"/>
      <protection locked="0"/>
    </xf>
    <xf numFmtId="44" fontId="21" fillId="15" borderId="12" xfId="46" applyFont="1" applyFill="1" applyBorder="1" applyAlignment="1" applyProtection="1">
      <alignment vertical="top"/>
      <protection locked="0"/>
    </xf>
    <xf numFmtId="0" fontId="21" fillId="15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15" borderId="12" xfId="58" applyFont="1" applyFill="1" applyBorder="1" applyAlignment="1" applyProtection="1">
      <alignment horizontal="center" vertical="top" wrapText="1"/>
      <protection locked="0"/>
    </xf>
    <xf numFmtId="44" fontId="21" fillId="15" borderId="12" xfId="46" applyFont="1" applyFill="1" applyBorder="1" applyAlignment="1" applyProtection="1">
      <alignment horizontal="center" vertical="center" wrapText="1"/>
      <protection locked="0"/>
    </xf>
    <xf numFmtId="44" fontId="21" fillId="15" borderId="12" xfId="46" applyFont="1" applyFill="1" applyBorder="1" applyAlignment="1" applyProtection="1">
      <alignment vertical="center" wrapText="1"/>
      <protection locked="0"/>
    </xf>
    <xf numFmtId="0" fontId="21" fillId="15" borderId="12" xfId="58" applyFont="1" applyFill="1" applyBorder="1" applyAlignment="1" applyProtection="1">
      <alignment vertical="center" wrapText="1"/>
      <protection locked="0"/>
    </xf>
    <xf numFmtId="0" fontId="20" fillId="17" borderId="12" xfId="59" applyFont="1" applyFill="1" applyBorder="1">
      <alignment/>
      <protection/>
    </xf>
    <xf numFmtId="0" fontId="21" fillId="17" borderId="13" xfId="58" applyFont="1" applyFill="1" applyBorder="1" applyAlignment="1" applyProtection="1">
      <alignment horizontal="center" vertical="top" wrapText="1"/>
      <protection locked="0"/>
    </xf>
    <xf numFmtId="0" fontId="21" fillId="17" borderId="12" xfId="58" applyFont="1" applyFill="1" applyBorder="1" applyAlignment="1" applyProtection="1">
      <alignment vertical="top" wrapText="1"/>
      <protection locked="0"/>
    </xf>
    <xf numFmtId="0" fontId="21" fillId="17" borderId="12" xfId="58" applyFont="1" applyFill="1" applyBorder="1" applyAlignment="1" applyProtection="1">
      <alignment horizontal="left" vertical="top"/>
      <protection locked="0"/>
    </xf>
    <xf numFmtId="0" fontId="21" fillId="17" borderId="12" xfId="58" applyFont="1" applyFill="1" applyBorder="1" applyAlignment="1" applyProtection="1">
      <alignment horizontal="center" vertical="top"/>
      <protection locked="0"/>
    </xf>
    <xf numFmtId="44" fontId="21" fillId="17" borderId="12" xfId="46" applyFont="1" applyFill="1" applyBorder="1" applyAlignment="1" applyProtection="1">
      <alignment vertical="top"/>
      <protection locked="0"/>
    </xf>
    <xf numFmtId="0" fontId="21" fillId="17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17" borderId="12" xfId="58" applyFont="1" applyFill="1" applyBorder="1" applyAlignment="1" applyProtection="1">
      <alignment horizontal="center" vertical="top" wrapText="1"/>
      <protection locked="0"/>
    </xf>
    <xf numFmtId="44" fontId="21" fillId="17" borderId="12" xfId="46" applyFont="1" applyFill="1" applyBorder="1" applyAlignment="1" applyProtection="1">
      <alignment horizontal="center" vertical="center" wrapText="1"/>
      <protection locked="0"/>
    </xf>
    <xf numFmtId="44" fontId="21" fillId="17" borderId="12" xfId="46" applyFont="1" applyFill="1" applyBorder="1" applyAlignment="1" applyProtection="1">
      <alignment vertical="center" wrapText="1"/>
      <protection locked="0"/>
    </xf>
    <xf numFmtId="0" fontId="21" fillId="17" borderId="12" xfId="58" applyFont="1" applyFill="1" applyBorder="1" applyAlignment="1" applyProtection="1">
      <alignment vertical="center" wrapText="1"/>
      <protection locked="0"/>
    </xf>
    <xf numFmtId="0" fontId="20" fillId="20" borderId="12" xfId="59" applyFont="1" applyFill="1" applyBorder="1" applyAlignment="1">
      <alignment vertical="top"/>
      <protection/>
    </xf>
    <xf numFmtId="0" fontId="20" fillId="20" borderId="13" xfId="59" applyFont="1" applyFill="1" applyBorder="1" applyAlignment="1" applyProtection="1">
      <alignment horizontal="center" vertical="top" wrapText="1"/>
      <protection locked="0"/>
    </xf>
    <xf numFmtId="0" fontId="21" fillId="20" borderId="12" xfId="59" applyFont="1" applyFill="1" applyBorder="1" applyAlignment="1" applyProtection="1">
      <alignment vertical="top" wrapText="1"/>
      <protection locked="0"/>
    </xf>
    <xf numFmtId="0" fontId="20" fillId="20" borderId="12" xfId="59" applyFont="1" applyFill="1" applyBorder="1" applyAlignment="1" applyProtection="1">
      <alignment vertical="top" wrapText="1"/>
      <protection locked="0"/>
    </xf>
    <xf numFmtId="0" fontId="20" fillId="20" borderId="12" xfId="59" applyFont="1" applyFill="1" applyBorder="1" applyAlignment="1" applyProtection="1">
      <alignment horizontal="left" vertical="top"/>
      <protection locked="0"/>
    </xf>
    <xf numFmtId="0" fontId="20" fillId="20" borderId="12" xfId="59" applyFont="1" applyFill="1" applyBorder="1" applyAlignment="1" applyProtection="1">
      <alignment horizontal="center" vertical="top"/>
      <protection locked="0"/>
    </xf>
    <xf numFmtId="0" fontId="21" fillId="20" borderId="12" xfId="59" applyFont="1" applyFill="1" applyBorder="1" applyAlignment="1" applyProtection="1">
      <alignment horizontal="center" vertical="top"/>
      <protection locked="0"/>
    </xf>
    <xf numFmtId="44" fontId="21" fillId="20" borderId="12" xfId="44" applyFont="1" applyFill="1" applyBorder="1" applyAlignment="1" applyProtection="1">
      <alignment vertical="top"/>
      <protection locked="0"/>
    </xf>
    <xf numFmtId="0" fontId="21" fillId="20" borderId="12" xfId="44" applyNumberFormat="1" applyFont="1" applyFill="1" applyBorder="1" applyAlignment="1" applyProtection="1">
      <alignment horizontal="center" vertical="top" wrapText="1"/>
      <protection locked="0"/>
    </xf>
    <xf numFmtId="0" fontId="20" fillId="20" borderId="12" xfId="59" applyFont="1" applyFill="1" applyBorder="1" applyAlignment="1" applyProtection="1">
      <alignment horizontal="center" vertical="top" wrapText="1"/>
      <protection locked="0"/>
    </xf>
    <xf numFmtId="44" fontId="21" fillId="20" borderId="12" xfId="44" applyFont="1" applyFill="1" applyBorder="1" applyAlignment="1" applyProtection="1">
      <alignment vertical="top" wrapText="1"/>
      <protection locked="0"/>
    </xf>
    <xf numFmtId="0" fontId="20" fillId="24" borderId="12" xfId="59" applyFont="1" applyFill="1" applyBorder="1">
      <alignment/>
      <protection/>
    </xf>
    <xf numFmtId="0" fontId="21" fillId="24" borderId="13" xfId="58" applyFont="1" applyFill="1" applyBorder="1" applyAlignment="1" applyProtection="1">
      <alignment horizontal="center" vertical="top" wrapText="1"/>
      <protection locked="0"/>
    </xf>
    <xf numFmtId="0" fontId="21" fillId="24" borderId="12" xfId="58" applyFont="1" applyFill="1" applyBorder="1" applyAlignment="1" applyProtection="1">
      <alignment vertical="top" wrapText="1"/>
      <protection locked="0"/>
    </xf>
    <xf numFmtId="0" fontId="21" fillId="24" borderId="12" xfId="58" applyFont="1" applyFill="1" applyBorder="1" applyAlignment="1" applyProtection="1">
      <alignment horizontal="left" vertical="top"/>
      <protection locked="0"/>
    </xf>
    <xf numFmtId="0" fontId="21" fillId="24" borderId="12" xfId="58" applyFont="1" applyFill="1" applyBorder="1" applyAlignment="1" applyProtection="1">
      <alignment horizontal="center" vertical="top"/>
      <protection locked="0"/>
    </xf>
    <xf numFmtId="44" fontId="21" fillId="24" borderId="12" xfId="46" applyFont="1" applyFill="1" applyBorder="1" applyAlignment="1" applyProtection="1">
      <alignment vertical="top"/>
      <protection locked="0"/>
    </xf>
    <xf numFmtId="0" fontId="21" fillId="24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24" borderId="12" xfId="58" applyFont="1" applyFill="1" applyBorder="1" applyAlignment="1" applyProtection="1">
      <alignment horizontal="center" vertical="top" wrapText="1"/>
      <protection locked="0"/>
    </xf>
    <xf numFmtId="44" fontId="21" fillId="24" borderId="12" xfId="46" applyFont="1" applyFill="1" applyBorder="1" applyAlignment="1" applyProtection="1">
      <alignment horizontal="center" vertical="center" wrapText="1"/>
      <protection locked="0"/>
    </xf>
    <xf numFmtId="44" fontId="21" fillId="24" borderId="12" xfId="46" applyFont="1" applyFill="1" applyBorder="1" applyAlignment="1" applyProtection="1">
      <alignment vertical="center" wrapText="1"/>
      <protection locked="0"/>
    </xf>
    <xf numFmtId="0" fontId="20" fillId="26" borderId="12" xfId="59" applyFont="1" applyFill="1" applyBorder="1">
      <alignment/>
      <protection/>
    </xf>
    <xf numFmtId="0" fontId="21" fillId="26" borderId="13" xfId="58" applyFont="1" applyFill="1" applyBorder="1" applyAlignment="1" applyProtection="1">
      <alignment horizontal="center" vertical="top" wrapText="1"/>
      <protection locked="0"/>
    </xf>
    <xf numFmtId="0" fontId="21" fillId="26" borderId="12" xfId="58" applyFont="1" applyFill="1" applyBorder="1" applyAlignment="1" applyProtection="1">
      <alignment vertical="top" wrapText="1"/>
      <protection locked="0"/>
    </xf>
    <xf numFmtId="0" fontId="21" fillId="26" borderId="12" xfId="58" applyFont="1" applyFill="1" applyBorder="1" applyAlignment="1" applyProtection="1">
      <alignment horizontal="left" vertical="top"/>
      <protection locked="0"/>
    </xf>
    <xf numFmtId="0" fontId="21" fillId="26" borderId="12" xfId="58" applyFont="1" applyFill="1" applyBorder="1" applyAlignment="1" applyProtection="1">
      <alignment horizontal="center" vertical="top"/>
      <protection locked="0"/>
    </xf>
    <xf numFmtId="44" fontId="21" fillId="26" borderId="12" xfId="46" applyFont="1" applyFill="1" applyBorder="1" applyAlignment="1" applyProtection="1">
      <alignment vertical="top"/>
      <protection locked="0"/>
    </xf>
    <xf numFmtId="0" fontId="21" fillId="26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26" borderId="12" xfId="58" applyFont="1" applyFill="1" applyBorder="1" applyAlignment="1" applyProtection="1">
      <alignment horizontal="center" vertical="top" wrapText="1"/>
      <protection locked="0"/>
    </xf>
    <xf numFmtId="44" fontId="21" fillId="26" borderId="12" xfId="46" applyFont="1" applyFill="1" applyBorder="1" applyAlignment="1" applyProtection="1">
      <alignment horizontal="center" vertical="center" wrapText="1"/>
      <protection locked="0"/>
    </xf>
    <xf numFmtId="44" fontId="21" fillId="26" borderId="12" xfId="46" applyFont="1" applyFill="1" applyBorder="1" applyAlignment="1" applyProtection="1">
      <alignment vertical="center" wrapText="1"/>
      <protection locked="0"/>
    </xf>
    <xf numFmtId="0" fontId="21" fillId="26" borderId="12" xfId="58" applyFont="1" applyFill="1" applyBorder="1" applyAlignment="1" applyProtection="1">
      <alignment vertical="center" wrapText="1"/>
      <protection locked="0"/>
    </xf>
    <xf numFmtId="0" fontId="20" fillId="25" borderId="12" xfId="59" applyFont="1" applyFill="1" applyBorder="1">
      <alignment/>
      <protection/>
    </xf>
    <xf numFmtId="0" fontId="21" fillId="25" borderId="13" xfId="58" applyFont="1" applyFill="1" applyBorder="1" applyAlignment="1" applyProtection="1">
      <alignment horizontal="center" vertical="top" wrapText="1"/>
      <protection locked="0"/>
    </xf>
    <xf numFmtId="0" fontId="21" fillId="25" borderId="12" xfId="58" applyFont="1" applyFill="1" applyBorder="1" applyAlignment="1" applyProtection="1">
      <alignment vertical="top" wrapText="1"/>
      <protection locked="0"/>
    </xf>
    <xf numFmtId="0" fontId="21" fillId="25" borderId="12" xfId="58" applyFont="1" applyFill="1" applyBorder="1" applyAlignment="1" applyProtection="1">
      <alignment horizontal="left" vertical="top"/>
      <protection locked="0"/>
    </xf>
    <xf numFmtId="0" fontId="21" fillId="25" borderId="12" xfId="58" applyFont="1" applyFill="1" applyBorder="1" applyAlignment="1" applyProtection="1">
      <alignment horizontal="center" vertical="top"/>
      <protection locked="0"/>
    </xf>
    <xf numFmtId="44" fontId="21" fillId="25" borderId="12" xfId="46" applyFont="1" applyFill="1" applyBorder="1" applyAlignment="1" applyProtection="1">
      <alignment vertical="top"/>
      <protection locked="0"/>
    </xf>
    <xf numFmtId="0" fontId="21" fillId="25" borderId="12" xfId="46" applyNumberFormat="1" applyFont="1" applyFill="1" applyBorder="1" applyAlignment="1" applyProtection="1">
      <alignment horizontal="center" vertical="top" wrapText="1"/>
      <protection locked="0"/>
    </xf>
    <xf numFmtId="0" fontId="21" fillId="25" borderId="12" xfId="58" applyFont="1" applyFill="1" applyBorder="1" applyAlignment="1" applyProtection="1">
      <alignment horizontal="center" vertical="top" wrapText="1"/>
      <protection locked="0"/>
    </xf>
    <xf numFmtId="44" fontId="21" fillId="25" borderId="12" xfId="46" applyFont="1" applyFill="1" applyBorder="1" applyAlignment="1" applyProtection="1">
      <alignment horizontal="center" vertical="center" wrapText="1"/>
      <protection locked="0"/>
    </xf>
    <xf numFmtId="44" fontId="21" fillId="25" borderId="12" xfId="46" applyFont="1" applyFill="1" applyBorder="1" applyAlignment="1" applyProtection="1">
      <alignment vertical="center" wrapText="1"/>
      <protection locked="0"/>
    </xf>
    <xf numFmtId="0" fontId="21" fillId="25" borderId="12" xfId="58" applyFont="1" applyFill="1" applyBorder="1" applyAlignment="1" applyProtection="1">
      <alignment vertical="center" wrapText="1"/>
      <protection locked="0"/>
    </xf>
    <xf numFmtId="0" fontId="21" fillId="24" borderId="13" xfId="58" applyFont="1" applyFill="1" applyBorder="1" applyAlignment="1" applyProtection="1">
      <alignment horizontal="center" vertical="top" wrapText="1"/>
      <protection locked="0"/>
    </xf>
    <xf numFmtId="44" fontId="20" fillId="25" borderId="12" xfId="46" applyFont="1" applyFill="1" applyBorder="1" applyAlignment="1" applyProtection="1">
      <alignment/>
      <protection locked="0"/>
    </xf>
    <xf numFmtId="0" fontId="20" fillId="25" borderId="12" xfId="46" applyNumberFormat="1" applyFont="1" applyFill="1" applyBorder="1" applyAlignment="1">
      <alignment horizontal="center" wrapText="1"/>
    </xf>
    <xf numFmtId="0" fontId="20" fillId="25" borderId="12" xfId="60" applyFont="1" applyFill="1" applyBorder="1" applyAlignment="1">
      <alignment horizontal="center" wrapText="1"/>
      <protection/>
    </xf>
    <xf numFmtId="44" fontId="20" fillId="25" borderId="12" xfId="46" applyFont="1" applyFill="1" applyBorder="1" applyAlignment="1">
      <alignment horizontal="center" vertical="center" wrapText="1"/>
    </xf>
    <xf numFmtId="44" fontId="20" fillId="25" borderId="12" xfId="46" applyFont="1" applyFill="1" applyBorder="1" applyAlignment="1">
      <alignment vertical="center" wrapText="1"/>
    </xf>
    <xf numFmtId="0" fontId="20" fillId="25" borderId="12" xfId="60" applyFont="1" applyFill="1" applyBorder="1" applyAlignment="1">
      <alignment vertical="center" wrapText="1"/>
      <protection/>
    </xf>
    <xf numFmtId="44" fontId="20" fillId="17" borderId="12" xfId="46" applyFont="1" applyFill="1" applyBorder="1" applyAlignment="1" applyProtection="1">
      <alignment/>
      <protection locked="0"/>
    </xf>
    <xf numFmtId="0" fontId="20" fillId="17" borderId="12" xfId="46" applyNumberFormat="1" applyFont="1" applyFill="1" applyBorder="1" applyAlignment="1">
      <alignment horizontal="center" wrapText="1"/>
    </xf>
    <xf numFmtId="0" fontId="20" fillId="17" borderId="12" xfId="60" applyFont="1" applyFill="1" applyBorder="1" applyAlignment="1">
      <alignment horizontal="center" wrapText="1"/>
      <protection/>
    </xf>
    <xf numFmtId="44" fontId="20" fillId="17" borderId="12" xfId="46" applyFont="1" applyFill="1" applyBorder="1" applyAlignment="1">
      <alignment horizontal="center" vertical="center" wrapText="1"/>
    </xf>
    <xf numFmtId="44" fontId="20" fillId="17" borderId="12" xfId="46" applyFont="1" applyFill="1" applyBorder="1" applyAlignment="1">
      <alignment vertical="center" wrapText="1"/>
    </xf>
    <xf numFmtId="0" fontId="20" fillId="17" borderId="12" xfId="60" applyFont="1" applyFill="1" applyBorder="1" applyAlignment="1">
      <alignment vertical="center" wrapText="1"/>
      <protection/>
    </xf>
    <xf numFmtId="44" fontId="20" fillId="15" borderId="12" xfId="46" applyFont="1" applyFill="1" applyBorder="1" applyAlignment="1" applyProtection="1">
      <alignment/>
      <protection locked="0"/>
    </xf>
    <xf numFmtId="0" fontId="20" fillId="15" borderId="12" xfId="46" applyNumberFormat="1" applyFont="1" applyFill="1" applyBorder="1" applyAlignment="1">
      <alignment horizontal="center" wrapText="1"/>
    </xf>
    <xf numFmtId="44" fontId="20" fillId="15" borderId="12" xfId="46" applyFont="1" applyFill="1" applyBorder="1" applyAlignment="1">
      <alignment horizontal="center" vertical="center" wrapText="1"/>
    </xf>
    <xf numFmtId="44" fontId="20" fillId="15" borderId="12" xfId="46" applyFont="1" applyFill="1" applyBorder="1" applyAlignment="1">
      <alignment vertical="center" wrapText="1"/>
    </xf>
    <xf numFmtId="0" fontId="20" fillId="4" borderId="12" xfId="46" applyNumberFormat="1" applyFont="1" applyFill="1" applyBorder="1" applyAlignment="1">
      <alignment horizontal="center" wrapText="1"/>
    </xf>
    <xf numFmtId="0" fontId="20" fillId="4" borderId="12" xfId="60" applyFont="1" applyFill="1" applyBorder="1" applyAlignment="1">
      <alignment horizontal="center" wrapText="1"/>
      <protection/>
    </xf>
    <xf numFmtId="44" fontId="20" fillId="4" borderId="12" xfId="46" applyFont="1" applyFill="1" applyBorder="1" applyAlignment="1">
      <alignment horizontal="center" vertical="center" wrapText="1"/>
    </xf>
    <xf numFmtId="44" fontId="20" fillId="4" borderId="12" xfId="46" applyFont="1" applyFill="1" applyBorder="1" applyAlignment="1">
      <alignment vertical="center" wrapText="1"/>
    </xf>
    <xf numFmtId="0" fontId="20" fillId="4" borderId="12" xfId="60" applyFont="1" applyFill="1" applyBorder="1" applyAlignment="1">
      <alignment vertical="center" wrapText="1"/>
      <protection/>
    </xf>
    <xf numFmtId="0" fontId="20" fillId="20" borderId="12" xfId="60" applyFont="1" applyFill="1" applyBorder="1" applyAlignment="1">
      <alignment wrapText="1"/>
      <protection/>
    </xf>
    <xf numFmtId="0" fontId="20" fillId="20" borderId="13" xfId="60" applyFont="1" applyFill="1" applyBorder="1" applyAlignment="1" applyProtection="1">
      <alignment horizontal="center" wrapText="1"/>
      <protection locked="0"/>
    </xf>
    <xf numFmtId="0" fontId="21" fillId="20" borderId="12" xfId="60" applyFont="1" applyFill="1" applyBorder="1" applyAlignment="1" applyProtection="1">
      <alignment wrapText="1"/>
      <protection locked="0"/>
    </xf>
    <xf numFmtId="0" fontId="20" fillId="20" borderId="12" xfId="60" applyFont="1" applyFill="1" applyBorder="1" applyAlignment="1" applyProtection="1">
      <alignment wrapText="1"/>
      <protection locked="0"/>
    </xf>
    <xf numFmtId="0" fontId="20" fillId="20" borderId="12" xfId="44" applyNumberFormat="1" applyFont="1" applyFill="1" applyBorder="1" applyAlignment="1">
      <alignment horizontal="center" wrapText="1"/>
    </xf>
    <xf numFmtId="0" fontId="20" fillId="20" borderId="12" xfId="60" applyFont="1" applyFill="1" applyBorder="1" applyAlignment="1">
      <alignment horizontal="center" wrapText="1"/>
      <protection/>
    </xf>
    <xf numFmtId="44" fontId="20" fillId="20" borderId="12" xfId="44" applyFont="1" applyFill="1" applyBorder="1" applyAlignment="1">
      <alignment wrapText="1"/>
    </xf>
    <xf numFmtId="0" fontId="20" fillId="20" borderId="12" xfId="60" applyFont="1" applyFill="1" applyBorder="1" applyAlignment="1">
      <alignment wrapText="1"/>
      <protection/>
    </xf>
    <xf numFmtId="44" fontId="20" fillId="24" borderId="12" xfId="46" applyFont="1" applyFill="1" applyBorder="1" applyAlignment="1" applyProtection="1">
      <alignment/>
      <protection locked="0"/>
    </xf>
    <xf numFmtId="0" fontId="20" fillId="24" borderId="12" xfId="46" applyNumberFormat="1" applyFont="1" applyFill="1" applyBorder="1" applyAlignment="1">
      <alignment horizontal="center" wrapText="1"/>
    </xf>
    <xf numFmtId="0" fontId="20" fillId="24" borderId="12" xfId="60" applyFont="1" applyFill="1" applyBorder="1" applyAlignment="1">
      <alignment horizontal="center" wrapText="1"/>
      <protection/>
    </xf>
    <xf numFmtId="44" fontId="20" fillId="24" borderId="12" xfId="46" applyFont="1" applyFill="1" applyBorder="1" applyAlignment="1">
      <alignment horizontal="center" vertical="center" wrapText="1"/>
    </xf>
    <xf numFmtId="44" fontId="20" fillId="24" borderId="12" xfId="46" applyFont="1" applyFill="1" applyBorder="1" applyAlignment="1">
      <alignment vertical="center" wrapText="1"/>
    </xf>
    <xf numFmtId="0" fontId="20" fillId="24" borderId="12" xfId="60" applyFont="1" applyFill="1" applyBorder="1" applyAlignment="1">
      <alignment vertical="center" wrapText="1"/>
      <protection/>
    </xf>
    <xf numFmtId="0" fontId="20" fillId="25" borderId="12" xfId="60" applyFont="1" applyFill="1" applyBorder="1" applyAlignment="1">
      <alignment wrapText="1"/>
      <protection/>
    </xf>
    <xf numFmtId="0" fontId="21" fillId="25" borderId="13" xfId="60" applyFont="1" applyFill="1" applyBorder="1" applyAlignment="1" applyProtection="1">
      <alignment horizontal="center" wrapText="1"/>
      <protection locked="0"/>
    </xf>
    <xf numFmtId="0" fontId="21" fillId="25" borderId="12" xfId="60" applyFont="1" applyFill="1" applyBorder="1" applyAlignment="1" applyProtection="1">
      <alignment horizontal="left" wrapText="1"/>
      <protection locked="0"/>
    </xf>
    <xf numFmtId="0" fontId="21" fillId="25" borderId="12" xfId="60" applyFont="1" applyFill="1" applyBorder="1" applyAlignment="1">
      <alignment horizontal="left" wrapText="1"/>
      <protection/>
    </xf>
    <xf numFmtId="0" fontId="21" fillId="25" borderId="12" xfId="60" applyFont="1" applyFill="1" applyBorder="1" applyAlignment="1">
      <alignment horizontal="center" wrapText="1"/>
      <protection/>
    </xf>
    <xf numFmtId="44" fontId="21" fillId="25" borderId="12" xfId="46" applyFont="1" applyFill="1" applyBorder="1" applyAlignment="1">
      <alignment wrapText="1"/>
    </xf>
    <xf numFmtId="44" fontId="20" fillId="25" borderId="12" xfId="46" applyFont="1" applyFill="1" applyBorder="1" applyAlignment="1" applyProtection="1">
      <alignment wrapText="1"/>
      <protection locked="0"/>
    </xf>
    <xf numFmtId="0" fontId="20" fillId="25" borderId="12" xfId="60" applyFont="1" applyFill="1" applyBorder="1" applyAlignment="1" applyProtection="1">
      <alignment horizontal="center" wrapText="1"/>
      <protection locked="0"/>
    </xf>
    <xf numFmtId="0" fontId="20" fillId="17" borderId="12" xfId="60" applyFont="1" applyFill="1" applyBorder="1" applyAlignment="1">
      <alignment wrapText="1"/>
      <protection/>
    </xf>
    <xf numFmtId="0" fontId="21" fillId="17" borderId="13" xfId="60" applyFont="1" applyFill="1" applyBorder="1" applyAlignment="1" applyProtection="1">
      <alignment horizontal="center" wrapText="1"/>
      <protection locked="0"/>
    </xf>
    <xf numFmtId="0" fontId="21" fillId="17" borderId="12" xfId="60" applyFont="1" applyFill="1" applyBorder="1" applyAlignment="1" applyProtection="1">
      <alignment horizontal="left" wrapText="1"/>
      <protection locked="0"/>
    </xf>
    <xf numFmtId="0" fontId="21" fillId="17" borderId="12" xfId="60" applyFont="1" applyFill="1" applyBorder="1" applyAlignment="1">
      <alignment horizontal="left" wrapText="1"/>
      <protection/>
    </xf>
    <xf numFmtId="0" fontId="21" fillId="17" borderId="12" xfId="60" applyFont="1" applyFill="1" applyBorder="1" applyAlignment="1">
      <alignment horizontal="center" wrapText="1"/>
      <protection/>
    </xf>
    <xf numFmtId="44" fontId="21" fillId="17" borderId="12" xfId="46" applyFont="1" applyFill="1" applyBorder="1" applyAlignment="1">
      <alignment wrapText="1"/>
    </xf>
    <xf numFmtId="44" fontId="20" fillId="17" borderId="12" xfId="46" applyFont="1" applyFill="1" applyBorder="1" applyAlignment="1" applyProtection="1">
      <alignment wrapText="1"/>
      <protection locked="0"/>
    </xf>
    <xf numFmtId="0" fontId="20" fillId="17" borderId="12" xfId="60" applyFont="1" applyFill="1" applyBorder="1" applyAlignment="1" applyProtection="1">
      <alignment horizontal="center" wrapText="1"/>
      <protection locked="0"/>
    </xf>
    <xf numFmtId="44" fontId="20" fillId="15" borderId="12" xfId="46" applyFont="1" applyFill="1" applyBorder="1" applyAlignment="1" applyProtection="1">
      <alignment wrapText="1"/>
      <protection locked="0"/>
    </xf>
    <xf numFmtId="0" fontId="20" fillId="4" borderId="12" xfId="60" applyFont="1" applyFill="1" applyBorder="1" applyAlignment="1">
      <alignment wrapText="1"/>
      <protection/>
    </xf>
    <xf numFmtId="0" fontId="21" fillId="4" borderId="13" xfId="60" applyFont="1" applyFill="1" applyBorder="1" applyAlignment="1" applyProtection="1">
      <alignment horizontal="center" wrapText="1"/>
      <protection locked="0"/>
    </xf>
    <xf numFmtId="0" fontId="21" fillId="4" borderId="12" xfId="60" applyFont="1" applyFill="1" applyBorder="1" applyAlignment="1" applyProtection="1">
      <alignment horizontal="left" wrapText="1"/>
      <protection locked="0"/>
    </xf>
    <xf numFmtId="0" fontId="21" fillId="4" borderId="12" xfId="60" applyFont="1" applyFill="1" applyBorder="1" applyAlignment="1">
      <alignment horizontal="left" wrapText="1"/>
      <protection/>
    </xf>
    <xf numFmtId="0" fontId="21" fillId="4" borderId="12" xfId="60" applyFont="1" applyFill="1" applyBorder="1" applyAlignment="1">
      <alignment horizontal="center" wrapText="1"/>
      <protection/>
    </xf>
    <xf numFmtId="44" fontId="21" fillId="4" borderId="12" xfId="46" applyFont="1" applyFill="1" applyBorder="1" applyAlignment="1">
      <alignment wrapText="1"/>
    </xf>
    <xf numFmtId="44" fontId="20" fillId="4" borderId="12" xfId="46" applyFont="1" applyFill="1" applyBorder="1" applyAlignment="1" applyProtection="1">
      <alignment wrapText="1"/>
      <protection locked="0"/>
    </xf>
    <xf numFmtId="0" fontId="21" fillId="20" borderId="12" xfId="60" applyFont="1" applyFill="1" applyBorder="1" applyAlignment="1">
      <alignment horizontal="left" wrapText="1"/>
      <protection/>
    </xf>
    <xf numFmtId="0" fontId="21" fillId="20" borderId="12" xfId="60" applyFont="1" applyFill="1" applyBorder="1" applyAlignment="1">
      <alignment horizontal="center" wrapText="1"/>
      <protection/>
    </xf>
    <xf numFmtId="44" fontId="21" fillId="20" borderId="12" xfId="44" applyFont="1" applyFill="1" applyBorder="1" applyAlignment="1">
      <alignment wrapText="1"/>
    </xf>
    <xf numFmtId="44" fontId="20" fillId="20" borderId="12" xfId="44" applyFont="1" applyFill="1" applyBorder="1" applyAlignment="1" applyProtection="1">
      <alignment wrapText="1"/>
      <protection locked="0"/>
    </xf>
    <xf numFmtId="0" fontId="20" fillId="24" borderId="12" xfId="60" applyFont="1" applyFill="1" applyBorder="1" applyAlignment="1">
      <alignment wrapText="1"/>
      <protection/>
    </xf>
    <xf numFmtId="0" fontId="21" fillId="24" borderId="13" xfId="60" applyFont="1" applyFill="1" applyBorder="1" applyAlignment="1" applyProtection="1">
      <alignment horizontal="center" wrapText="1"/>
      <protection locked="0"/>
    </xf>
    <xf numFmtId="0" fontId="21" fillId="24" borderId="12" xfId="60" applyFont="1" applyFill="1" applyBorder="1" applyAlignment="1" applyProtection="1">
      <alignment horizontal="left" wrapText="1"/>
      <protection locked="0"/>
    </xf>
    <xf numFmtId="0" fontId="21" fillId="24" borderId="12" xfId="60" applyFont="1" applyFill="1" applyBorder="1" applyAlignment="1">
      <alignment horizontal="left" wrapText="1"/>
      <protection/>
    </xf>
    <xf numFmtId="0" fontId="21" fillId="24" borderId="12" xfId="60" applyFont="1" applyFill="1" applyBorder="1" applyAlignment="1">
      <alignment horizontal="center" wrapText="1"/>
      <protection/>
    </xf>
    <xf numFmtId="44" fontId="21" fillId="24" borderId="12" xfId="46" applyFont="1" applyFill="1" applyBorder="1" applyAlignment="1">
      <alignment wrapText="1"/>
    </xf>
    <xf numFmtId="44" fontId="20" fillId="24" borderId="12" xfId="46" applyFont="1" applyFill="1" applyBorder="1" applyAlignment="1" applyProtection="1">
      <alignment wrapText="1"/>
      <protection locked="0"/>
    </xf>
    <xf numFmtId="0" fontId="20" fillId="17" borderId="12" xfId="61" applyFont="1" applyFill="1" applyBorder="1" applyAlignment="1">
      <alignment wrapText="1"/>
      <protection/>
    </xf>
    <xf numFmtId="0" fontId="21" fillId="17" borderId="13" xfId="61" applyFont="1" applyFill="1" applyBorder="1" applyAlignment="1" applyProtection="1">
      <alignment horizontal="center" wrapText="1"/>
      <protection locked="0"/>
    </xf>
    <xf numFmtId="0" fontId="21" fillId="17" borderId="12" xfId="61" applyFont="1" applyFill="1" applyBorder="1" applyAlignment="1" applyProtection="1">
      <alignment wrapText="1"/>
      <protection locked="0"/>
    </xf>
    <xf numFmtId="0" fontId="21" fillId="17" borderId="12" xfId="61" applyFont="1" applyFill="1" applyBorder="1" applyAlignment="1" applyProtection="1">
      <alignment horizontal="left"/>
      <protection locked="0"/>
    </xf>
    <xf numFmtId="0" fontId="21" fillId="17" borderId="12" xfId="61" applyFont="1" applyFill="1" applyBorder="1" applyAlignment="1" applyProtection="1">
      <alignment horizontal="center"/>
      <protection locked="0"/>
    </xf>
    <xf numFmtId="44" fontId="21" fillId="17" borderId="12" xfId="46" applyFont="1" applyFill="1" applyBorder="1" applyAlignment="1" applyProtection="1">
      <alignment/>
      <protection locked="0"/>
    </xf>
    <xf numFmtId="0" fontId="20" fillId="17" borderId="12" xfId="61" applyFont="1" applyFill="1" applyBorder="1" applyAlignment="1">
      <alignment horizontal="center" wrapText="1"/>
      <protection/>
    </xf>
    <xf numFmtId="0" fontId="20" fillId="17" borderId="12" xfId="61" applyFont="1" applyFill="1" applyBorder="1" applyAlignment="1">
      <alignment vertical="center" wrapText="1"/>
      <protection/>
    </xf>
    <xf numFmtId="0" fontId="20" fillId="15" borderId="12" xfId="61" applyFont="1" applyFill="1" applyBorder="1" applyAlignment="1">
      <alignment wrapText="1"/>
      <protection/>
    </xf>
    <xf numFmtId="0" fontId="21" fillId="15" borderId="13" xfId="61" applyFont="1" applyFill="1" applyBorder="1" applyAlignment="1" applyProtection="1">
      <alignment horizontal="center" wrapText="1"/>
      <protection locked="0"/>
    </xf>
    <xf numFmtId="0" fontId="21" fillId="15" borderId="12" xfId="61" applyFont="1" applyFill="1" applyBorder="1" applyAlignment="1" applyProtection="1">
      <alignment wrapText="1"/>
      <protection locked="0"/>
    </xf>
    <xf numFmtId="0" fontId="21" fillId="15" borderId="12" xfId="61" applyFont="1" applyFill="1" applyBorder="1" applyAlignment="1" applyProtection="1">
      <alignment horizontal="left"/>
      <protection locked="0"/>
    </xf>
    <xf numFmtId="0" fontId="21" fillId="15" borderId="12" xfId="61" applyFont="1" applyFill="1" applyBorder="1" applyAlignment="1" applyProtection="1">
      <alignment horizontal="center"/>
      <protection locked="0"/>
    </xf>
    <xf numFmtId="44" fontId="21" fillId="15" borderId="12" xfId="46" applyFont="1" applyFill="1" applyBorder="1" applyAlignment="1" applyProtection="1">
      <alignment/>
      <protection locked="0"/>
    </xf>
    <xf numFmtId="0" fontId="20" fillId="15" borderId="12" xfId="61" applyFont="1" applyFill="1" applyBorder="1" applyAlignment="1">
      <alignment horizontal="center" wrapText="1"/>
      <protection/>
    </xf>
    <xf numFmtId="0" fontId="20" fillId="15" borderId="12" xfId="61" applyFont="1" applyFill="1" applyBorder="1" applyAlignment="1">
      <alignment vertical="center" wrapText="1"/>
      <protection/>
    </xf>
    <xf numFmtId="0" fontId="20" fillId="20" borderId="12" xfId="61" applyFont="1" applyFill="1" applyBorder="1" applyAlignment="1">
      <alignment wrapText="1"/>
      <protection/>
    </xf>
    <xf numFmtId="0" fontId="21" fillId="20" borderId="13" xfId="61" applyFont="1" applyFill="1" applyBorder="1" applyAlignment="1" applyProtection="1">
      <alignment horizontal="center" wrapText="1"/>
      <protection locked="0"/>
    </xf>
    <xf numFmtId="0" fontId="21" fillId="20" borderId="12" xfId="61" applyFont="1" applyFill="1" applyBorder="1" applyAlignment="1" applyProtection="1">
      <alignment wrapText="1"/>
      <protection locked="0"/>
    </xf>
    <xf numFmtId="0" fontId="21" fillId="20" borderId="12" xfId="61" applyFont="1" applyFill="1" applyBorder="1" applyAlignment="1" applyProtection="1">
      <alignment horizontal="left"/>
      <protection locked="0"/>
    </xf>
    <xf numFmtId="0" fontId="21" fillId="20" borderId="12" xfId="61" applyFont="1" applyFill="1" applyBorder="1" applyAlignment="1" applyProtection="1">
      <alignment horizontal="center"/>
      <protection locked="0"/>
    </xf>
    <xf numFmtId="44" fontId="21" fillId="20" borderId="12" xfId="44" applyFont="1" applyFill="1" applyBorder="1" applyAlignment="1" applyProtection="1">
      <alignment/>
      <protection locked="0"/>
    </xf>
    <xf numFmtId="0" fontId="20" fillId="20" borderId="12" xfId="61" applyFont="1" applyFill="1" applyBorder="1" applyAlignment="1">
      <alignment horizontal="center" wrapText="1"/>
      <protection/>
    </xf>
    <xf numFmtId="0" fontId="20" fillId="20" borderId="12" xfId="61" applyFont="1" applyFill="1" applyBorder="1" applyAlignment="1">
      <alignment wrapText="1"/>
      <protection/>
    </xf>
    <xf numFmtId="0" fontId="20" fillId="25" borderId="12" xfId="61" applyFont="1" applyFill="1" applyBorder="1" applyAlignment="1">
      <alignment wrapText="1"/>
      <protection/>
    </xf>
    <xf numFmtId="0" fontId="21" fillId="25" borderId="13" xfId="61" applyFont="1" applyFill="1" applyBorder="1" applyAlignment="1" applyProtection="1">
      <alignment horizontal="center" wrapText="1"/>
      <protection locked="0"/>
    </xf>
    <xf numFmtId="0" fontId="21" fillId="25" borderId="12" xfId="61" applyFont="1" applyFill="1" applyBorder="1" applyAlignment="1" applyProtection="1">
      <alignment wrapText="1"/>
      <protection locked="0"/>
    </xf>
    <xf numFmtId="0" fontId="21" fillId="25" borderId="12" xfId="61" applyFont="1" applyFill="1" applyBorder="1" applyAlignment="1" applyProtection="1">
      <alignment horizontal="left"/>
      <protection locked="0"/>
    </xf>
    <xf numFmtId="0" fontId="22" fillId="25" borderId="0" xfId="61" applyFont="1" applyFill="1">
      <alignment/>
      <protection/>
    </xf>
    <xf numFmtId="0" fontId="21" fillId="25" borderId="12" xfId="61" applyFont="1" applyFill="1" applyBorder="1" applyAlignment="1" applyProtection="1">
      <alignment horizontal="center"/>
      <protection locked="0"/>
    </xf>
    <xf numFmtId="44" fontId="21" fillId="25" borderId="12" xfId="46" applyFont="1" applyFill="1" applyBorder="1" applyAlignment="1" applyProtection="1">
      <alignment/>
      <protection locked="0"/>
    </xf>
    <xf numFmtId="0" fontId="20" fillId="25" borderId="12" xfId="61" applyFont="1" applyFill="1" applyBorder="1" applyAlignment="1">
      <alignment horizontal="center" wrapText="1"/>
      <protection/>
    </xf>
    <xf numFmtId="0" fontId="20" fillId="25" borderId="12" xfId="61" applyFont="1" applyFill="1" applyBorder="1" applyAlignment="1">
      <alignment vertical="center" wrapText="1"/>
      <protection/>
    </xf>
    <xf numFmtId="0" fontId="20" fillId="17" borderId="13" xfId="61" applyFont="1" applyFill="1" applyBorder="1" applyAlignment="1" applyProtection="1">
      <alignment horizontal="center" wrapText="1"/>
      <protection locked="0"/>
    </xf>
    <xf numFmtId="0" fontId="20" fillId="17" borderId="12" xfId="61" applyFont="1" applyFill="1" applyBorder="1" applyAlignment="1">
      <alignment horizontal="left"/>
      <protection/>
    </xf>
    <xf numFmtId="0" fontId="20" fillId="17" borderId="12" xfId="61" applyFont="1" applyFill="1" applyBorder="1" applyAlignment="1">
      <alignment horizontal="center"/>
      <protection/>
    </xf>
    <xf numFmtId="44" fontId="20" fillId="17" borderId="12" xfId="46" applyFont="1" applyFill="1" applyBorder="1" applyAlignment="1">
      <alignment wrapText="1"/>
    </xf>
    <xf numFmtId="0" fontId="20" fillId="17" borderId="12" xfId="61" applyNumberFormat="1" applyFont="1" applyFill="1" applyBorder="1" applyAlignment="1">
      <alignment horizontal="center" wrapText="1"/>
      <protection/>
    </xf>
    <xf numFmtId="6" fontId="20" fillId="17" borderId="12" xfId="46" applyNumberFormat="1" applyFont="1" applyFill="1" applyBorder="1" applyAlignment="1">
      <alignment vertical="center" wrapText="1"/>
    </xf>
    <xf numFmtId="0" fontId="21" fillId="17" borderId="12" xfId="46" applyNumberFormat="1" applyFont="1" applyFill="1" applyBorder="1" applyAlignment="1" applyProtection="1">
      <alignment horizontal="center" wrapText="1"/>
      <protection locked="0"/>
    </xf>
    <xf numFmtId="44" fontId="20" fillId="17" borderId="12" xfId="46" applyFont="1" applyFill="1" applyBorder="1" applyAlignment="1" applyProtection="1">
      <alignment horizontal="center" vertical="center" wrapText="1"/>
      <protection locked="0"/>
    </xf>
    <xf numFmtId="44" fontId="20" fillId="15" borderId="12" xfId="46" applyFont="1" applyFill="1" applyBorder="1" applyAlignment="1" applyProtection="1">
      <alignment horizontal="center" vertical="center" wrapText="1"/>
      <protection locked="0"/>
    </xf>
    <xf numFmtId="44" fontId="20" fillId="20" borderId="12" xfId="46" applyFont="1" applyFill="1" applyBorder="1" applyAlignment="1" applyProtection="1">
      <alignment horizontal="center" vertical="center" wrapText="1"/>
      <protection locked="0"/>
    </xf>
    <xf numFmtId="44" fontId="21" fillId="26" borderId="12" xfId="46" applyFont="1" applyFill="1" applyBorder="1" applyAlignment="1" applyProtection="1">
      <alignment/>
      <protection locked="0"/>
    </xf>
    <xf numFmtId="0" fontId="21" fillId="26" borderId="12" xfId="46" applyNumberFormat="1" applyFont="1" applyFill="1" applyBorder="1" applyAlignment="1" applyProtection="1">
      <alignment horizontal="center" wrapText="1"/>
      <protection locked="0"/>
    </xf>
    <xf numFmtId="44" fontId="20" fillId="26" borderId="12" xfId="46" applyFont="1" applyFill="1" applyBorder="1" applyAlignment="1" applyProtection="1">
      <alignment horizontal="center" vertical="center" wrapText="1"/>
      <protection locked="0"/>
    </xf>
    <xf numFmtId="0" fontId="21" fillId="25" borderId="12" xfId="46" applyNumberFormat="1" applyFont="1" applyFill="1" applyBorder="1" applyAlignment="1" applyProtection="1">
      <alignment horizontal="center" wrapText="1"/>
      <protection locked="0"/>
    </xf>
    <xf numFmtId="44" fontId="20" fillId="25" borderId="12" xfId="46" applyFont="1" applyFill="1" applyBorder="1" applyAlignment="1" applyProtection="1">
      <alignment horizontal="center" vertical="center" wrapText="1"/>
      <protection locked="0"/>
    </xf>
    <xf numFmtId="44" fontId="21" fillId="17" borderId="12" xfId="46" applyFont="1" applyFill="1" applyBorder="1" applyAlignment="1" applyProtection="1">
      <alignment wrapText="1"/>
      <protection locked="0"/>
    </xf>
    <xf numFmtId="44" fontId="21" fillId="15" borderId="12" xfId="46" applyFont="1" applyFill="1" applyBorder="1" applyAlignment="1" applyProtection="1">
      <alignment wrapText="1"/>
      <protection locked="0"/>
    </xf>
    <xf numFmtId="44" fontId="21" fillId="20" borderId="12" xfId="46" applyFont="1" applyFill="1" applyBorder="1" applyAlignment="1" applyProtection="1">
      <alignment wrapText="1"/>
      <protection locked="0"/>
    </xf>
    <xf numFmtId="44" fontId="21" fillId="26" borderId="12" xfId="46" applyFont="1" applyFill="1" applyBorder="1" applyAlignment="1" applyProtection="1">
      <alignment wrapText="1"/>
      <protection locked="0"/>
    </xf>
    <xf numFmtId="44" fontId="21" fillId="25" borderId="12" xfId="46" applyFont="1" applyFill="1" applyBorder="1" applyAlignment="1" applyProtection="1">
      <alignment wrapText="1"/>
      <protection locked="0"/>
    </xf>
    <xf numFmtId="0" fontId="20" fillId="17" borderId="12" xfId="63" applyFont="1" applyFill="1" applyBorder="1">
      <alignment/>
      <protection/>
    </xf>
    <xf numFmtId="0" fontId="20" fillId="17" borderId="13" xfId="63" applyFont="1" applyFill="1" applyBorder="1" applyAlignment="1" applyProtection="1">
      <alignment horizontal="center" wrapText="1"/>
      <protection locked="0"/>
    </xf>
    <xf numFmtId="0" fontId="21" fillId="17" borderId="12" xfId="63" applyFont="1" applyFill="1" applyBorder="1" applyAlignment="1" applyProtection="1">
      <alignment wrapText="1"/>
      <protection locked="0"/>
    </xf>
    <xf numFmtId="0" fontId="20" fillId="17" borderId="12" xfId="63" applyFont="1" applyFill="1" applyBorder="1" applyAlignment="1" applyProtection="1">
      <alignment wrapText="1"/>
      <protection locked="0"/>
    </xf>
    <xf numFmtId="0" fontId="20" fillId="17" borderId="12" xfId="63" applyFont="1" applyFill="1" applyBorder="1" applyAlignment="1" applyProtection="1">
      <alignment horizontal="left"/>
      <protection locked="0"/>
    </xf>
    <xf numFmtId="0" fontId="20" fillId="17" borderId="12" xfId="63" applyFont="1" applyFill="1" applyBorder="1" applyAlignment="1" applyProtection="1">
      <alignment horizontal="center"/>
      <protection locked="0"/>
    </xf>
    <xf numFmtId="0" fontId="20" fillId="17" borderId="12" xfId="46" applyNumberFormat="1" applyFont="1" applyFill="1" applyBorder="1" applyAlignment="1" applyProtection="1">
      <alignment horizontal="center" wrapText="1"/>
      <protection locked="0"/>
    </xf>
    <xf numFmtId="0" fontId="20" fillId="17" borderId="12" xfId="63" applyFont="1" applyFill="1" applyBorder="1" applyAlignment="1" applyProtection="1">
      <alignment horizontal="center" wrapText="1"/>
      <protection locked="0"/>
    </xf>
    <xf numFmtId="0" fontId="20" fillId="17" borderId="12" xfId="63" applyNumberFormat="1" applyFont="1" applyFill="1" applyBorder="1" applyAlignment="1" applyProtection="1">
      <alignment horizontal="center" wrapText="1"/>
      <protection locked="0"/>
    </xf>
    <xf numFmtId="44" fontId="20" fillId="17" borderId="12" xfId="46" applyFont="1" applyFill="1" applyBorder="1" applyAlignment="1" applyProtection="1">
      <alignment vertical="center" wrapText="1"/>
      <protection locked="0"/>
    </xf>
    <xf numFmtId="0" fontId="20" fillId="17" borderId="12" xfId="63" applyFont="1" applyFill="1" applyBorder="1" applyAlignment="1" applyProtection="1">
      <alignment vertical="center" wrapText="1"/>
      <protection locked="0"/>
    </xf>
    <xf numFmtId="0" fontId="20" fillId="17" borderId="12" xfId="63" applyFont="1" applyFill="1" applyBorder="1" applyProtection="1">
      <alignment/>
      <protection locked="0"/>
    </xf>
    <xf numFmtId="0" fontId="21" fillId="17" borderId="13" xfId="63" applyFont="1" applyFill="1" applyBorder="1" applyAlignment="1" applyProtection="1">
      <alignment horizontal="center" wrapText="1"/>
      <protection locked="0"/>
    </xf>
    <xf numFmtId="0" fontId="21" fillId="17" borderId="12" xfId="63" applyFont="1" applyFill="1" applyBorder="1" applyAlignment="1" applyProtection="1">
      <alignment horizontal="left"/>
      <protection locked="0"/>
    </xf>
    <xf numFmtId="0" fontId="20" fillId="25" borderId="12" xfId="63" applyFont="1" applyFill="1" applyBorder="1">
      <alignment/>
      <protection/>
    </xf>
    <xf numFmtId="0" fontId="20" fillId="25" borderId="13" xfId="63" applyFont="1" applyFill="1" applyBorder="1" applyAlignment="1" applyProtection="1">
      <alignment horizontal="center" wrapText="1"/>
      <protection locked="0"/>
    </xf>
    <xf numFmtId="0" fontId="21" fillId="25" borderId="12" xfId="63" applyFont="1" applyFill="1" applyBorder="1" applyAlignment="1" applyProtection="1">
      <alignment wrapText="1"/>
      <protection locked="0"/>
    </xf>
    <xf numFmtId="0" fontId="20" fillId="25" borderId="12" xfId="63" applyFont="1" applyFill="1" applyBorder="1" applyAlignment="1" applyProtection="1">
      <alignment wrapText="1"/>
      <protection locked="0"/>
    </xf>
    <xf numFmtId="0" fontId="20" fillId="25" borderId="12" xfId="63" applyFont="1" applyFill="1" applyBorder="1" applyAlignment="1" applyProtection="1">
      <alignment horizontal="left" wrapText="1"/>
      <protection locked="0"/>
    </xf>
    <xf numFmtId="0" fontId="20" fillId="25" borderId="12" xfId="63" applyFont="1" applyFill="1" applyBorder="1" applyAlignment="1" applyProtection="1">
      <alignment horizontal="center"/>
      <protection locked="0"/>
    </xf>
    <xf numFmtId="0" fontId="20" fillId="25" borderId="12" xfId="46" applyNumberFormat="1" applyFont="1" applyFill="1" applyBorder="1" applyAlignment="1" applyProtection="1">
      <alignment horizontal="center" wrapText="1"/>
      <protection locked="0"/>
    </xf>
    <xf numFmtId="0" fontId="20" fillId="25" borderId="12" xfId="63" applyFont="1" applyFill="1" applyBorder="1" applyAlignment="1" applyProtection="1">
      <alignment horizontal="center" wrapText="1"/>
      <protection locked="0"/>
    </xf>
    <xf numFmtId="0" fontId="20" fillId="25" borderId="12" xfId="63" applyNumberFormat="1" applyFont="1" applyFill="1" applyBorder="1" applyAlignment="1" applyProtection="1">
      <alignment horizontal="center" wrapText="1"/>
      <protection locked="0"/>
    </xf>
    <xf numFmtId="44" fontId="20" fillId="25" borderId="12" xfId="46" applyFont="1" applyFill="1" applyBorder="1" applyAlignment="1" applyProtection="1">
      <alignment vertical="center" wrapText="1"/>
      <protection locked="0"/>
    </xf>
    <xf numFmtId="0" fontId="20" fillId="25" borderId="12" xfId="63" applyFont="1" applyFill="1" applyBorder="1" applyAlignment="1" applyProtection="1">
      <alignment vertical="center" wrapText="1"/>
      <protection locked="0"/>
    </xf>
    <xf numFmtId="0" fontId="20" fillId="25" borderId="12" xfId="63" applyFont="1" applyFill="1" applyBorder="1" applyProtection="1">
      <alignment/>
      <protection locked="0"/>
    </xf>
    <xf numFmtId="0" fontId="20" fillId="17" borderId="12" xfId="63" applyFont="1" applyFill="1" applyBorder="1" applyAlignment="1" applyProtection="1">
      <alignment horizontal="left" wrapText="1"/>
      <protection locked="0"/>
    </xf>
    <xf numFmtId="0" fontId="20" fillId="15" borderId="12" xfId="63" applyFont="1" applyFill="1" applyBorder="1">
      <alignment/>
      <protection/>
    </xf>
    <xf numFmtId="0" fontId="20" fillId="15" borderId="13" xfId="63" applyFont="1" applyFill="1" applyBorder="1" applyAlignment="1" applyProtection="1">
      <alignment horizontal="center" wrapText="1"/>
      <protection locked="0"/>
    </xf>
    <xf numFmtId="0" fontId="20" fillId="15" borderId="12" xfId="63" applyFont="1" applyFill="1" applyBorder="1" applyAlignment="1" applyProtection="1">
      <alignment wrapText="1"/>
      <protection locked="0"/>
    </xf>
    <xf numFmtId="0" fontId="20" fillId="15" borderId="12" xfId="63" applyFont="1" applyFill="1" applyBorder="1" applyAlignment="1" applyProtection="1">
      <alignment horizontal="left"/>
      <protection locked="0"/>
    </xf>
    <xf numFmtId="0" fontId="20" fillId="15" borderId="12" xfId="63" applyFont="1" applyFill="1" applyBorder="1" applyAlignment="1" applyProtection="1">
      <alignment horizontal="center"/>
      <protection locked="0"/>
    </xf>
    <xf numFmtId="0" fontId="20" fillId="15" borderId="12" xfId="46" applyNumberFormat="1" applyFont="1" applyFill="1" applyBorder="1" applyAlignment="1" applyProtection="1">
      <alignment horizontal="center" wrapText="1"/>
      <protection locked="0"/>
    </xf>
    <xf numFmtId="0" fontId="20" fillId="15" borderId="12" xfId="63" applyFont="1" applyFill="1" applyBorder="1" applyAlignment="1" applyProtection="1">
      <alignment horizontal="center" wrapText="1"/>
      <protection locked="0"/>
    </xf>
    <xf numFmtId="0" fontId="20" fillId="15" borderId="12" xfId="63" applyNumberFormat="1" applyFont="1" applyFill="1" applyBorder="1" applyAlignment="1" applyProtection="1">
      <alignment horizontal="center" wrapText="1"/>
      <protection locked="0"/>
    </xf>
    <xf numFmtId="44" fontId="20" fillId="15" borderId="12" xfId="46" applyFont="1" applyFill="1" applyBorder="1" applyAlignment="1" applyProtection="1">
      <alignment vertical="center" wrapText="1"/>
      <protection locked="0"/>
    </xf>
    <xf numFmtId="0" fontId="20" fillId="15" borderId="12" xfId="63" applyFont="1" applyFill="1" applyBorder="1" applyAlignment="1" applyProtection="1">
      <alignment vertical="center" wrapText="1"/>
      <protection locked="0"/>
    </xf>
    <xf numFmtId="0" fontId="20" fillId="15" borderId="12" xfId="63" applyFont="1" applyFill="1" applyBorder="1" applyProtection="1">
      <alignment/>
      <protection locked="0"/>
    </xf>
    <xf numFmtId="0" fontId="20" fillId="26" borderId="12" xfId="63" applyFont="1" applyFill="1" applyBorder="1">
      <alignment/>
      <protection/>
    </xf>
    <xf numFmtId="0" fontId="20" fillId="26" borderId="13" xfId="63" applyFont="1" applyFill="1" applyBorder="1" applyAlignment="1" applyProtection="1">
      <alignment horizontal="center" wrapText="1"/>
      <protection locked="0"/>
    </xf>
    <xf numFmtId="0" fontId="21" fillId="26" borderId="12" xfId="63" applyFont="1" applyFill="1" applyBorder="1" applyAlignment="1" applyProtection="1">
      <alignment wrapText="1"/>
      <protection locked="0"/>
    </xf>
    <xf numFmtId="0" fontId="20" fillId="26" borderId="12" xfId="63" applyFont="1" applyFill="1" applyBorder="1" applyAlignment="1" applyProtection="1">
      <alignment wrapText="1"/>
      <protection locked="0"/>
    </xf>
    <xf numFmtId="0" fontId="20" fillId="26" borderId="12" xfId="63" applyFont="1" applyFill="1" applyBorder="1" applyAlignment="1" applyProtection="1">
      <alignment horizontal="left"/>
      <protection locked="0"/>
    </xf>
    <xf numFmtId="0" fontId="20" fillId="26" borderId="12" xfId="63" applyFont="1" applyFill="1" applyBorder="1" applyAlignment="1" applyProtection="1">
      <alignment horizontal="center"/>
      <protection locked="0"/>
    </xf>
    <xf numFmtId="44" fontId="20" fillId="26" borderId="12" xfId="46" applyFont="1" applyFill="1" applyBorder="1" applyAlignment="1" applyProtection="1">
      <alignment/>
      <protection locked="0"/>
    </xf>
    <xf numFmtId="0" fontId="20" fillId="26" borderId="12" xfId="46" applyNumberFormat="1" applyFont="1" applyFill="1" applyBorder="1" applyAlignment="1" applyProtection="1">
      <alignment horizontal="center" wrapText="1"/>
      <protection locked="0"/>
    </xf>
    <xf numFmtId="0" fontId="20" fillId="26" borderId="12" xfId="63" applyFont="1" applyFill="1" applyBorder="1" applyAlignment="1" applyProtection="1">
      <alignment horizontal="center" wrapText="1"/>
      <protection locked="0"/>
    </xf>
    <xf numFmtId="0" fontId="20" fillId="26" borderId="12" xfId="63" applyNumberFormat="1" applyFont="1" applyFill="1" applyBorder="1" applyAlignment="1" applyProtection="1">
      <alignment horizontal="center" wrapText="1"/>
      <protection locked="0"/>
    </xf>
    <xf numFmtId="44" fontId="20" fillId="26" borderId="12" xfId="46" applyFont="1" applyFill="1" applyBorder="1" applyAlignment="1" applyProtection="1">
      <alignment vertical="center" wrapText="1"/>
      <protection locked="0"/>
    </xf>
    <xf numFmtId="0" fontId="20" fillId="26" borderId="12" xfId="63" applyFont="1" applyFill="1" applyBorder="1" applyAlignment="1" applyProtection="1">
      <alignment vertical="center" wrapText="1"/>
      <protection locked="0"/>
    </xf>
    <xf numFmtId="0" fontId="20" fillId="26" borderId="12" xfId="63" applyFont="1" applyFill="1" applyBorder="1" applyProtection="1">
      <alignment/>
      <protection locked="0"/>
    </xf>
    <xf numFmtId="0" fontId="20" fillId="24" borderId="12" xfId="63" applyFont="1" applyFill="1" applyBorder="1">
      <alignment/>
      <protection/>
    </xf>
    <xf numFmtId="0" fontId="20" fillId="24" borderId="13" xfId="63" applyFont="1" applyFill="1" applyBorder="1" applyAlignment="1" applyProtection="1">
      <alignment horizontal="center" wrapText="1"/>
      <protection locked="0"/>
    </xf>
    <xf numFmtId="0" fontId="21" fillId="24" borderId="12" xfId="63" applyFont="1" applyFill="1" applyBorder="1" applyAlignment="1" applyProtection="1">
      <alignment wrapText="1"/>
      <protection locked="0"/>
    </xf>
    <xf numFmtId="0" fontId="20" fillId="24" borderId="12" xfId="63" applyFont="1" applyFill="1" applyBorder="1" applyAlignment="1" applyProtection="1">
      <alignment wrapText="1"/>
      <protection locked="0"/>
    </xf>
    <xf numFmtId="0" fontId="20" fillId="24" borderId="12" xfId="63" applyFont="1" applyFill="1" applyBorder="1" applyAlignment="1" applyProtection="1">
      <alignment horizontal="left"/>
      <protection locked="0"/>
    </xf>
    <xf numFmtId="0" fontId="20" fillId="24" borderId="12" xfId="63" applyFont="1" applyFill="1" applyBorder="1" applyAlignment="1" applyProtection="1">
      <alignment horizontal="center"/>
      <protection locked="0"/>
    </xf>
    <xf numFmtId="0" fontId="20" fillId="24" borderId="12" xfId="46" applyNumberFormat="1" applyFont="1" applyFill="1" applyBorder="1" applyAlignment="1" applyProtection="1">
      <alignment horizontal="center" wrapText="1"/>
      <protection locked="0"/>
    </xf>
    <xf numFmtId="0" fontId="20" fillId="24" borderId="12" xfId="63" applyFont="1" applyFill="1" applyBorder="1" applyAlignment="1" applyProtection="1">
      <alignment horizontal="center" wrapText="1"/>
      <protection locked="0"/>
    </xf>
    <xf numFmtId="0" fontId="20" fillId="24" borderId="12" xfId="63" applyNumberFormat="1" applyFont="1" applyFill="1" applyBorder="1" applyAlignment="1" applyProtection="1">
      <alignment horizontal="center" wrapText="1"/>
      <protection locked="0"/>
    </xf>
    <xf numFmtId="44" fontId="20" fillId="24" borderId="12" xfId="46" applyFont="1" applyFill="1" applyBorder="1" applyAlignment="1" applyProtection="1">
      <alignment vertical="center" wrapText="1"/>
      <protection locked="0"/>
    </xf>
    <xf numFmtId="0" fontId="20" fillId="24" borderId="12" xfId="63" applyFont="1" applyFill="1" applyBorder="1" applyAlignment="1" applyProtection="1">
      <alignment vertical="center" wrapText="1"/>
      <protection locked="0"/>
    </xf>
    <xf numFmtId="0" fontId="20" fillId="24" borderId="12" xfId="63" applyFont="1" applyFill="1" applyBorder="1" applyProtection="1">
      <alignment/>
      <protection locked="0"/>
    </xf>
    <xf numFmtId="0" fontId="21" fillId="17" borderId="12" xfId="63" applyFont="1" applyFill="1" applyBorder="1" applyAlignment="1">
      <alignment vertical="top"/>
      <protection/>
    </xf>
    <xf numFmtId="0" fontId="21" fillId="17" borderId="13" xfId="63" applyFont="1" applyFill="1" applyBorder="1" applyAlignment="1" applyProtection="1">
      <alignment horizontal="center" wrapText="1"/>
      <protection locked="0"/>
    </xf>
    <xf numFmtId="0" fontId="21" fillId="17" borderId="12" xfId="63" applyFont="1" applyFill="1" applyBorder="1" applyAlignment="1" applyProtection="1">
      <alignment wrapText="1"/>
      <protection locked="0"/>
    </xf>
    <xf numFmtId="0" fontId="21" fillId="17" borderId="12" xfId="63" applyFont="1" applyFill="1" applyBorder="1" applyAlignment="1" applyProtection="1">
      <alignment horizontal="left"/>
      <protection locked="0"/>
    </xf>
    <xf numFmtId="0" fontId="21" fillId="17" borderId="12" xfId="63" applyFont="1" applyFill="1" applyBorder="1" applyAlignment="1" applyProtection="1">
      <alignment horizontal="center"/>
      <protection locked="0"/>
    </xf>
    <xf numFmtId="164" fontId="21" fillId="17" borderId="12" xfId="46" applyNumberFormat="1" applyFont="1" applyFill="1" applyBorder="1" applyAlignment="1" applyProtection="1">
      <alignment/>
      <protection locked="0"/>
    </xf>
    <xf numFmtId="0" fontId="21" fillId="17" borderId="12" xfId="46" applyNumberFormat="1" applyFont="1" applyFill="1" applyBorder="1" applyAlignment="1" applyProtection="1">
      <alignment horizontal="center" wrapText="1"/>
      <protection locked="0"/>
    </xf>
    <xf numFmtId="0" fontId="21" fillId="17" borderId="12" xfId="63" applyFont="1" applyFill="1" applyBorder="1" applyAlignment="1" applyProtection="1">
      <alignment horizontal="center" wrapText="1"/>
      <protection locked="0"/>
    </xf>
    <xf numFmtId="0" fontId="21" fillId="17" borderId="12" xfId="63" applyNumberFormat="1" applyFont="1" applyFill="1" applyBorder="1" applyAlignment="1" applyProtection="1">
      <alignment horizontal="center" wrapText="1"/>
      <protection locked="0"/>
    </xf>
    <xf numFmtId="164" fontId="21" fillId="17" borderId="12" xfId="46" applyNumberFormat="1" applyFont="1" applyFill="1" applyBorder="1" applyAlignment="1" applyProtection="1">
      <alignment wrapText="1"/>
      <protection locked="0"/>
    </xf>
    <xf numFmtId="164" fontId="21" fillId="17" borderId="12" xfId="63" applyNumberFormat="1" applyFont="1" applyFill="1" applyBorder="1" applyAlignment="1" applyProtection="1">
      <alignment wrapText="1"/>
      <protection locked="0"/>
    </xf>
    <xf numFmtId="0" fontId="21" fillId="17" borderId="12" xfId="63" applyFont="1" applyFill="1" applyBorder="1" applyProtection="1">
      <alignment/>
      <protection locked="0"/>
    </xf>
    <xf numFmtId="0" fontId="21" fillId="17" borderId="12" xfId="63" applyFont="1" applyFill="1" applyBorder="1" applyAlignment="1" applyProtection="1">
      <alignment horizontal="left" wrapText="1"/>
      <protection locked="0"/>
    </xf>
    <xf numFmtId="0" fontId="21" fillId="17" borderId="12" xfId="63" applyFont="1" applyFill="1" applyBorder="1" applyAlignment="1" applyProtection="1">
      <alignment horizontal="center" wrapText="1"/>
      <protection locked="0"/>
    </xf>
    <xf numFmtId="0" fontId="20" fillId="25" borderId="12" xfId="63" applyFont="1" applyFill="1" applyBorder="1" applyAlignment="1" applyProtection="1">
      <alignment horizontal="left"/>
      <protection locked="0"/>
    </xf>
    <xf numFmtId="6" fontId="20" fillId="17" borderId="13" xfId="63" applyNumberFormat="1" applyFont="1" applyFill="1" applyBorder="1" applyAlignment="1" applyProtection="1">
      <alignment horizontal="center" wrapText="1"/>
      <protection locked="0"/>
    </xf>
    <xf numFmtId="0" fontId="20" fillId="17" borderId="12" xfId="64" applyFont="1" applyFill="1" applyBorder="1">
      <alignment/>
      <protection/>
    </xf>
    <xf numFmtId="0" fontId="20" fillId="17" borderId="13" xfId="64" applyFont="1" applyFill="1" applyBorder="1" applyAlignment="1" applyProtection="1">
      <alignment horizontal="center" wrapText="1"/>
      <protection locked="0"/>
    </xf>
    <xf numFmtId="0" fontId="21" fillId="17" borderId="12" xfId="64" applyFont="1" applyFill="1" applyBorder="1" applyAlignment="1" applyProtection="1">
      <alignment wrapText="1"/>
      <protection locked="0"/>
    </xf>
    <xf numFmtId="0" fontId="20" fillId="17" borderId="12" xfId="64" applyFont="1" applyFill="1" applyBorder="1" applyAlignment="1" applyProtection="1">
      <alignment wrapText="1"/>
      <protection locked="0"/>
    </xf>
    <xf numFmtId="0" fontId="20" fillId="17" borderId="12" xfId="64" applyFont="1" applyFill="1" applyBorder="1" applyAlignment="1" applyProtection="1">
      <alignment horizontal="left"/>
      <protection locked="0"/>
    </xf>
    <xf numFmtId="0" fontId="20" fillId="17" borderId="12" xfId="64" applyFont="1" applyFill="1" applyBorder="1" applyAlignment="1" applyProtection="1">
      <alignment horizontal="center"/>
      <protection locked="0"/>
    </xf>
    <xf numFmtId="0" fontId="21" fillId="17" borderId="12" xfId="64" applyFont="1" applyFill="1" applyBorder="1" applyAlignment="1" applyProtection="1">
      <alignment horizontal="center"/>
      <protection locked="0"/>
    </xf>
    <xf numFmtId="0" fontId="20" fillId="17" borderId="12" xfId="64" applyFont="1" applyFill="1" applyBorder="1" applyAlignment="1" applyProtection="1">
      <alignment horizontal="center" wrapText="1"/>
      <protection locked="0"/>
    </xf>
    <xf numFmtId="0" fontId="20" fillId="17" borderId="12" xfId="64" applyFont="1" applyFill="1" applyBorder="1" applyAlignment="1" applyProtection="1">
      <alignment vertical="center" wrapText="1"/>
      <protection locked="0"/>
    </xf>
    <xf numFmtId="0" fontId="20" fillId="17" borderId="0" xfId="64" applyFont="1" applyFill="1" applyAlignment="1">
      <alignment horizontal="center"/>
      <protection/>
    </xf>
    <xf numFmtId="0" fontId="20" fillId="17" borderId="13" xfId="65" applyFont="1" applyFill="1" applyBorder="1" applyAlignment="1" applyProtection="1">
      <alignment horizontal="center" wrapText="1"/>
      <protection locked="0"/>
    </xf>
    <xf numFmtId="0" fontId="21" fillId="17" borderId="12" xfId="65" applyFont="1" applyFill="1" applyBorder="1" applyAlignment="1" applyProtection="1">
      <alignment wrapText="1"/>
      <protection locked="0"/>
    </xf>
    <xf numFmtId="0" fontId="20" fillId="17" borderId="12" xfId="65" applyFont="1" applyFill="1" applyBorder="1" applyAlignment="1" applyProtection="1">
      <alignment wrapText="1"/>
      <protection locked="0"/>
    </xf>
    <xf numFmtId="0" fontId="20" fillId="17" borderId="12" xfId="65" applyFont="1" applyFill="1" applyBorder="1" applyAlignment="1" applyProtection="1">
      <alignment horizontal="center" wrapText="1"/>
      <protection locked="0"/>
    </xf>
    <xf numFmtId="0" fontId="20" fillId="17" borderId="12" xfId="65" applyFont="1" applyFill="1" applyBorder="1" applyAlignment="1" applyProtection="1">
      <alignment vertical="center" wrapText="1"/>
      <protection locked="0"/>
    </xf>
    <xf numFmtId="0" fontId="20" fillId="20" borderId="13" xfId="65" applyFont="1" applyFill="1" applyBorder="1" applyAlignment="1" applyProtection="1">
      <alignment horizontal="center" wrapText="1"/>
      <protection locked="0"/>
    </xf>
    <xf numFmtId="0" fontId="21" fillId="20" borderId="12" xfId="65" applyFont="1" applyFill="1" applyBorder="1" applyAlignment="1" applyProtection="1">
      <alignment wrapText="1"/>
      <protection locked="0"/>
    </xf>
    <xf numFmtId="0" fontId="20" fillId="20" borderId="12" xfId="65" applyFont="1" applyFill="1" applyBorder="1" applyAlignment="1" applyProtection="1">
      <alignment wrapText="1"/>
      <protection locked="0"/>
    </xf>
    <xf numFmtId="44" fontId="20" fillId="20" borderId="12" xfId="46" applyFont="1" applyFill="1" applyBorder="1" applyAlignment="1" applyProtection="1">
      <alignment wrapText="1"/>
      <protection locked="0"/>
    </xf>
    <xf numFmtId="0" fontId="20" fillId="20" borderId="12" xfId="46" applyNumberFormat="1" applyFont="1" applyFill="1" applyBorder="1" applyAlignment="1" applyProtection="1">
      <alignment horizontal="center" wrapText="1"/>
      <protection locked="0"/>
    </xf>
    <xf numFmtId="0" fontId="20" fillId="20" borderId="12" xfId="65" applyFont="1" applyFill="1" applyBorder="1" applyAlignment="1" applyProtection="1">
      <alignment horizontal="center" wrapText="1"/>
      <protection locked="0"/>
    </xf>
    <xf numFmtId="44" fontId="20" fillId="20" borderId="12" xfId="46" applyFont="1" applyFill="1" applyBorder="1" applyAlignment="1" applyProtection="1">
      <alignment vertical="center" wrapText="1"/>
      <protection locked="0"/>
    </xf>
    <xf numFmtId="0" fontId="20" fillId="20" borderId="12" xfId="65" applyFont="1" applyFill="1" applyBorder="1" applyAlignment="1" applyProtection="1">
      <alignment vertical="center" wrapText="1"/>
      <protection locked="0"/>
    </xf>
    <xf numFmtId="0" fontId="21" fillId="15" borderId="13" xfId="65" applyFont="1" applyFill="1" applyBorder="1" applyAlignment="1" applyProtection="1">
      <alignment horizontal="center" wrapText="1"/>
      <protection locked="0"/>
    </xf>
    <xf numFmtId="0" fontId="21" fillId="15" borderId="12" xfId="65" applyFont="1" applyFill="1" applyBorder="1" applyAlignment="1" applyProtection="1">
      <alignment wrapText="1"/>
      <protection locked="0"/>
    </xf>
    <xf numFmtId="0" fontId="20" fillId="15" borderId="12" xfId="65" applyFont="1" applyFill="1" applyBorder="1" applyAlignment="1" applyProtection="1">
      <alignment horizontal="center" wrapText="1"/>
      <protection locked="0"/>
    </xf>
    <xf numFmtId="0" fontId="20" fillId="15" borderId="12" xfId="65" applyFont="1" applyFill="1" applyBorder="1" applyAlignment="1" applyProtection="1">
      <alignment vertical="center" wrapText="1"/>
      <protection locked="0"/>
    </xf>
    <xf numFmtId="0" fontId="21" fillId="20" borderId="12" xfId="65" applyFont="1" applyFill="1" applyBorder="1" applyAlignment="1" applyProtection="1">
      <alignment wrapText="1"/>
      <protection locked="0"/>
    </xf>
    <xf numFmtId="0" fontId="20" fillId="20" borderId="12" xfId="65" applyNumberFormat="1" applyFont="1" applyFill="1" applyBorder="1" applyAlignment="1" applyProtection="1">
      <alignment horizontal="center" wrapText="1"/>
      <protection locked="0"/>
    </xf>
    <xf numFmtId="44" fontId="20" fillId="20" borderId="12" xfId="46" applyFont="1" applyFill="1" applyBorder="1" applyAlignment="1" applyProtection="1">
      <alignment horizontal="center" wrapText="1"/>
      <protection locked="0"/>
    </xf>
    <xf numFmtId="0" fontId="20" fillId="17" borderId="12" xfId="65" applyFont="1" applyFill="1" applyBorder="1" applyAlignment="1">
      <alignment wrapText="1"/>
      <protection/>
    </xf>
    <xf numFmtId="0" fontId="20" fillId="17" borderId="12" xfId="65" applyFont="1" applyFill="1" applyBorder="1" applyAlignment="1" applyProtection="1">
      <alignment horizontal="left" wrapText="1"/>
      <protection locked="0"/>
    </xf>
    <xf numFmtId="0" fontId="21" fillId="17" borderId="12" xfId="65" applyFont="1" applyFill="1" applyBorder="1" applyAlignment="1" applyProtection="1">
      <alignment horizontal="center" wrapText="1"/>
      <protection locked="0"/>
    </xf>
    <xf numFmtId="0" fontId="20" fillId="20" borderId="12" xfId="65" applyFont="1" applyFill="1" applyBorder="1" applyAlignment="1">
      <alignment wrapText="1"/>
      <protection/>
    </xf>
    <xf numFmtId="0" fontId="20" fillId="20" borderId="12" xfId="65" applyFont="1" applyFill="1" applyBorder="1" applyAlignment="1" applyProtection="1">
      <alignment horizontal="left" wrapText="1"/>
      <protection locked="0"/>
    </xf>
    <xf numFmtId="0" fontId="20" fillId="15" borderId="12" xfId="65" applyFont="1" applyFill="1" applyBorder="1" applyAlignment="1">
      <alignment wrapText="1"/>
      <protection/>
    </xf>
    <xf numFmtId="0" fontId="20" fillId="15" borderId="12" xfId="65" applyFont="1" applyFill="1" applyBorder="1" applyAlignment="1" applyProtection="1">
      <alignment horizontal="left" wrapText="1"/>
      <protection locked="0"/>
    </xf>
    <xf numFmtId="0" fontId="21" fillId="15" borderId="12" xfId="65" applyFont="1" applyFill="1" applyBorder="1" applyAlignment="1" applyProtection="1">
      <alignment horizontal="center" wrapText="1"/>
      <protection locked="0"/>
    </xf>
    <xf numFmtId="0" fontId="20" fillId="20" borderId="12" xfId="65" applyFont="1" applyFill="1" applyBorder="1" applyAlignment="1">
      <alignment vertical="top" wrapText="1"/>
      <protection/>
    </xf>
    <xf numFmtId="44" fontId="21" fillId="20" borderId="12" xfId="46" applyFont="1" applyFill="1" applyBorder="1" applyAlignment="1" applyProtection="1">
      <alignment wrapText="1"/>
      <protection locked="0"/>
    </xf>
    <xf numFmtId="0" fontId="21" fillId="20" borderId="12" xfId="65" applyFont="1" applyFill="1" applyBorder="1" applyAlignment="1" applyProtection="1">
      <alignment horizontal="left" wrapText="1"/>
      <protection locked="0"/>
    </xf>
    <xf numFmtId="0" fontId="21" fillId="20" borderId="12" xfId="65" applyFont="1" applyFill="1" applyBorder="1" applyAlignment="1" applyProtection="1">
      <alignment horizontal="center" wrapText="1"/>
      <protection locked="0"/>
    </xf>
    <xf numFmtId="0" fontId="21" fillId="17" borderId="12" xfId="65" applyFont="1" applyFill="1" applyBorder="1" applyAlignment="1" applyProtection="1">
      <alignment horizontal="left" wrapText="1"/>
      <protection locked="0"/>
    </xf>
    <xf numFmtId="0" fontId="20" fillId="17" borderId="12" xfId="66" applyFont="1" applyFill="1" applyBorder="1">
      <alignment/>
      <protection/>
    </xf>
    <xf numFmtId="0" fontId="20" fillId="17" borderId="13" xfId="66" applyFont="1" applyFill="1" applyBorder="1" applyAlignment="1" applyProtection="1">
      <alignment horizontal="center" wrapText="1"/>
      <protection locked="0"/>
    </xf>
    <xf numFmtId="0" fontId="21" fillId="17" borderId="12" xfId="66" applyFont="1" applyFill="1" applyBorder="1" applyAlignment="1" applyProtection="1">
      <alignment wrapText="1"/>
      <protection locked="0"/>
    </xf>
    <xf numFmtId="0" fontId="20" fillId="17" borderId="12" xfId="66" applyFont="1" applyFill="1" applyBorder="1" applyAlignment="1" applyProtection="1">
      <alignment wrapText="1"/>
      <protection locked="0"/>
    </xf>
    <xf numFmtId="0" fontId="20" fillId="17" borderId="12" xfId="66" applyFont="1" applyFill="1" applyBorder="1" applyAlignment="1" applyProtection="1">
      <alignment horizontal="left"/>
      <protection locked="0"/>
    </xf>
    <xf numFmtId="0" fontId="20" fillId="17" borderId="12" xfId="66" applyFont="1" applyFill="1" applyBorder="1" applyAlignment="1" applyProtection="1">
      <alignment horizontal="center"/>
      <protection locked="0"/>
    </xf>
    <xf numFmtId="0" fontId="21" fillId="17" borderId="12" xfId="66" applyFont="1" applyFill="1" applyBorder="1" applyAlignment="1" applyProtection="1">
      <alignment horizontal="center"/>
      <protection locked="0"/>
    </xf>
    <xf numFmtId="0" fontId="20" fillId="17" borderId="12" xfId="66" applyFont="1" applyFill="1" applyBorder="1" applyAlignment="1" applyProtection="1">
      <alignment horizontal="center" wrapText="1"/>
      <protection locked="0"/>
    </xf>
    <xf numFmtId="0" fontId="20" fillId="17" borderId="12" xfId="66" applyNumberFormat="1" applyFont="1" applyFill="1" applyBorder="1" applyAlignment="1" applyProtection="1">
      <alignment horizontal="center" wrapText="1"/>
      <protection locked="0"/>
    </xf>
    <xf numFmtId="0" fontId="20" fillId="17" borderId="12" xfId="66" applyFont="1" applyFill="1" applyBorder="1" applyAlignment="1" applyProtection="1">
      <alignment vertical="center" wrapText="1"/>
      <protection locked="0"/>
    </xf>
    <xf numFmtId="0" fontId="0" fillId="20" borderId="0" xfId="0" applyFill="1" applyAlignment="1">
      <alignment wrapText="1"/>
    </xf>
    <xf numFmtId="0" fontId="20" fillId="17" borderId="12" xfId="67" applyFont="1" applyFill="1" applyBorder="1">
      <alignment/>
      <protection/>
    </xf>
    <xf numFmtId="0" fontId="21" fillId="17" borderId="13" xfId="67" applyFont="1" applyFill="1" applyBorder="1" applyAlignment="1" applyProtection="1">
      <alignment horizontal="center" wrapText="1"/>
      <protection locked="0"/>
    </xf>
    <xf numFmtId="0" fontId="21" fillId="17" borderId="12" xfId="67" applyFont="1" applyFill="1" applyBorder="1" applyAlignment="1" applyProtection="1">
      <alignment wrapText="1"/>
      <protection locked="0"/>
    </xf>
    <xf numFmtId="0" fontId="21" fillId="17" borderId="12" xfId="67" applyFont="1" applyFill="1" applyBorder="1" applyAlignment="1" applyProtection="1">
      <alignment horizontal="left"/>
      <protection locked="0"/>
    </xf>
    <xf numFmtId="0" fontId="21" fillId="17" borderId="12" xfId="67" applyFont="1" applyFill="1" applyBorder="1" applyAlignment="1" applyProtection="1">
      <alignment horizontal="center"/>
      <protection locked="0"/>
    </xf>
    <xf numFmtId="0" fontId="21" fillId="17" borderId="12" xfId="67" applyFont="1" applyFill="1" applyBorder="1" applyAlignment="1" applyProtection="1">
      <alignment horizontal="center" wrapText="1"/>
      <protection locked="0"/>
    </xf>
    <xf numFmtId="0" fontId="21" fillId="17" borderId="12" xfId="67" applyNumberFormat="1" applyFont="1" applyFill="1" applyBorder="1" applyAlignment="1" applyProtection="1">
      <alignment horizontal="center" wrapText="1"/>
      <protection locked="0"/>
    </xf>
    <xf numFmtId="0" fontId="21" fillId="17" borderId="12" xfId="67" applyFont="1" applyFill="1" applyBorder="1" applyAlignment="1" applyProtection="1">
      <alignment vertical="center" wrapText="1"/>
      <protection locked="0"/>
    </xf>
    <xf numFmtId="0" fontId="20" fillId="17" borderId="12" xfId="67" applyFont="1" applyFill="1" applyBorder="1" applyAlignment="1" applyProtection="1">
      <alignment horizontal="center" wrapText="1"/>
      <protection locked="0"/>
    </xf>
    <xf numFmtId="0" fontId="20" fillId="26" borderId="12" xfId="67" applyFont="1" applyFill="1" applyBorder="1">
      <alignment/>
      <protection/>
    </xf>
    <xf numFmtId="0" fontId="21" fillId="26" borderId="13" xfId="67" applyFont="1" applyFill="1" applyBorder="1" applyAlignment="1" applyProtection="1">
      <alignment horizontal="center" wrapText="1"/>
      <protection locked="0"/>
    </xf>
    <xf numFmtId="0" fontId="21" fillId="26" borderId="12" xfId="67" applyFont="1" applyFill="1" applyBorder="1" applyAlignment="1" applyProtection="1">
      <alignment wrapText="1"/>
      <protection locked="0"/>
    </xf>
    <xf numFmtId="0" fontId="21" fillId="26" borderId="12" xfId="67" applyFont="1" applyFill="1" applyBorder="1" applyAlignment="1" applyProtection="1">
      <alignment horizontal="left"/>
      <protection locked="0"/>
    </xf>
    <xf numFmtId="0" fontId="21" fillId="26" borderId="12" xfId="67" applyFont="1" applyFill="1" applyBorder="1" applyAlignment="1" applyProtection="1">
      <alignment horizontal="center"/>
      <protection locked="0"/>
    </xf>
    <xf numFmtId="0" fontId="21" fillId="26" borderId="12" xfId="67" applyFont="1" applyFill="1" applyBorder="1" applyAlignment="1" applyProtection="1">
      <alignment horizontal="center" wrapText="1"/>
      <protection locked="0"/>
    </xf>
    <xf numFmtId="0" fontId="21" fillId="26" borderId="12" xfId="67" applyNumberFormat="1" applyFont="1" applyFill="1" applyBorder="1" applyAlignment="1" applyProtection="1">
      <alignment horizontal="center" wrapText="1"/>
      <protection locked="0"/>
    </xf>
    <xf numFmtId="0" fontId="21" fillId="26" borderId="12" xfId="67" applyFont="1" applyFill="1" applyBorder="1" applyAlignment="1" applyProtection="1">
      <alignment vertical="center" wrapText="1"/>
      <protection locked="0"/>
    </xf>
    <xf numFmtId="0" fontId="20" fillId="26" borderId="12" xfId="67" applyFont="1" applyFill="1" applyBorder="1" applyAlignment="1" applyProtection="1">
      <alignment horizontal="center" wrapText="1"/>
      <protection locked="0"/>
    </xf>
    <xf numFmtId="0" fontId="20" fillId="25" borderId="12" xfId="67" applyFont="1" applyFill="1" applyBorder="1">
      <alignment/>
      <protection/>
    </xf>
    <xf numFmtId="0" fontId="21" fillId="25" borderId="13" xfId="67" applyFont="1" applyFill="1" applyBorder="1" applyAlignment="1" applyProtection="1">
      <alignment horizontal="center" wrapText="1"/>
      <protection locked="0"/>
    </xf>
    <xf numFmtId="0" fontId="21" fillId="25" borderId="12" xfId="67" applyFont="1" applyFill="1" applyBorder="1" applyAlignment="1" applyProtection="1">
      <alignment wrapText="1"/>
      <protection locked="0"/>
    </xf>
    <xf numFmtId="0" fontId="21" fillId="25" borderId="12" xfId="67" applyFont="1" applyFill="1" applyBorder="1" applyAlignment="1" applyProtection="1">
      <alignment horizontal="left"/>
      <protection locked="0"/>
    </xf>
    <xf numFmtId="0" fontId="21" fillId="25" borderId="12" xfId="67" applyFont="1" applyFill="1" applyBorder="1" applyAlignment="1" applyProtection="1">
      <alignment horizontal="center"/>
      <protection locked="0"/>
    </xf>
    <xf numFmtId="0" fontId="21" fillId="25" borderId="12" xfId="67" applyFont="1" applyFill="1" applyBorder="1" applyAlignment="1" applyProtection="1">
      <alignment horizontal="center" wrapText="1"/>
      <protection locked="0"/>
    </xf>
    <xf numFmtId="0" fontId="21" fillId="25" borderId="12" xfId="67" applyNumberFormat="1" applyFont="1" applyFill="1" applyBorder="1" applyAlignment="1" applyProtection="1">
      <alignment horizontal="center" wrapText="1"/>
      <protection locked="0"/>
    </xf>
    <xf numFmtId="0" fontId="21" fillId="25" borderId="12" xfId="67" applyFont="1" applyFill="1" applyBorder="1" applyAlignment="1" applyProtection="1">
      <alignment vertical="center" wrapText="1"/>
      <protection locked="0"/>
    </xf>
    <xf numFmtId="0" fontId="20" fillId="25" borderId="12" xfId="67" applyFont="1" applyFill="1" applyBorder="1" applyAlignment="1" applyProtection="1">
      <alignment horizontal="center" wrapText="1"/>
      <protection locked="0"/>
    </xf>
    <xf numFmtId="0" fontId="21" fillId="20" borderId="13" xfId="61" applyFont="1" applyFill="1" applyBorder="1" applyAlignment="1" applyProtection="1">
      <alignment horizontal="center" wrapText="1"/>
      <protection locked="0"/>
    </xf>
    <xf numFmtId="0" fontId="21" fillId="20" borderId="12" xfId="61" applyFont="1" applyFill="1" applyBorder="1" applyAlignment="1" applyProtection="1">
      <alignment wrapText="1"/>
      <protection locked="0"/>
    </xf>
    <xf numFmtId="0" fontId="21" fillId="20" borderId="12" xfId="61" applyFont="1" applyFill="1" applyBorder="1" applyAlignment="1" applyProtection="1">
      <alignment horizontal="left"/>
      <protection locked="0"/>
    </xf>
    <xf numFmtId="0" fontId="21" fillId="20" borderId="12" xfId="61" applyFont="1" applyFill="1" applyBorder="1" applyAlignment="1" applyProtection="1">
      <alignment horizontal="center"/>
      <protection locked="0"/>
    </xf>
    <xf numFmtId="44" fontId="21" fillId="20" borderId="12" xfId="46" applyFont="1" applyFill="1" applyBorder="1" applyAlignment="1" applyProtection="1">
      <alignment/>
      <protection locked="0"/>
    </xf>
    <xf numFmtId="0" fontId="20" fillId="20" borderId="12" xfId="46" applyNumberFormat="1" applyFont="1" applyFill="1" applyBorder="1" applyAlignment="1">
      <alignment horizontal="center" wrapText="1"/>
    </xf>
    <xf numFmtId="44" fontId="20" fillId="20" borderId="12" xfId="46" applyFont="1" applyFill="1" applyBorder="1" applyAlignment="1">
      <alignment horizontal="center" vertical="center" wrapText="1"/>
    </xf>
    <xf numFmtId="44" fontId="20" fillId="20" borderId="12" xfId="46" applyFont="1" applyFill="1" applyBorder="1" applyAlignment="1">
      <alignment vertical="center" wrapText="1"/>
    </xf>
    <xf numFmtId="0" fontId="20" fillId="20" borderId="12" xfId="61" applyFont="1" applyFill="1" applyBorder="1" applyAlignment="1">
      <alignment vertical="center" wrapText="1"/>
      <protection/>
    </xf>
    <xf numFmtId="0" fontId="0" fillId="15" borderId="0" xfId="0" applyFill="1" applyAlignment="1">
      <alignment wrapText="1"/>
    </xf>
    <xf numFmtId="0" fontId="0" fillId="25" borderId="0" xfId="0" applyFill="1" applyAlignment="1">
      <alignment wrapText="1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/>
    </xf>
    <xf numFmtId="0" fontId="20" fillId="24" borderId="12" xfId="62" applyFont="1" applyFill="1" applyBorder="1" applyAlignment="1">
      <alignment wrapText="1"/>
      <protection/>
    </xf>
    <xf numFmtId="0" fontId="21" fillId="24" borderId="13" xfId="62" applyFont="1" applyFill="1" applyBorder="1" applyAlignment="1" applyProtection="1">
      <alignment horizontal="center" wrapText="1"/>
      <protection locked="0"/>
    </xf>
    <xf numFmtId="0" fontId="21" fillId="24" borderId="12" xfId="62" applyFont="1" applyFill="1" applyBorder="1" applyAlignment="1" applyProtection="1">
      <alignment wrapText="1"/>
      <protection locked="0"/>
    </xf>
    <xf numFmtId="0" fontId="21" fillId="24" borderId="12" xfId="62" applyFont="1" applyFill="1" applyBorder="1" applyAlignment="1" applyProtection="1">
      <alignment horizontal="left" wrapText="1"/>
      <protection locked="0"/>
    </xf>
    <xf numFmtId="0" fontId="21" fillId="24" borderId="12" xfId="62" applyFont="1" applyFill="1" applyBorder="1" applyAlignment="1" applyProtection="1">
      <alignment horizontal="center" wrapText="1"/>
      <protection locked="0"/>
    </xf>
    <xf numFmtId="0" fontId="21" fillId="24" borderId="12" xfId="62" applyNumberFormat="1" applyFont="1" applyFill="1" applyBorder="1" applyAlignment="1" applyProtection="1">
      <alignment horizontal="center" wrapText="1"/>
      <protection locked="0"/>
    </xf>
    <xf numFmtId="44" fontId="21" fillId="24" borderId="12" xfId="46" applyFont="1" applyFill="1" applyBorder="1" applyAlignment="1" applyProtection="1">
      <alignment horizontal="center" vertical="center" wrapText="1"/>
      <protection locked="0"/>
    </xf>
    <xf numFmtId="44" fontId="21" fillId="24" borderId="12" xfId="46" applyFont="1" applyFill="1" applyBorder="1" applyAlignment="1" applyProtection="1">
      <alignment wrapText="1"/>
      <protection locked="0"/>
    </xf>
    <xf numFmtId="0" fontId="21" fillId="24" borderId="12" xfId="46" applyNumberFormat="1" applyFont="1" applyFill="1" applyBorder="1" applyAlignment="1" applyProtection="1">
      <alignment horizontal="center" wrapText="1"/>
      <protection locked="0"/>
    </xf>
    <xf numFmtId="44" fontId="20" fillId="24" borderId="12" xfId="46" applyFont="1" applyFill="1" applyBorder="1" applyAlignment="1" applyProtection="1">
      <alignment horizontal="center" vertical="center" wrapText="1"/>
      <protection locked="0"/>
    </xf>
    <xf numFmtId="44" fontId="21" fillId="24" borderId="12" xfId="46" applyFont="1" applyFill="1" applyBorder="1" applyAlignment="1" applyProtection="1">
      <alignment vertical="center" wrapText="1"/>
      <protection locked="0"/>
    </xf>
    <xf numFmtId="0" fontId="21" fillId="24" borderId="12" xfId="62" applyFont="1" applyFill="1" applyBorder="1" applyAlignment="1" applyProtection="1">
      <alignment vertical="center" wrapText="1"/>
      <protection locked="0"/>
    </xf>
    <xf numFmtId="0" fontId="20" fillId="24" borderId="12" xfId="62" applyFont="1" applyFill="1" applyBorder="1" applyAlignment="1" applyProtection="1">
      <alignment horizontal="center" wrapText="1"/>
      <protection locked="0"/>
    </xf>
    <xf numFmtId="0" fontId="20" fillId="17" borderId="12" xfId="62" applyFont="1" applyFill="1" applyBorder="1" applyAlignment="1">
      <alignment wrapText="1"/>
      <protection/>
    </xf>
    <xf numFmtId="0" fontId="21" fillId="17" borderId="13" xfId="62" applyFont="1" applyFill="1" applyBorder="1" applyAlignment="1" applyProtection="1">
      <alignment horizontal="center" wrapText="1"/>
      <protection locked="0"/>
    </xf>
    <xf numFmtId="0" fontId="21" fillId="17" borderId="12" xfId="62" applyFont="1" applyFill="1" applyBorder="1" applyAlignment="1" applyProtection="1">
      <alignment wrapText="1"/>
      <protection locked="0"/>
    </xf>
    <xf numFmtId="0" fontId="21" fillId="17" borderId="12" xfId="62" applyFont="1" applyFill="1" applyBorder="1" applyAlignment="1" applyProtection="1">
      <alignment horizontal="left" wrapText="1"/>
      <protection locked="0"/>
    </xf>
    <xf numFmtId="0" fontId="21" fillId="17" borderId="12" xfId="62" applyFont="1" applyFill="1" applyBorder="1" applyAlignment="1" applyProtection="1">
      <alignment horizontal="center" wrapText="1"/>
      <protection locked="0"/>
    </xf>
    <xf numFmtId="0" fontId="21" fillId="17" borderId="12" xfId="62" applyNumberFormat="1" applyFont="1" applyFill="1" applyBorder="1" applyAlignment="1" applyProtection="1">
      <alignment horizontal="center" wrapText="1"/>
      <protection locked="0"/>
    </xf>
    <xf numFmtId="44" fontId="21" fillId="17" borderId="12" xfId="46" applyFont="1" applyFill="1" applyBorder="1" applyAlignment="1" applyProtection="1">
      <alignment horizontal="center" vertical="center" wrapText="1"/>
      <protection locked="0"/>
    </xf>
    <xf numFmtId="44" fontId="21" fillId="17" borderId="12" xfId="46" applyFont="1" applyFill="1" applyBorder="1" applyAlignment="1" applyProtection="1">
      <alignment wrapText="1"/>
      <protection locked="0"/>
    </xf>
    <xf numFmtId="0" fontId="21" fillId="17" borderId="12" xfId="46" applyNumberFormat="1" applyFont="1" applyFill="1" applyBorder="1" applyAlignment="1" applyProtection="1">
      <alignment horizontal="center" wrapText="1"/>
      <protection locked="0"/>
    </xf>
    <xf numFmtId="44" fontId="20" fillId="17" borderId="12" xfId="46" applyFont="1" applyFill="1" applyBorder="1" applyAlignment="1" applyProtection="1">
      <alignment horizontal="center" vertical="center" wrapText="1"/>
      <protection locked="0"/>
    </xf>
    <xf numFmtId="44" fontId="21" fillId="17" borderId="12" xfId="46" applyFont="1" applyFill="1" applyBorder="1" applyAlignment="1" applyProtection="1">
      <alignment vertical="center" wrapText="1"/>
      <protection locked="0"/>
    </xf>
    <xf numFmtId="0" fontId="21" fillId="17" borderId="12" xfId="62" applyFont="1" applyFill="1" applyBorder="1" applyAlignment="1" applyProtection="1">
      <alignment vertical="center" wrapText="1"/>
      <protection locked="0"/>
    </xf>
    <xf numFmtId="0" fontId="20" fillId="17" borderId="12" xfId="62" applyFont="1" applyFill="1" applyBorder="1" applyAlignment="1" applyProtection="1">
      <alignment horizontal="center" wrapText="1"/>
      <protection locked="0"/>
    </xf>
    <xf numFmtId="0" fontId="20" fillId="15" borderId="12" xfId="62" applyFont="1" applyFill="1" applyBorder="1" applyAlignment="1">
      <alignment wrapText="1"/>
      <protection/>
    </xf>
    <xf numFmtId="0" fontId="21" fillId="15" borderId="13" xfId="62" applyFont="1" applyFill="1" applyBorder="1" applyAlignment="1" applyProtection="1">
      <alignment horizontal="center" wrapText="1"/>
      <protection locked="0"/>
    </xf>
    <xf numFmtId="0" fontId="21" fillId="15" borderId="12" xfId="62" applyFont="1" applyFill="1" applyBorder="1" applyAlignment="1" applyProtection="1">
      <alignment wrapText="1"/>
      <protection locked="0"/>
    </xf>
    <xf numFmtId="0" fontId="21" fillId="15" borderId="12" xfId="62" applyFont="1" applyFill="1" applyBorder="1" applyAlignment="1" applyProtection="1">
      <alignment horizontal="left" wrapText="1"/>
      <protection locked="0"/>
    </xf>
    <xf numFmtId="0" fontId="21" fillId="15" borderId="12" xfId="62" applyFont="1" applyFill="1" applyBorder="1" applyAlignment="1" applyProtection="1">
      <alignment horizontal="center" wrapText="1"/>
      <protection locked="0"/>
    </xf>
    <xf numFmtId="0" fontId="21" fillId="15" borderId="12" xfId="62" applyNumberFormat="1" applyFont="1" applyFill="1" applyBorder="1" applyAlignment="1" applyProtection="1">
      <alignment horizontal="center" wrapText="1"/>
      <protection locked="0"/>
    </xf>
    <xf numFmtId="44" fontId="21" fillId="15" borderId="12" xfId="46" applyFont="1" applyFill="1" applyBorder="1" applyAlignment="1" applyProtection="1">
      <alignment horizontal="center" vertical="center" wrapText="1"/>
      <protection locked="0"/>
    </xf>
    <xf numFmtId="44" fontId="21" fillId="15" borderId="12" xfId="46" applyFont="1" applyFill="1" applyBorder="1" applyAlignment="1" applyProtection="1">
      <alignment wrapText="1"/>
      <protection locked="0"/>
    </xf>
    <xf numFmtId="0" fontId="21" fillId="15" borderId="12" xfId="46" applyNumberFormat="1" applyFont="1" applyFill="1" applyBorder="1" applyAlignment="1" applyProtection="1">
      <alignment horizontal="center" wrapText="1"/>
      <protection locked="0"/>
    </xf>
    <xf numFmtId="44" fontId="20" fillId="15" borderId="12" xfId="46" applyFont="1" applyFill="1" applyBorder="1" applyAlignment="1" applyProtection="1">
      <alignment horizontal="center" vertical="center" wrapText="1"/>
      <protection locked="0"/>
    </xf>
    <xf numFmtId="44" fontId="21" fillId="15" borderId="12" xfId="46" applyFont="1" applyFill="1" applyBorder="1" applyAlignment="1" applyProtection="1">
      <alignment vertical="center" wrapText="1"/>
      <protection locked="0"/>
    </xf>
    <xf numFmtId="0" fontId="21" fillId="15" borderId="12" xfId="62" applyFont="1" applyFill="1" applyBorder="1" applyAlignment="1" applyProtection="1">
      <alignment vertical="center" wrapText="1"/>
      <protection locked="0"/>
    </xf>
    <xf numFmtId="0" fontId="20" fillId="20" borderId="12" xfId="62" applyFont="1" applyFill="1" applyBorder="1" applyAlignment="1">
      <alignment wrapText="1"/>
      <protection/>
    </xf>
    <xf numFmtId="0" fontId="21" fillId="20" borderId="13" xfId="62" applyFont="1" applyFill="1" applyBorder="1" applyAlignment="1" applyProtection="1">
      <alignment horizontal="center" wrapText="1"/>
      <protection locked="0"/>
    </xf>
    <xf numFmtId="0" fontId="21" fillId="20" borderId="12" xfId="62" applyFont="1" applyFill="1" applyBorder="1" applyAlignment="1" applyProtection="1">
      <alignment wrapText="1"/>
      <protection locked="0"/>
    </xf>
    <xf numFmtId="0" fontId="21" fillId="20" borderId="12" xfId="62" applyFont="1" applyFill="1" applyBorder="1" applyAlignment="1" applyProtection="1">
      <alignment horizontal="left" wrapText="1"/>
      <protection locked="0"/>
    </xf>
    <xf numFmtId="0" fontId="21" fillId="20" borderId="12" xfId="62" applyFont="1" applyFill="1" applyBorder="1" applyAlignment="1" applyProtection="1">
      <alignment horizontal="center" wrapText="1"/>
      <protection locked="0"/>
    </xf>
    <xf numFmtId="0" fontId="21" fillId="20" borderId="12" xfId="62" applyNumberFormat="1" applyFont="1" applyFill="1" applyBorder="1" applyAlignment="1" applyProtection="1">
      <alignment horizontal="center" wrapText="1"/>
      <protection locked="0"/>
    </xf>
    <xf numFmtId="44" fontId="21" fillId="20" borderId="12" xfId="46" applyFont="1" applyFill="1" applyBorder="1" applyAlignment="1" applyProtection="1">
      <alignment horizontal="center" vertical="center" wrapText="1"/>
      <protection locked="0"/>
    </xf>
    <xf numFmtId="44" fontId="21" fillId="20" borderId="12" xfId="46" applyFont="1" applyFill="1" applyBorder="1" applyAlignment="1" applyProtection="1">
      <alignment wrapText="1"/>
      <protection locked="0"/>
    </xf>
    <xf numFmtId="0" fontId="21" fillId="20" borderId="12" xfId="46" applyNumberFormat="1" applyFont="1" applyFill="1" applyBorder="1" applyAlignment="1" applyProtection="1">
      <alignment horizontal="center" wrapText="1"/>
      <protection locked="0"/>
    </xf>
    <xf numFmtId="44" fontId="20" fillId="20" borderId="12" xfId="46" applyFont="1" applyFill="1" applyBorder="1" applyAlignment="1" applyProtection="1">
      <alignment horizontal="center" vertical="center" wrapText="1"/>
      <protection locked="0"/>
    </xf>
    <xf numFmtId="44" fontId="21" fillId="20" borderId="12" xfId="46" applyFont="1" applyFill="1" applyBorder="1" applyAlignment="1" applyProtection="1">
      <alignment vertical="center" wrapText="1"/>
      <protection locked="0"/>
    </xf>
    <xf numFmtId="0" fontId="21" fillId="20" borderId="12" xfId="62" applyFont="1" applyFill="1" applyBorder="1" applyAlignment="1" applyProtection="1">
      <alignment vertical="center" wrapText="1"/>
      <protection locked="0"/>
    </xf>
    <xf numFmtId="14" fontId="21" fillId="17" borderId="12" xfId="62" applyNumberFormat="1" applyFont="1" applyFill="1" applyBorder="1" applyAlignment="1" applyProtection="1">
      <alignment horizontal="center" wrapText="1"/>
      <protection locked="0"/>
    </xf>
    <xf numFmtId="0" fontId="20" fillId="20" borderId="12" xfId="62" applyFont="1" applyFill="1" applyBorder="1" applyAlignment="1" applyProtection="1">
      <alignment horizontal="center" wrapText="1"/>
      <protection locked="0"/>
    </xf>
    <xf numFmtId="0" fontId="20" fillId="26" borderId="12" xfId="62" applyFont="1" applyFill="1" applyBorder="1" applyAlignment="1">
      <alignment wrapText="1"/>
      <protection/>
    </xf>
    <xf numFmtId="0" fontId="21" fillId="26" borderId="13" xfId="62" applyFont="1" applyFill="1" applyBorder="1" applyAlignment="1" applyProtection="1">
      <alignment horizontal="center" wrapText="1"/>
      <protection locked="0"/>
    </xf>
    <xf numFmtId="0" fontId="21" fillId="26" borderId="12" xfId="62" applyFont="1" applyFill="1" applyBorder="1" applyAlignment="1" applyProtection="1">
      <alignment wrapText="1"/>
      <protection locked="0"/>
    </xf>
    <xf numFmtId="0" fontId="21" fillId="26" borderId="12" xfId="62" applyFont="1" applyFill="1" applyBorder="1" applyAlignment="1" applyProtection="1">
      <alignment horizontal="left" wrapText="1"/>
      <protection locked="0"/>
    </xf>
    <xf numFmtId="0" fontId="21" fillId="26" borderId="12" xfId="62" applyFont="1" applyFill="1" applyBorder="1" applyAlignment="1" applyProtection="1">
      <alignment horizontal="center" wrapText="1"/>
      <protection locked="0"/>
    </xf>
    <xf numFmtId="0" fontId="21" fillId="26" borderId="12" xfId="62" applyNumberFormat="1" applyFont="1" applyFill="1" applyBorder="1" applyAlignment="1" applyProtection="1">
      <alignment horizontal="center" wrapText="1"/>
      <protection locked="0"/>
    </xf>
    <xf numFmtId="44" fontId="21" fillId="26" borderId="12" xfId="46" applyFont="1" applyFill="1" applyBorder="1" applyAlignment="1" applyProtection="1">
      <alignment horizontal="center" vertical="center" wrapText="1"/>
      <protection locked="0"/>
    </xf>
    <xf numFmtId="44" fontId="21" fillId="26" borderId="12" xfId="46" applyFont="1" applyFill="1" applyBorder="1" applyAlignment="1" applyProtection="1">
      <alignment wrapText="1"/>
      <protection locked="0"/>
    </xf>
    <xf numFmtId="0" fontId="21" fillId="26" borderId="12" xfId="46" applyNumberFormat="1" applyFont="1" applyFill="1" applyBorder="1" applyAlignment="1" applyProtection="1">
      <alignment horizontal="center" wrapText="1"/>
      <protection locked="0"/>
    </xf>
    <xf numFmtId="44" fontId="20" fillId="26" borderId="12" xfId="46" applyFont="1" applyFill="1" applyBorder="1" applyAlignment="1" applyProtection="1">
      <alignment horizontal="center" vertical="center" wrapText="1"/>
      <protection locked="0"/>
    </xf>
    <xf numFmtId="44" fontId="21" fillId="26" borderId="12" xfId="46" applyFont="1" applyFill="1" applyBorder="1" applyAlignment="1" applyProtection="1">
      <alignment vertical="center" wrapText="1"/>
      <protection locked="0"/>
    </xf>
    <xf numFmtId="0" fontId="21" fillId="26" borderId="12" xfId="62" applyFont="1" applyFill="1" applyBorder="1" applyAlignment="1" applyProtection="1">
      <alignment vertical="center" wrapText="1"/>
      <protection locked="0"/>
    </xf>
    <xf numFmtId="0" fontId="23" fillId="17" borderId="12" xfId="62" applyFont="1" applyFill="1" applyBorder="1" applyAlignment="1" applyProtection="1">
      <alignment horizontal="center" wrapText="1"/>
      <protection locked="0"/>
    </xf>
    <xf numFmtId="0" fontId="20" fillId="27" borderId="12" xfId="62" applyFont="1" applyFill="1" applyBorder="1" applyAlignment="1">
      <alignment wrapText="1"/>
      <protection/>
    </xf>
    <xf numFmtId="0" fontId="21" fillId="27" borderId="13" xfId="62" applyFont="1" applyFill="1" applyBorder="1" applyAlignment="1" applyProtection="1">
      <alignment horizontal="center" wrapText="1"/>
      <protection locked="0"/>
    </xf>
    <xf numFmtId="0" fontId="21" fillId="27" borderId="12" xfId="62" applyFont="1" applyFill="1" applyBorder="1" applyAlignment="1" applyProtection="1">
      <alignment wrapText="1"/>
      <protection locked="0"/>
    </xf>
    <xf numFmtId="0" fontId="21" fillId="27" borderId="12" xfId="62" applyFont="1" applyFill="1" applyBorder="1" applyAlignment="1" applyProtection="1">
      <alignment horizontal="left" wrapText="1"/>
      <protection locked="0"/>
    </xf>
    <xf numFmtId="0" fontId="21" fillId="27" borderId="12" xfId="62" applyFont="1" applyFill="1" applyBorder="1" applyAlignment="1" applyProtection="1">
      <alignment horizontal="center" wrapText="1"/>
      <protection locked="0"/>
    </xf>
    <xf numFmtId="0" fontId="21" fillId="27" borderId="12" xfId="62" applyNumberFormat="1" applyFont="1" applyFill="1" applyBorder="1" applyAlignment="1" applyProtection="1">
      <alignment horizontal="center" wrapText="1"/>
      <protection locked="0"/>
    </xf>
    <xf numFmtId="44" fontId="21" fillId="27" borderId="12" xfId="46" applyFont="1" applyFill="1" applyBorder="1" applyAlignment="1" applyProtection="1">
      <alignment horizontal="center" vertical="center" wrapText="1"/>
      <protection locked="0"/>
    </xf>
    <xf numFmtId="44" fontId="21" fillId="27" borderId="12" xfId="46" applyFont="1" applyFill="1" applyBorder="1" applyAlignment="1" applyProtection="1">
      <alignment wrapText="1"/>
      <protection locked="0"/>
    </xf>
    <xf numFmtId="0" fontId="21" fillId="27" borderId="12" xfId="46" applyNumberFormat="1" applyFont="1" applyFill="1" applyBorder="1" applyAlignment="1" applyProtection="1">
      <alignment horizontal="center" wrapText="1"/>
      <protection locked="0"/>
    </xf>
    <xf numFmtId="44" fontId="20" fillId="27" borderId="12" xfId="46" applyFont="1" applyFill="1" applyBorder="1" applyAlignment="1" applyProtection="1">
      <alignment horizontal="center" vertical="center" wrapText="1"/>
      <protection locked="0"/>
    </xf>
    <xf numFmtId="44" fontId="21" fillId="27" borderId="12" xfId="46" applyFont="1" applyFill="1" applyBorder="1" applyAlignment="1" applyProtection="1">
      <alignment vertical="center" wrapText="1"/>
      <protection locked="0"/>
    </xf>
    <xf numFmtId="0" fontId="21" fillId="27" borderId="12" xfId="62" applyFont="1" applyFill="1" applyBorder="1" applyAlignment="1" applyProtection="1">
      <alignment vertical="center" wrapText="1"/>
      <protection locked="0"/>
    </xf>
    <xf numFmtId="0" fontId="20" fillId="25" borderId="12" xfId="62" applyFont="1" applyFill="1" applyBorder="1" applyAlignment="1">
      <alignment wrapText="1"/>
      <protection/>
    </xf>
    <xf numFmtId="0" fontId="21" fillId="25" borderId="13" xfId="62" applyFont="1" applyFill="1" applyBorder="1" applyAlignment="1" applyProtection="1">
      <alignment horizontal="center" wrapText="1"/>
      <protection locked="0"/>
    </xf>
    <xf numFmtId="0" fontId="21" fillId="25" borderId="12" xfId="62" applyFont="1" applyFill="1" applyBorder="1" applyAlignment="1" applyProtection="1">
      <alignment wrapText="1"/>
      <protection locked="0"/>
    </xf>
    <xf numFmtId="0" fontId="21" fillId="25" borderId="12" xfId="62" applyFont="1" applyFill="1" applyBorder="1" applyAlignment="1" applyProtection="1">
      <alignment horizontal="left" wrapText="1"/>
      <protection locked="0"/>
    </xf>
    <xf numFmtId="0" fontId="21" fillId="25" borderId="12" xfId="62" applyFont="1" applyFill="1" applyBorder="1" applyAlignment="1" applyProtection="1">
      <alignment horizontal="center" wrapText="1"/>
      <protection locked="0"/>
    </xf>
    <xf numFmtId="0" fontId="21" fillId="25" borderId="12" xfId="62" applyNumberFormat="1" applyFont="1" applyFill="1" applyBorder="1" applyAlignment="1" applyProtection="1">
      <alignment horizontal="center" wrapText="1"/>
      <protection locked="0"/>
    </xf>
    <xf numFmtId="44" fontId="21" fillId="25" borderId="12" xfId="46" applyFont="1" applyFill="1" applyBorder="1" applyAlignment="1" applyProtection="1">
      <alignment horizontal="center" vertical="center" wrapText="1"/>
      <protection locked="0"/>
    </xf>
    <xf numFmtId="44" fontId="21" fillId="25" borderId="12" xfId="46" applyFont="1" applyFill="1" applyBorder="1" applyAlignment="1" applyProtection="1">
      <alignment wrapText="1"/>
      <protection locked="0"/>
    </xf>
    <xf numFmtId="0" fontId="21" fillId="25" borderId="12" xfId="46" applyNumberFormat="1" applyFont="1" applyFill="1" applyBorder="1" applyAlignment="1" applyProtection="1">
      <alignment horizontal="center" wrapText="1"/>
      <protection locked="0"/>
    </xf>
    <xf numFmtId="44" fontId="20" fillId="25" borderId="12" xfId="46" applyFont="1" applyFill="1" applyBorder="1" applyAlignment="1" applyProtection="1">
      <alignment horizontal="center" vertical="center" wrapText="1"/>
      <protection locked="0"/>
    </xf>
    <xf numFmtId="44" fontId="21" fillId="25" borderId="12" xfId="46" applyFont="1" applyFill="1" applyBorder="1" applyAlignment="1" applyProtection="1">
      <alignment vertical="center" wrapText="1"/>
      <protection locked="0"/>
    </xf>
    <xf numFmtId="0" fontId="21" fillId="25" borderId="12" xfId="62" applyFont="1" applyFill="1" applyBorder="1" applyAlignment="1" applyProtection="1">
      <alignment vertical="center" wrapText="1"/>
      <protection locked="0"/>
    </xf>
    <xf numFmtId="0" fontId="20" fillId="25" borderId="12" xfId="62" applyFont="1" applyFill="1" applyBorder="1" applyAlignment="1" applyProtection="1">
      <alignment horizontal="center" wrapText="1"/>
      <protection locked="0"/>
    </xf>
    <xf numFmtId="0" fontId="20" fillId="15" borderId="12" xfId="62" applyFont="1" applyFill="1" applyBorder="1" applyAlignment="1" applyProtection="1">
      <alignment horizontal="center" wrapText="1"/>
      <protection locked="0"/>
    </xf>
    <xf numFmtId="0" fontId="20" fillId="27" borderId="12" xfId="62" applyFont="1" applyFill="1" applyBorder="1" applyAlignment="1" applyProtection="1">
      <alignment horizontal="center" wrapText="1"/>
      <protection locked="0"/>
    </xf>
    <xf numFmtId="0" fontId="23" fillId="20" borderId="12" xfId="62" applyFont="1" applyFill="1" applyBorder="1" applyAlignment="1" applyProtection="1">
      <alignment horizontal="center" wrapText="1"/>
      <protection locked="0"/>
    </xf>
    <xf numFmtId="0" fontId="23" fillId="25" borderId="12" xfId="62" applyFont="1" applyFill="1" applyBorder="1" applyAlignment="1" applyProtection="1">
      <alignment horizontal="center" wrapText="1"/>
      <protection locked="0"/>
    </xf>
    <xf numFmtId="37" fontId="21" fillId="24" borderId="12" xfId="62" applyNumberFormat="1" applyFont="1" applyFill="1" applyBorder="1" applyAlignment="1" applyProtection="1">
      <alignment horizontal="center" wrapText="1"/>
      <protection locked="0"/>
    </xf>
    <xf numFmtId="0" fontId="24" fillId="25" borderId="0" xfId="62" applyFont="1" applyFill="1" applyAlignment="1">
      <alignment wrapText="1"/>
      <protection/>
    </xf>
    <xf numFmtId="37" fontId="21" fillId="25" borderId="12" xfId="62" applyNumberFormat="1" applyFont="1" applyFill="1" applyBorder="1" applyAlignment="1" applyProtection="1">
      <alignment horizontal="center" wrapText="1"/>
      <protection locked="0"/>
    </xf>
    <xf numFmtId="5" fontId="21" fillId="20" borderId="12" xfId="62" applyNumberFormat="1" applyFont="1" applyFill="1" applyBorder="1" applyAlignment="1" applyProtection="1">
      <alignment horizontal="center" wrapText="1"/>
      <protection locked="0"/>
    </xf>
    <xf numFmtId="5" fontId="21" fillId="15" borderId="12" xfId="62" applyNumberFormat="1" applyFont="1" applyFill="1" applyBorder="1" applyAlignment="1" applyProtection="1">
      <alignment horizontal="center" wrapText="1"/>
      <protection locked="0"/>
    </xf>
    <xf numFmtId="0" fontId="21" fillId="15" borderId="12" xfId="62" applyNumberFormat="1" applyFont="1" applyFill="1" applyBorder="1" applyAlignment="1" applyProtection="1" quotePrefix="1">
      <alignment wrapText="1"/>
      <protection locked="0"/>
    </xf>
    <xf numFmtId="1" fontId="0" fillId="0" borderId="12" xfId="0" applyNumberForma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4" fontId="2" fillId="28" borderId="0" xfId="68" applyNumberFormat="1" applyFill="1" applyAlignment="1">
      <alignment horizontal="center" vertical="center" wrapText="1"/>
      <protection/>
    </xf>
    <xf numFmtId="164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165" fontId="25" fillId="0" borderId="12" xfId="0" applyNumberFormat="1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0" fontId="0" fillId="20" borderId="1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20" borderId="12" xfId="0" applyFill="1" applyBorder="1" applyAlignment="1">
      <alignment/>
    </xf>
    <xf numFmtId="0" fontId="0" fillId="20" borderId="12" xfId="0" applyFill="1" applyBorder="1" applyAlignment="1">
      <alignment horizontal="center"/>
    </xf>
    <xf numFmtId="0" fontId="0" fillId="4" borderId="12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8" fillId="4" borderId="15" xfId="0" applyFont="1" applyFill="1" applyBorder="1" applyAlignment="1">
      <alignment horizontal="center"/>
    </xf>
    <xf numFmtId="0" fontId="28" fillId="4" borderId="19" xfId="0" applyFont="1" applyFill="1" applyBorder="1" applyAlignment="1">
      <alignment horizontal="center" wrapText="1"/>
    </xf>
    <xf numFmtId="0" fontId="28" fillId="4" borderId="19" xfId="0" applyFont="1" applyFill="1" applyBorder="1" applyAlignment="1">
      <alignment horizontal="center"/>
    </xf>
    <xf numFmtId="0" fontId="29" fillId="4" borderId="19" xfId="0" applyFont="1" applyFill="1" applyBorder="1" applyAlignment="1">
      <alignment horizontal="center" wrapText="1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 wrapText="1"/>
    </xf>
    <xf numFmtId="164" fontId="0" fillId="0" borderId="20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20" fillId="25" borderId="12" xfId="0" applyFont="1" applyFill="1" applyBorder="1" applyAlignment="1">
      <alignment wrapText="1"/>
    </xf>
    <xf numFmtId="0" fontId="20" fillId="25" borderId="13" xfId="0" applyFont="1" applyFill="1" applyBorder="1" applyAlignment="1">
      <alignment horizontal="center" wrapText="1"/>
    </xf>
    <xf numFmtId="0" fontId="20" fillId="25" borderId="12" xfId="0" applyFont="1" applyFill="1" applyBorder="1" applyAlignment="1">
      <alignment wrapText="1"/>
    </xf>
    <xf numFmtId="0" fontId="21" fillId="25" borderId="12" xfId="0" applyFont="1" applyFill="1" applyBorder="1" applyAlignment="1">
      <alignment horizontal="left"/>
    </xf>
    <xf numFmtId="0" fontId="20" fillId="25" borderId="12" xfId="0" applyFont="1" applyFill="1" applyBorder="1" applyAlignment="1" applyProtection="1">
      <alignment horizontal="center"/>
      <protection locked="0"/>
    </xf>
    <xf numFmtId="0" fontId="21" fillId="25" borderId="12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 wrapText="1"/>
    </xf>
    <xf numFmtId="0" fontId="21" fillId="25" borderId="12" xfId="0" applyFont="1" applyFill="1" applyBorder="1" applyAlignment="1" applyProtection="1">
      <alignment horizontal="center"/>
      <protection locked="0"/>
    </xf>
    <xf numFmtId="0" fontId="20" fillId="25" borderId="12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horizontal="center"/>
    </xf>
    <xf numFmtId="0" fontId="20" fillId="15" borderId="12" xfId="0" applyFont="1" applyFill="1" applyBorder="1" applyAlignment="1">
      <alignment wrapText="1"/>
    </xf>
    <xf numFmtId="0" fontId="20" fillId="15" borderId="13" xfId="0" applyFont="1" applyFill="1" applyBorder="1" applyAlignment="1">
      <alignment horizontal="center" wrapText="1"/>
    </xf>
    <xf numFmtId="0" fontId="20" fillId="15" borderId="12" xfId="0" applyFont="1" applyFill="1" applyBorder="1" applyAlignment="1">
      <alignment wrapText="1"/>
    </xf>
    <xf numFmtId="0" fontId="21" fillId="15" borderId="12" xfId="0" applyFont="1" applyFill="1" applyBorder="1" applyAlignment="1">
      <alignment horizontal="left"/>
    </xf>
    <xf numFmtId="0" fontId="20" fillId="15" borderId="12" xfId="0" applyFont="1" applyFill="1" applyBorder="1" applyAlignment="1" applyProtection="1">
      <alignment horizontal="center"/>
      <protection locked="0"/>
    </xf>
    <xf numFmtId="0" fontId="21" fillId="15" borderId="12" xfId="0" applyFont="1" applyFill="1" applyBorder="1" applyAlignment="1">
      <alignment horizontal="center"/>
    </xf>
    <xf numFmtId="0" fontId="20" fillId="15" borderId="12" xfId="0" applyFont="1" applyFill="1" applyBorder="1" applyAlignment="1">
      <alignment horizontal="center" wrapText="1"/>
    </xf>
    <xf numFmtId="0" fontId="21" fillId="15" borderId="12" xfId="0" applyFont="1" applyFill="1" applyBorder="1" applyAlignment="1" applyProtection="1">
      <alignment horizontal="center"/>
      <protection locked="0"/>
    </xf>
    <xf numFmtId="0" fontId="20" fillId="15" borderId="12" xfId="0" applyFont="1" applyFill="1" applyBorder="1" applyAlignment="1">
      <alignment vertical="center" wrapText="1"/>
    </xf>
    <xf numFmtId="0" fontId="20" fillId="15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wrapText="1"/>
    </xf>
    <xf numFmtId="0" fontId="20" fillId="24" borderId="13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wrapText="1"/>
    </xf>
    <xf numFmtId="0" fontId="21" fillId="24" borderId="12" xfId="0" applyFont="1" applyFill="1" applyBorder="1" applyAlignment="1">
      <alignment horizontal="left"/>
    </xf>
    <xf numFmtId="0" fontId="20" fillId="24" borderId="12" xfId="0" applyFont="1" applyFill="1" applyBorder="1" applyAlignment="1" applyProtection="1">
      <alignment horizontal="center"/>
      <protection locked="0"/>
    </xf>
    <xf numFmtId="0" fontId="21" fillId="24" borderId="12" xfId="0" applyFont="1" applyFill="1" applyBorder="1" applyAlignment="1">
      <alignment horizontal="center"/>
    </xf>
    <xf numFmtId="44" fontId="21" fillId="24" borderId="12" xfId="46" applyFont="1" applyFill="1" applyBorder="1" applyAlignment="1" applyProtection="1">
      <alignment/>
      <protection locked="0"/>
    </xf>
    <xf numFmtId="0" fontId="20" fillId="24" borderId="12" xfId="0" applyFont="1" applyFill="1" applyBorder="1" applyAlignment="1">
      <alignment horizontal="center" wrapText="1"/>
    </xf>
    <xf numFmtId="0" fontId="21" fillId="24" borderId="12" xfId="0" applyFont="1" applyFill="1" applyBorder="1" applyAlignment="1" applyProtection="1">
      <alignment horizontal="center"/>
      <protection locked="0"/>
    </xf>
    <xf numFmtId="0" fontId="20" fillId="24" borderId="12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center"/>
    </xf>
    <xf numFmtId="0" fontId="20" fillId="17" borderId="12" xfId="0" applyFont="1" applyFill="1" applyBorder="1" applyAlignment="1">
      <alignment wrapText="1"/>
    </xf>
    <xf numFmtId="0" fontId="20" fillId="17" borderId="13" xfId="0" applyFont="1" applyFill="1" applyBorder="1" applyAlignment="1">
      <alignment horizontal="center" wrapText="1"/>
    </xf>
    <xf numFmtId="0" fontId="20" fillId="17" borderId="12" xfId="0" applyFont="1" applyFill="1" applyBorder="1" applyAlignment="1">
      <alignment wrapText="1"/>
    </xf>
    <xf numFmtId="0" fontId="21" fillId="17" borderId="12" xfId="0" applyFont="1" applyFill="1" applyBorder="1" applyAlignment="1">
      <alignment horizontal="left"/>
    </xf>
    <xf numFmtId="0" fontId="20" fillId="17" borderId="12" xfId="0" applyFont="1" applyFill="1" applyBorder="1" applyAlignment="1" applyProtection="1">
      <alignment horizontal="center"/>
      <protection locked="0"/>
    </xf>
    <xf numFmtId="0" fontId="21" fillId="17" borderId="12" xfId="0" applyFont="1" applyFill="1" applyBorder="1" applyAlignment="1">
      <alignment horizontal="center"/>
    </xf>
    <xf numFmtId="0" fontId="20" fillId="17" borderId="12" xfId="0" applyFont="1" applyFill="1" applyBorder="1" applyAlignment="1">
      <alignment horizontal="center" wrapText="1"/>
    </xf>
    <xf numFmtId="0" fontId="21" fillId="17" borderId="12" xfId="0" applyFont="1" applyFill="1" applyBorder="1" applyAlignment="1" applyProtection="1">
      <alignment horizontal="center"/>
      <protection locked="0"/>
    </xf>
    <xf numFmtId="0" fontId="20" fillId="17" borderId="12" xfId="0" applyFont="1" applyFill="1" applyBorder="1" applyAlignment="1">
      <alignment vertical="center" wrapText="1"/>
    </xf>
    <xf numFmtId="0" fontId="20" fillId="17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 wrapText="1"/>
    </xf>
    <xf numFmtId="44" fontId="21" fillId="24" borderId="12" xfId="46" applyFont="1" applyFill="1" applyBorder="1" applyAlignment="1">
      <alignment/>
    </xf>
    <xf numFmtId="0" fontId="20" fillId="20" borderId="12" xfId="0" applyFont="1" applyFill="1" applyBorder="1" applyAlignment="1">
      <alignment wrapText="1"/>
    </xf>
    <xf numFmtId="0" fontId="20" fillId="20" borderId="13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wrapText="1"/>
    </xf>
    <xf numFmtId="0" fontId="21" fillId="20" borderId="12" xfId="0" applyFont="1" applyFill="1" applyBorder="1" applyAlignment="1">
      <alignment horizontal="left"/>
    </xf>
    <xf numFmtId="0" fontId="21" fillId="20" borderId="12" xfId="0" applyFont="1" applyFill="1" applyBorder="1" applyAlignment="1">
      <alignment horizontal="center"/>
    </xf>
    <xf numFmtId="44" fontId="21" fillId="20" borderId="12" xfId="46" applyFont="1" applyFill="1" applyBorder="1" applyAlignment="1">
      <alignment/>
    </xf>
    <xf numFmtId="0" fontId="20" fillId="20" borderId="12" xfId="0" applyFont="1" applyFill="1" applyBorder="1" applyAlignment="1">
      <alignment horizontal="center" wrapText="1"/>
    </xf>
    <xf numFmtId="0" fontId="21" fillId="20" borderId="12" xfId="0" applyFont="1" applyFill="1" applyBorder="1" applyAlignment="1" applyProtection="1">
      <alignment horizontal="center"/>
      <protection locked="0"/>
    </xf>
    <xf numFmtId="0" fontId="20" fillId="20" borderId="12" xfId="0" applyFont="1" applyFill="1" applyBorder="1" applyAlignment="1">
      <alignment vertical="center" wrapText="1"/>
    </xf>
    <xf numFmtId="0" fontId="20" fillId="20" borderId="12" xfId="0" applyFont="1" applyFill="1" applyBorder="1" applyAlignment="1">
      <alignment horizontal="center"/>
    </xf>
    <xf numFmtId="0" fontId="21" fillId="15" borderId="12" xfId="0" applyFont="1" applyFill="1" applyBorder="1" applyAlignment="1">
      <alignment wrapText="1"/>
    </xf>
    <xf numFmtId="44" fontId="21" fillId="15" borderId="12" xfId="46" applyFont="1" applyFill="1" applyBorder="1" applyAlignment="1">
      <alignment/>
    </xf>
    <xf numFmtId="0" fontId="21" fillId="25" borderId="12" xfId="0" applyFont="1" applyFill="1" applyBorder="1" applyAlignment="1">
      <alignment wrapText="1"/>
    </xf>
    <xf numFmtId="44" fontId="21" fillId="25" borderId="12" xfId="46" applyFont="1" applyFill="1" applyBorder="1" applyAlignment="1">
      <alignment/>
    </xf>
    <xf numFmtId="0" fontId="21" fillId="17" borderId="12" xfId="0" applyFont="1" applyFill="1" applyBorder="1" applyAlignment="1">
      <alignment wrapText="1"/>
    </xf>
    <xf numFmtId="44" fontId="21" fillId="17" borderId="12" xfId="46" applyFont="1" applyFill="1" applyBorder="1" applyAlignment="1">
      <alignment/>
    </xf>
    <xf numFmtId="6" fontId="20" fillId="17" borderId="12" xfId="46" applyNumberFormat="1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wrapText="1"/>
    </xf>
    <xf numFmtId="0" fontId="20" fillId="27" borderId="13" xfId="0" applyFont="1" applyFill="1" applyBorder="1" applyAlignment="1">
      <alignment horizontal="center" wrapText="1"/>
    </xf>
    <xf numFmtId="0" fontId="21" fillId="27" borderId="12" xfId="0" applyFont="1" applyFill="1" applyBorder="1" applyAlignment="1">
      <alignment wrapText="1"/>
    </xf>
    <xf numFmtId="0" fontId="21" fillId="27" borderId="12" xfId="0" applyFont="1" applyFill="1" applyBorder="1" applyAlignment="1">
      <alignment horizontal="left"/>
    </xf>
    <xf numFmtId="0" fontId="21" fillId="27" borderId="12" xfId="0" applyFont="1" applyFill="1" applyBorder="1" applyAlignment="1">
      <alignment horizontal="center"/>
    </xf>
    <xf numFmtId="44" fontId="21" fillId="27" borderId="12" xfId="46" applyFont="1" applyFill="1" applyBorder="1" applyAlignment="1">
      <alignment/>
    </xf>
    <xf numFmtId="0" fontId="20" fillId="27" borderId="12" xfId="46" applyNumberFormat="1" applyFont="1" applyFill="1" applyBorder="1" applyAlignment="1">
      <alignment horizontal="center" wrapText="1"/>
    </xf>
    <xf numFmtId="0" fontId="20" fillId="27" borderId="12" xfId="0" applyFont="1" applyFill="1" applyBorder="1" applyAlignment="1">
      <alignment horizontal="center" wrapText="1"/>
    </xf>
    <xf numFmtId="0" fontId="21" fillId="27" borderId="12" xfId="0" applyFont="1" applyFill="1" applyBorder="1" applyAlignment="1" applyProtection="1">
      <alignment horizontal="center"/>
      <protection locked="0"/>
    </xf>
    <xf numFmtId="44" fontId="20" fillId="27" borderId="12" xfId="46" applyFont="1" applyFill="1" applyBorder="1" applyAlignment="1">
      <alignment horizontal="center" vertical="center" wrapText="1"/>
    </xf>
    <xf numFmtId="44" fontId="20" fillId="27" borderId="12" xfId="46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horizontal="center"/>
    </xf>
    <xf numFmtId="0" fontId="21" fillId="20" borderId="12" xfId="0" applyNumberFormat="1" applyFont="1" applyFill="1" applyBorder="1" applyAlignment="1">
      <alignment horizontal="center"/>
    </xf>
    <xf numFmtId="0" fontId="20" fillId="3" borderId="12" xfId="0" applyFont="1" applyFill="1" applyBorder="1" applyAlignment="1">
      <alignment wrapText="1"/>
    </xf>
    <xf numFmtId="0" fontId="20" fillId="3" borderId="13" xfId="0" applyFont="1" applyFill="1" applyBorder="1" applyAlignment="1">
      <alignment horizontal="center" wrapText="1"/>
    </xf>
    <xf numFmtId="0" fontId="21" fillId="3" borderId="12" xfId="0" applyFont="1" applyFill="1" applyBorder="1" applyAlignment="1">
      <alignment wrapText="1"/>
    </xf>
    <xf numFmtId="0" fontId="21" fillId="3" borderId="12" xfId="0" applyFont="1" applyFill="1" applyBorder="1" applyAlignment="1">
      <alignment horizontal="left"/>
    </xf>
    <xf numFmtId="0" fontId="21" fillId="3" borderId="12" xfId="0" applyFont="1" applyFill="1" applyBorder="1" applyAlignment="1">
      <alignment horizontal="center"/>
    </xf>
    <xf numFmtId="44" fontId="21" fillId="3" borderId="12" xfId="46" applyFont="1" applyFill="1" applyBorder="1" applyAlignment="1">
      <alignment/>
    </xf>
    <xf numFmtId="0" fontId="20" fillId="3" borderId="12" xfId="46" applyNumberFormat="1" applyFont="1" applyFill="1" applyBorder="1" applyAlignment="1">
      <alignment horizontal="center" wrapText="1"/>
    </xf>
    <xf numFmtId="0" fontId="20" fillId="3" borderId="12" xfId="0" applyFont="1" applyFill="1" applyBorder="1" applyAlignment="1">
      <alignment horizontal="center" wrapText="1"/>
    </xf>
    <xf numFmtId="0" fontId="21" fillId="3" borderId="12" xfId="0" applyFont="1" applyFill="1" applyBorder="1" applyAlignment="1" applyProtection="1">
      <alignment horizontal="center"/>
      <protection locked="0"/>
    </xf>
    <xf numFmtId="44" fontId="20" fillId="3" borderId="12" xfId="46" applyFont="1" applyFill="1" applyBorder="1" applyAlignment="1">
      <alignment horizontal="center" vertical="center" wrapText="1"/>
    </xf>
    <xf numFmtId="44" fontId="20" fillId="3" borderId="12" xfId="46" applyFont="1" applyFill="1" applyBorder="1" applyAlignment="1">
      <alignment vertical="center" wrapText="1"/>
    </xf>
    <xf numFmtId="0" fontId="20" fillId="3" borderId="12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horizontal="center"/>
    </xf>
    <xf numFmtId="0" fontId="21" fillId="20" borderId="12" xfId="0" applyFont="1" applyFill="1" applyBorder="1" applyAlignment="1">
      <alignment wrapText="1"/>
    </xf>
    <xf numFmtId="0" fontId="21" fillId="20" borderId="12" xfId="0" applyFont="1" applyFill="1" applyBorder="1" applyAlignment="1">
      <alignment horizontal="left"/>
    </xf>
    <xf numFmtId="0" fontId="21" fillId="20" borderId="12" xfId="0" applyFont="1" applyFill="1" applyBorder="1" applyAlignment="1">
      <alignment horizontal="center"/>
    </xf>
    <xf numFmtId="44" fontId="21" fillId="20" borderId="12" xfId="44" applyFont="1" applyFill="1" applyBorder="1" applyAlignment="1">
      <alignment/>
    </xf>
    <xf numFmtId="0" fontId="21" fillId="20" borderId="12" xfId="0" applyFont="1" applyFill="1" applyBorder="1" applyAlignment="1" applyProtection="1">
      <alignment horizontal="center"/>
      <protection locked="0"/>
    </xf>
    <xf numFmtId="0" fontId="20" fillId="20" borderId="12" xfId="0" applyFont="1" applyFill="1" applyBorder="1" applyAlignment="1">
      <alignment wrapText="1"/>
    </xf>
    <xf numFmtId="8" fontId="20" fillId="17" borderId="12" xfId="46" applyNumberFormat="1" applyFont="1" applyFill="1" applyBorder="1" applyAlignment="1">
      <alignment horizontal="right" vertical="center" wrapText="1"/>
    </xf>
    <xf numFmtId="0" fontId="21" fillId="27" borderId="12" xfId="0" applyFont="1" applyFill="1" applyBorder="1" applyAlignment="1">
      <alignment wrapText="1"/>
    </xf>
    <xf numFmtId="0" fontId="21" fillId="27" borderId="12" xfId="0" applyFont="1" applyFill="1" applyBorder="1" applyAlignment="1">
      <alignment horizontal="left"/>
    </xf>
    <xf numFmtId="0" fontId="21" fillId="27" borderId="12" xfId="0" applyFont="1" applyFill="1" applyBorder="1" applyAlignment="1">
      <alignment horizontal="center"/>
    </xf>
    <xf numFmtId="44" fontId="21" fillId="27" borderId="12" xfId="44" applyFont="1" applyFill="1" applyBorder="1" applyAlignment="1">
      <alignment/>
    </xf>
    <xf numFmtId="0" fontId="20" fillId="27" borderId="12" xfId="44" applyNumberFormat="1" applyFont="1" applyFill="1" applyBorder="1" applyAlignment="1">
      <alignment horizontal="center" wrapText="1"/>
    </xf>
    <xf numFmtId="0" fontId="21" fillId="27" borderId="12" xfId="0" applyFont="1" applyFill="1" applyBorder="1" applyAlignment="1" applyProtection="1">
      <alignment horizontal="center"/>
      <protection locked="0"/>
    </xf>
    <xf numFmtId="44" fontId="20" fillId="27" borderId="12" xfId="44" applyFont="1" applyFill="1" applyBorder="1" applyAlignment="1">
      <alignment wrapText="1"/>
    </xf>
    <xf numFmtId="0" fontId="20" fillId="27" borderId="12" xfId="0" applyFont="1" applyFill="1" applyBorder="1" applyAlignment="1">
      <alignment wrapText="1"/>
    </xf>
    <xf numFmtId="0" fontId="21" fillId="17" borderId="13" xfId="0" applyFont="1" applyFill="1" applyBorder="1" applyAlignment="1">
      <alignment horizontal="center" wrapText="1"/>
    </xf>
    <xf numFmtId="0" fontId="21" fillId="15" borderId="13" xfId="0" applyFont="1" applyFill="1" applyBorder="1" applyAlignment="1">
      <alignment horizontal="center" wrapText="1"/>
    </xf>
    <xf numFmtId="5" fontId="20" fillId="15" borderId="12" xfId="0" applyNumberFormat="1" applyFont="1" applyFill="1" applyBorder="1" applyAlignment="1">
      <alignment horizontal="center" wrapText="1"/>
    </xf>
    <xf numFmtId="0" fontId="20" fillId="26" borderId="12" xfId="59" applyFont="1" applyFill="1" applyBorder="1" applyAlignment="1">
      <alignment horizontal="center" vertical="center" wrapText="1"/>
      <protection/>
    </xf>
    <xf numFmtId="0" fontId="21" fillId="20" borderId="13" xfId="60" applyFont="1" applyFill="1" applyBorder="1" applyAlignment="1" applyProtection="1">
      <alignment horizontal="center" wrapText="1"/>
      <protection locked="0"/>
    </xf>
    <xf numFmtId="0" fontId="21" fillId="20" borderId="12" xfId="60" applyFont="1" applyFill="1" applyBorder="1" applyAlignment="1" applyProtection="1">
      <alignment horizontal="left" wrapText="1"/>
      <protection locked="0"/>
    </xf>
    <xf numFmtId="0" fontId="21" fillId="20" borderId="12" xfId="60" applyFont="1" applyFill="1" applyBorder="1" applyAlignment="1">
      <alignment horizontal="left" wrapText="1"/>
      <protection/>
    </xf>
    <xf numFmtId="0" fontId="21" fillId="20" borderId="12" xfId="60" applyFont="1" applyFill="1" applyBorder="1" applyAlignment="1">
      <alignment horizontal="center" wrapText="1"/>
      <protection/>
    </xf>
    <xf numFmtId="44" fontId="21" fillId="20" borderId="12" xfId="46" applyFont="1" applyFill="1" applyBorder="1" applyAlignment="1">
      <alignment wrapText="1"/>
    </xf>
    <xf numFmtId="0" fontId="20" fillId="20" borderId="12" xfId="60" applyFont="1" applyFill="1" applyBorder="1" applyAlignment="1">
      <alignment vertical="center" wrapText="1"/>
      <protection/>
    </xf>
    <xf numFmtId="6" fontId="20" fillId="20" borderId="12" xfId="44" applyNumberFormat="1" applyFont="1" applyFill="1" applyBorder="1" applyAlignment="1">
      <alignment wrapText="1"/>
    </xf>
    <xf numFmtId="0" fontId="20" fillId="24" borderId="12" xfId="65" applyFont="1" applyFill="1" applyBorder="1" applyAlignment="1">
      <alignment wrapText="1"/>
      <protection/>
    </xf>
    <xf numFmtId="0" fontId="20" fillId="24" borderId="13" xfId="65" applyFont="1" applyFill="1" applyBorder="1" applyAlignment="1" applyProtection="1">
      <alignment horizontal="center" wrapText="1"/>
      <protection locked="0"/>
    </xf>
    <xf numFmtId="0" fontId="21" fillId="24" borderId="12" xfId="65" applyFont="1" applyFill="1" applyBorder="1" applyAlignment="1" applyProtection="1">
      <alignment wrapText="1"/>
      <protection locked="0"/>
    </xf>
    <xf numFmtId="0" fontId="20" fillId="24" borderId="12" xfId="65" applyFont="1" applyFill="1" applyBorder="1" applyAlignment="1" applyProtection="1">
      <alignment wrapText="1"/>
      <protection locked="0"/>
    </xf>
    <xf numFmtId="0" fontId="21" fillId="24" borderId="12" xfId="65" applyFont="1" applyFill="1" applyBorder="1" applyAlignment="1" applyProtection="1">
      <alignment horizontal="left" wrapText="1"/>
      <protection locked="0"/>
    </xf>
    <xf numFmtId="0" fontId="20" fillId="24" borderId="12" xfId="65" applyFont="1" applyFill="1" applyBorder="1" applyAlignment="1" applyProtection="1">
      <alignment horizontal="center" wrapText="1"/>
      <protection locked="0"/>
    </xf>
    <xf numFmtId="0" fontId="21" fillId="24" borderId="12" xfId="65" applyFont="1" applyFill="1" applyBorder="1" applyAlignment="1" applyProtection="1">
      <alignment horizontal="center" wrapText="1"/>
      <protection locked="0"/>
    </xf>
    <xf numFmtId="44" fontId="21" fillId="24" borderId="12" xfId="46" applyFont="1" applyFill="1" applyBorder="1" applyAlignment="1" applyProtection="1">
      <alignment wrapText="1"/>
      <protection locked="0"/>
    </xf>
    <xf numFmtId="44" fontId="20" fillId="24" borderId="12" xfId="46" applyFont="1" applyFill="1" applyBorder="1" applyAlignment="1" applyProtection="1">
      <alignment horizontal="center" vertical="center" wrapText="1"/>
      <protection locked="0"/>
    </xf>
    <xf numFmtId="0" fontId="20" fillId="24" borderId="12" xfId="65" applyFont="1" applyFill="1" applyBorder="1" applyAlignment="1" applyProtection="1">
      <alignment vertical="center" wrapText="1"/>
      <protection locked="0"/>
    </xf>
    <xf numFmtId="37" fontId="0" fillId="0" borderId="0" xfId="0" applyNumberFormat="1" applyAlignment="1">
      <alignment wrapText="1"/>
    </xf>
    <xf numFmtId="0" fontId="17" fillId="28" borderId="10" xfId="68" applyFont="1" applyFill="1" applyBorder="1" applyAlignment="1">
      <alignment horizontal="center" vertical="center" wrapText="1"/>
      <protection/>
    </xf>
    <xf numFmtId="0" fontId="17" fillId="28" borderId="11" xfId="68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Region 1" xfId="59"/>
    <cellStyle name="Normal_Region 2" xfId="60"/>
    <cellStyle name="Normal_Region 3" xfId="61"/>
    <cellStyle name="Normal_Region 4" xfId="62"/>
    <cellStyle name="Normal_Region 5" xfId="63"/>
    <cellStyle name="Normal_Region 6" xfId="64"/>
    <cellStyle name="Normal_Region 7" xfId="65"/>
    <cellStyle name="Normal_Region 8" xfId="66"/>
    <cellStyle name="Normal_Region 9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79"/>
          <c:w val="0.57425"/>
          <c:h val="0.84875"/>
        </c:manualLayout>
      </c:layout>
      <c:pieChart>
        <c:varyColors val="1"/>
        <c:ser>
          <c:idx val="0"/>
          <c:order val="0"/>
          <c:tx>
            <c:v>Total Liability Agreed to Pay to CAA</c:v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$14,855,232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$7,896,000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$2,537,246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$8,648,612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Data!$A$4:$A$7</c:f>
              <c:strCache>
                <c:ptCount val="4"/>
                <c:pt idx="0">
                  <c:v>Total Liability Agreed to Pay to CAA</c:v>
                </c:pt>
                <c:pt idx="1">
                  <c:v>Total Liability for CPs</c:v>
                </c:pt>
                <c:pt idx="2">
                  <c:v>Total Liability for SEPs</c:v>
                </c:pt>
                <c:pt idx="3">
                  <c:v>Potential Liability</c:v>
                </c:pt>
              </c:strCache>
            </c:strRef>
          </c:cat>
          <c:val>
            <c:numRef>
              <c:f>Data!$K$4:$K$7</c:f>
              <c:numCache>
                <c:ptCount val="4"/>
                <c:pt idx="0">
                  <c:v>14855232</c:v>
                </c:pt>
                <c:pt idx="1">
                  <c:v>7896000</c:v>
                </c:pt>
                <c:pt idx="2">
                  <c:v>2537246</c:v>
                </c:pt>
                <c:pt idx="3">
                  <c:v>8648612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75"/>
          <c:y val="0.43075"/>
          <c:w val="0.27975"/>
          <c:h val="0.25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0.499</cdr:y>
    </cdr:from>
    <cdr:to>
      <cdr:x>0.742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952750"/>
          <a:ext cx="2095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0.499</cdr:y>
    </cdr:from>
    <cdr:to>
      <cdr:x>0.742</cdr:x>
      <cdr:y>0.5295</cdr:y>
    </cdr:to>
    <cdr:sp>
      <cdr:nvSpPr>
        <cdr:cNvPr id="2" name="TextBox 2"/>
        <cdr:cNvSpPr txBox="1">
          <a:spLocks noChangeArrowheads="1"/>
        </cdr:cNvSpPr>
      </cdr:nvSpPr>
      <cdr:spPr>
        <a:xfrm>
          <a:off x="4333875" y="2952750"/>
          <a:ext cx="2095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7"/>
  <sheetViews>
    <sheetView tabSelected="1" workbookViewId="0" topLeftCell="A72">
      <selection activeCell="G78" sqref="G78"/>
    </sheetView>
  </sheetViews>
  <sheetFormatPr defaultColWidth="9.140625" defaultRowHeight="12.75"/>
  <cols>
    <col min="1" max="1" width="19.140625" style="0" customWidth="1"/>
    <col min="2" max="2" width="14.140625" style="0" customWidth="1"/>
    <col min="3" max="3" width="18.7109375" style="0" customWidth="1"/>
    <col min="4" max="4" width="17.57421875" style="0" customWidth="1"/>
    <col min="5" max="5" width="15.140625" style="0" customWidth="1"/>
    <col min="6" max="6" width="16.00390625" style="0" customWidth="1"/>
    <col min="7" max="7" width="15.7109375" style="0" customWidth="1"/>
    <col min="8" max="8" width="15.28125" style="0" customWidth="1"/>
    <col min="9" max="9" width="19.28125" style="0" customWidth="1"/>
    <col min="10" max="10" width="20.421875" style="0" customWidth="1"/>
    <col min="11" max="11" width="20.8515625" style="0" customWidth="1"/>
  </cols>
  <sheetData>
    <row r="2" ht="12.75">
      <c r="A2" t="s">
        <v>1050</v>
      </c>
    </row>
    <row r="3" spans="1:11" ht="12.75">
      <c r="A3" s="503"/>
      <c r="B3" s="504" t="s">
        <v>1055</v>
      </c>
      <c r="C3" s="504" t="s">
        <v>1056</v>
      </c>
      <c r="D3" s="504" t="s">
        <v>1057</v>
      </c>
      <c r="E3" s="504" t="s">
        <v>1058</v>
      </c>
      <c r="F3" s="504" t="s">
        <v>1059</v>
      </c>
      <c r="G3" s="504" t="s">
        <v>1060</v>
      </c>
      <c r="H3" s="504" t="s">
        <v>1061</v>
      </c>
      <c r="I3" s="504" t="s">
        <v>1062</v>
      </c>
      <c r="J3" s="504" t="s">
        <v>1063</v>
      </c>
      <c r="K3" s="504" t="s">
        <v>1064</v>
      </c>
    </row>
    <row r="4" spans="1:11" ht="36.75" customHeight="1">
      <c r="A4" s="494" t="s">
        <v>1054</v>
      </c>
      <c r="B4" s="384">
        <v>822000</v>
      </c>
      <c r="C4" s="384">
        <f>('Region 2'!M37)*3000</f>
        <v>333000</v>
      </c>
      <c r="D4" s="384">
        <v>332500</v>
      </c>
      <c r="E4" s="384">
        <v>6636000</v>
      </c>
      <c r="F4" s="489">
        <v>3679749</v>
      </c>
      <c r="G4" s="384">
        <v>170380</v>
      </c>
      <c r="H4" s="384">
        <v>478703</v>
      </c>
      <c r="I4" s="384">
        <v>267000</v>
      </c>
      <c r="J4" s="384">
        <v>2135900</v>
      </c>
      <c r="K4" s="384">
        <f>SUM(B4:J4)</f>
        <v>14855232</v>
      </c>
    </row>
    <row r="5" spans="1:11" ht="31.5" customHeight="1">
      <c r="A5" s="494" t="s">
        <v>1051</v>
      </c>
      <c r="B5" s="384">
        <f>'Region 1'!X20</f>
        <v>276000</v>
      </c>
      <c r="C5" s="384">
        <f>'Region 2'!X37</f>
        <v>0</v>
      </c>
      <c r="D5" s="384">
        <f>'Region 3'!X28</f>
        <v>6000</v>
      </c>
      <c r="E5" s="384">
        <f>'Region 4'!X229</f>
        <v>0</v>
      </c>
      <c r="F5" s="384">
        <f>'Region 5'!X93</f>
        <v>7551000</v>
      </c>
      <c r="G5" s="384">
        <f>'Region 6'!X6</f>
        <v>0</v>
      </c>
      <c r="H5" s="384">
        <f>'Region 7'!X19</f>
        <v>63000</v>
      </c>
      <c r="I5" s="384">
        <f>'Region 8'!X8</f>
        <v>0</v>
      </c>
      <c r="J5" s="384">
        <f>'Region 9'!X17</f>
        <v>0</v>
      </c>
      <c r="K5" s="384">
        <f>SUM(B5:J5)</f>
        <v>7896000</v>
      </c>
    </row>
    <row r="6" spans="1:11" ht="33.75" customHeight="1">
      <c r="A6" s="494" t="s">
        <v>1052</v>
      </c>
      <c r="B6" s="384">
        <f>'Region 1'!W20</f>
        <v>310000</v>
      </c>
      <c r="C6" s="384">
        <f>'Region 2'!W37</f>
        <v>0</v>
      </c>
      <c r="D6" s="384">
        <f>'Region 3'!W28</f>
        <v>70500</v>
      </c>
      <c r="E6" s="384">
        <f>'Region 4'!W229</f>
        <v>0</v>
      </c>
      <c r="F6" s="384">
        <f>'Region 5'!W93</f>
        <v>1145751</v>
      </c>
      <c r="G6" s="384">
        <f>'Region 6'!W6</f>
        <v>165620</v>
      </c>
      <c r="H6" s="384">
        <f>'Region 7'!W19</f>
        <v>441875</v>
      </c>
      <c r="I6" s="384">
        <f>'Region 8'!W8</f>
        <v>177000</v>
      </c>
      <c r="J6" s="384">
        <f>'Region 9'!W17</f>
        <v>226500</v>
      </c>
      <c r="K6" s="384">
        <f>SUM(B6:J6)</f>
        <v>2537246</v>
      </c>
    </row>
    <row r="7" spans="1:11" ht="26.25" customHeight="1">
      <c r="A7" s="494" t="s">
        <v>1053</v>
      </c>
      <c r="B7" s="384">
        <v>18000</v>
      </c>
      <c r="C7" s="384">
        <v>0</v>
      </c>
      <c r="D7" s="384">
        <v>15000</v>
      </c>
      <c r="E7" s="384">
        <v>4494000</v>
      </c>
      <c r="F7" s="384">
        <v>3994000</v>
      </c>
      <c r="G7" s="384">
        <f>'Region 6'!G6*3000-'Region 6'!M6*3000-'Region 6'!P6*3000</f>
        <v>0</v>
      </c>
      <c r="H7" s="384">
        <v>127612</v>
      </c>
      <c r="I7" s="384">
        <f>'Region 8'!G8*3000-'Region 8'!M8*3000-'Region 8'!P8*3000</f>
        <v>0</v>
      </c>
      <c r="J7" s="384">
        <f>'Region 9'!G17*3000-'Region 9'!M17*3000-'Region 9'!P17*3000</f>
        <v>0</v>
      </c>
      <c r="K7" s="384">
        <f>SUM(B7:J7)</f>
        <v>8648612</v>
      </c>
    </row>
    <row r="8" spans="1:11" ht="27" customHeight="1">
      <c r="A8" s="494" t="s">
        <v>1065</v>
      </c>
      <c r="B8" s="384">
        <f>SUM(B4:B7)</f>
        <v>1426000</v>
      </c>
      <c r="C8" s="384">
        <f aca="true" t="shared" si="0" ref="C8:K8">SUM(C4:C7)</f>
        <v>333000</v>
      </c>
      <c r="D8" s="384">
        <f t="shared" si="0"/>
        <v>424000</v>
      </c>
      <c r="E8" s="384">
        <f t="shared" si="0"/>
        <v>11130000</v>
      </c>
      <c r="F8" s="384">
        <f t="shared" si="0"/>
        <v>16370500</v>
      </c>
      <c r="G8" s="384">
        <f t="shared" si="0"/>
        <v>336000</v>
      </c>
      <c r="H8" s="384">
        <f t="shared" si="0"/>
        <v>1111190</v>
      </c>
      <c r="I8" s="384">
        <f t="shared" si="0"/>
        <v>444000</v>
      </c>
      <c r="J8" s="384">
        <f t="shared" si="0"/>
        <v>2362400</v>
      </c>
      <c r="K8" s="384">
        <f t="shared" si="0"/>
        <v>33937090</v>
      </c>
    </row>
    <row r="13" ht="12.75">
      <c r="A13" t="s">
        <v>1066</v>
      </c>
    </row>
    <row r="15" spans="1:4" ht="45" customHeight="1">
      <c r="A15" s="505" t="s">
        <v>859</v>
      </c>
      <c r="B15" s="505" t="s">
        <v>1067</v>
      </c>
      <c r="C15" s="505" t="s">
        <v>1068</v>
      </c>
      <c r="D15" s="505" t="s">
        <v>1069</v>
      </c>
    </row>
    <row r="16" spans="1:4" ht="12.75">
      <c r="A16" s="383">
        <v>1</v>
      </c>
      <c r="B16" s="383">
        <v>16</v>
      </c>
      <c r="C16" s="383">
        <v>16</v>
      </c>
      <c r="D16" s="383">
        <v>100</v>
      </c>
    </row>
    <row r="17" spans="1:4" ht="12.75">
      <c r="A17" s="383">
        <v>2</v>
      </c>
      <c r="B17" s="383">
        <v>33</v>
      </c>
      <c r="C17" s="383">
        <v>33</v>
      </c>
      <c r="D17" s="383">
        <v>100</v>
      </c>
    </row>
    <row r="18" spans="1:4" ht="12.75">
      <c r="A18" s="383">
        <v>3</v>
      </c>
      <c r="B18" s="383">
        <v>24</v>
      </c>
      <c r="C18" s="383">
        <v>24</v>
      </c>
      <c r="D18" s="383">
        <v>100</v>
      </c>
    </row>
    <row r="19" spans="1:4" ht="12.75">
      <c r="A19" s="383">
        <v>4</v>
      </c>
      <c r="B19" s="383">
        <v>225</v>
      </c>
      <c r="C19" s="383">
        <v>222</v>
      </c>
      <c r="D19" s="485">
        <f>(C19/B19)*100</f>
        <v>98.66666666666667</v>
      </c>
    </row>
    <row r="20" spans="1:4" ht="12.75">
      <c r="A20" s="383">
        <v>5</v>
      </c>
      <c r="B20" s="383">
        <v>89</v>
      </c>
      <c r="C20" s="383">
        <v>89</v>
      </c>
      <c r="D20" s="383">
        <v>100</v>
      </c>
    </row>
    <row r="21" spans="1:4" ht="12.75">
      <c r="A21" s="383">
        <v>6</v>
      </c>
      <c r="B21" s="383">
        <v>2</v>
      </c>
      <c r="C21" s="383">
        <v>2</v>
      </c>
      <c r="D21" s="383">
        <v>100</v>
      </c>
    </row>
    <row r="22" spans="1:4" ht="12.75">
      <c r="A22" s="383">
        <v>7</v>
      </c>
      <c r="B22" s="383">
        <v>15</v>
      </c>
      <c r="C22" s="383">
        <v>15</v>
      </c>
      <c r="D22" s="383">
        <v>100</v>
      </c>
    </row>
    <row r="23" spans="1:4" ht="12.75">
      <c r="A23" s="383">
        <v>8</v>
      </c>
      <c r="B23" s="383">
        <v>4</v>
      </c>
      <c r="C23" s="383">
        <v>4</v>
      </c>
      <c r="D23" s="383">
        <v>100</v>
      </c>
    </row>
    <row r="24" spans="1:4" ht="13.5" thickBot="1">
      <c r="A24" s="495">
        <v>9</v>
      </c>
      <c r="B24" s="495">
        <v>13</v>
      </c>
      <c r="C24" s="495">
        <v>13</v>
      </c>
      <c r="D24" s="495">
        <v>100</v>
      </c>
    </row>
    <row r="25" spans="1:4" ht="13.5" thickBot="1">
      <c r="A25" s="498" t="s">
        <v>1064</v>
      </c>
      <c r="B25" s="497">
        <f>SUM(B16:B24)</f>
        <v>421</v>
      </c>
      <c r="C25" s="497">
        <f>SUM(C16:C24)</f>
        <v>418</v>
      </c>
      <c r="D25" s="496">
        <f>(C25/B25)*100</f>
        <v>99.2874109263658</v>
      </c>
    </row>
    <row r="28" ht="12.75">
      <c r="A28" t="s">
        <v>1070</v>
      </c>
    </row>
    <row r="30" spans="1:8" ht="43.5" customHeight="1">
      <c r="A30" s="505" t="s">
        <v>859</v>
      </c>
      <c r="B30" s="505" t="s">
        <v>1071</v>
      </c>
      <c r="C30" s="505" t="s">
        <v>1072</v>
      </c>
      <c r="D30" s="505" t="s">
        <v>1073</v>
      </c>
      <c r="E30" s="505" t="s">
        <v>1074</v>
      </c>
      <c r="F30" s="505" t="s">
        <v>1075</v>
      </c>
      <c r="G30" s="505" t="s">
        <v>1076</v>
      </c>
      <c r="H30" s="1"/>
    </row>
    <row r="31" spans="1:7" ht="12.75">
      <c r="A31" s="383">
        <v>1</v>
      </c>
      <c r="B31" s="383">
        <v>16</v>
      </c>
      <c r="C31" s="383">
        <v>550</v>
      </c>
      <c r="D31" s="383">
        <v>95</v>
      </c>
      <c r="E31" s="383">
        <v>17</v>
      </c>
      <c r="F31" s="383">
        <v>438</v>
      </c>
      <c r="G31" s="383">
        <f>C31-D31-E31-F31</f>
        <v>0</v>
      </c>
    </row>
    <row r="32" spans="1:7" ht="12.75">
      <c r="A32" s="383">
        <v>2</v>
      </c>
      <c r="B32" s="383">
        <v>33</v>
      </c>
      <c r="C32" s="383">
        <v>153</v>
      </c>
      <c r="D32" s="383">
        <v>42</v>
      </c>
      <c r="E32" s="383">
        <v>0</v>
      </c>
      <c r="F32" s="383">
        <v>111</v>
      </c>
      <c r="G32" s="383">
        <f aca="true" t="shared" si="1" ref="G32:G42">C32-D32-E32-F32</f>
        <v>0</v>
      </c>
    </row>
    <row r="33" spans="1:7" ht="12.75">
      <c r="A33" s="383">
        <v>3</v>
      </c>
      <c r="B33" s="383">
        <v>24</v>
      </c>
      <c r="C33" s="383">
        <v>175</v>
      </c>
      <c r="D33" s="383">
        <v>39</v>
      </c>
      <c r="E33" s="383">
        <v>5</v>
      </c>
      <c r="F33" s="383">
        <v>131</v>
      </c>
      <c r="G33" s="383">
        <f t="shared" si="1"/>
        <v>0</v>
      </c>
    </row>
    <row r="34" spans="1:7" ht="12.75">
      <c r="A34" s="383">
        <v>4</v>
      </c>
      <c r="B34" s="383">
        <v>225</v>
      </c>
      <c r="C34" s="383">
        <v>4691</v>
      </c>
      <c r="D34" s="383">
        <v>1007</v>
      </c>
      <c r="E34" s="383">
        <v>1444</v>
      </c>
      <c r="F34" s="383">
        <v>2195</v>
      </c>
      <c r="G34" s="383">
        <f t="shared" si="1"/>
        <v>45</v>
      </c>
    </row>
    <row r="35" spans="1:7" ht="12.75">
      <c r="A35" s="486" t="s">
        <v>493</v>
      </c>
      <c r="B35" s="486">
        <v>21</v>
      </c>
      <c r="C35" s="486">
        <v>852</v>
      </c>
      <c r="D35" s="486">
        <v>0</v>
      </c>
      <c r="E35" s="486">
        <v>0</v>
      </c>
      <c r="F35" s="486">
        <v>852</v>
      </c>
      <c r="G35" s="383">
        <f t="shared" si="1"/>
        <v>0</v>
      </c>
    </row>
    <row r="36" spans="1:7" ht="12.75">
      <c r="A36" s="486" t="s">
        <v>546</v>
      </c>
      <c r="B36" s="486">
        <v>9</v>
      </c>
      <c r="C36" s="486">
        <v>131</v>
      </c>
      <c r="D36" s="486">
        <v>0</v>
      </c>
      <c r="E36" s="486">
        <v>0</v>
      </c>
      <c r="F36" s="486">
        <v>131</v>
      </c>
      <c r="G36" s="383">
        <f t="shared" si="1"/>
        <v>0</v>
      </c>
    </row>
    <row r="37" spans="1:7" ht="12.75">
      <c r="A37" s="486" t="s">
        <v>570</v>
      </c>
      <c r="B37" s="486">
        <v>59</v>
      </c>
      <c r="C37" s="486">
        <v>4471</v>
      </c>
      <c r="D37" s="486">
        <v>7</v>
      </c>
      <c r="E37" s="486">
        <v>1323</v>
      </c>
      <c r="F37" s="486">
        <v>3141</v>
      </c>
      <c r="G37" s="383">
        <f t="shared" si="1"/>
        <v>0</v>
      </c>
    </row>
    <row r="38" spans="1:7" ht="12.75">
      <c r="A38" s="487" t="s">
        <v>1077</v>
      </c>
      <c r="B38" s="487">
        <v>89</v>
      </c>
      <c r="C38" s="487">
        <v>5454</v>
      </c>
      <c r="D38" s="487">
        <v>7</v>
      </c>
      <c r="E38" s="487">
        <v>1323</v>
      </c>
      <c r="F38" s="487">
        <v>4124</v>
      </c>
      <c r="G38" s="383">
        <f t="shared" si="1"/>
        <v>0</v>
      </c>
    </row>
    <row r="39" spans="1:7" ht="12.75">
      <c r="A39" s="383">
        <v>6</v>
      </c>
      <c r="B39" s="383">
        <v>2</v>
      </c>
      <c r="C39" s="383">
        <v>112</v>
      </c>
      <c r="D39" s="383">
        <v>0</v>
      </c>
      <c r="E39" s="383">
        <v>0</v>
      </c>
      <c r="F39" s="383">
        <v>112</v>
      </c>
      <c r="G39" s="383">
        <f t="shared" si="1"/>
        <v>0</v>
      </c>
    </row>
    <row r="40" spans="1:7" ht="12.75">
      <c r="A40" s="383">
        <v>7</v>
      </c>
      <c r="B40" s="383">
        <v>15</v>
      </c>
      <c r="C40" s="383">
        <v>368</v>
      </c>
      <c r="D40" s="383">
        <v>46</v>
      </c>
      <c r="E40" s="383">
        <v>72</v>
      </c>
      <c r="F40" s="383">
        <v>250</v>
      </c>
      <c r="G40" s="383">
        <f t="shared" si="1"/>
        <v>0</v>
      </c>
    </row>
    <row r="41" spans="1:7" ht="12.75">
      <c r="A41" s="383">
        <v>8</v>
      </c>
      <c r="B41" s="383">
        <v>4</v>
      </c>
      <c r="C41" s="383">
        <v>148</v>
      </c>
      <c r="D41" s="383">
        <v>0</v>
      </c>
      <c r="E41" s="383">
        <v>0</v>
      </c>
      <c r="F41" s="383">
        <v>148</v>
      </c>
      <c r="G41" s="383">
        <f t="shared" si="1"/>
        <v>0</v>
      </c>
    </row>
    <row r="42" spans="1:7" ht="13.5" thickBot="1">
      <c r="A42" s="495">
        <v>9</v>
      </c>
      <c r="B42" s="495">
        <v>13</v>
      </c>
      <c r="C42" s="495">
        <v>750</v>
      </c>
      <c r="D42" s="495">
        <v>0</v>
      </c>
      <c r="E42" s="495">
        <v>0</v>
      </c>
      <c r="F42" s="495">
        <v>750</v>
      </c>
      <c r="G42" s="383">
        <f t="shared" si="1"/>
        <v>0</v>
      </c>
    </row>
    <row r="43" spans="1:7" ht="13.5" thickBot="1">
      <c r="A43" s="497" t="s">
        <v>1064</v>
      </c>
      <c r="B43" s="497">
        <f aca="true" t="shared" si="2" ref="B43:G43">B31+B32+B33+B34+B38+B39+B40+B41+B42</f>
        <v>421</v>
      </c>
      <c r="C43" s="497">
        <f t="shared" si="2"/>
        <v>12401</v>
      </c>
      <c r="D43" s="497">
        <f t="shared" si="2"/>
        <v>1236</v>
      </c>
      <c r="E43" s="497">
        <f t="shared" si="2"/>
        <v>2861</v>
      </c>
      <c r="F43" s="497">
        <f t="shared" si="2"/>
        <v>8259</v>
      </c>
      <c r="G43" s="497">
        <f t="shared" si="2"/>
        <v>45</v>
      </c>
    </row>
    <row r="47" ht="12.75">
      <c r="A47" t="s">
        <v>1078</v>
      </c>
    </row>
    <row r="49" spans="1:6" ht="54.75" customHeight="1">
      <c r="A49" s="505" t="s">
        <v>859</v>
      </c>
      <c r="B49" s="505" t="s">
        <v>1054</v>
      </c>
      <c r="C49" s="505" t="s">
        <v>1052</v>
      </c>
      <c r="D49" s="505" t="s">
        <v>1051</v>
      </c>
      <c r="E49" s="505" t="s">
        <v>1079</v>
      </c>
      <c r="F49" s="505" t="s">
        <v>1080</v>
      </c>
    </row>
    <row r="50" spans="1:6" ht="12.75">
      <c r="A50" s="383">
        <v>1</v>
      </c>
      <c r="B50" s="384">
        <v>822000</v>
      </c>
      <c r="C50" s="384">
        <v>310000</v>
      </c>
      <c r="D50" s="489">
        <v>276000</v>
      </c>
      <c r="E50" s="489">
        <v>18000</v>
      </c>
      <c r="F50" s="489">
        <f>SUM(B50:E50)</f>
        <v>1426000</v>
      </c>
    </row>
    <row r="51" spans="1:6" ht="12.75">
      <c r="A51" s="383">
        <v>2</v>
      </c>
      <c r="B51" s="489">
        <v>333000</v>
      </c>
      <c r="C51" s="489">
        <v>0</v>
      </c>
      <c r="D51" s="489">
        <v>0</v>
      </c>
      <c r="E51" s="489">
        <f aca="true" t="shared" si="3" ref="E51:E61">(E32+G32)*3000</f>
        <v>0</v>
      </c>
      <c r="F51" s="489">
        <f aca="true" t="shared" si="4" ref="F51:F61">SUM(B51:E51)</f>
        <v>333000</v>
      </c>
    </row>
    <row r="52" spans="1:6" ht="12.75">
      <c r="A52" s="383">
        <v>3</v>
      </c>
      <c r="B52" s="489">
        <v>332500</v>
      </c>
      <c r="C52" s="489">
        <v>70500</v>
      </c>
      <c r="D52" s="489">
        <v>6000</v>
      </c>
      <c r="E52" s="489">
        <v>15000</v>
      </c>
      <c r="F52" s="489">
        <f t="shared" si="4"/>
        <v>424000</v>
      </c>
    </row>
    <row r="53" spans="1:6" ht="12.75">
      <c r="A53" s="383">
        <v>4</v>
      </c>
      <c r="B53" s="489">
        <v>6636000</v>
      </c>
      <c r="C53" s="489">
        <v>0</v>
      </c>
      <c r="D53" s="489">
        <v>0</v>
      </c>
      <c r="E53" s="489">
        <v>4494000</v>
      </c>
      <c r="F53" s="489">
        <f t="shared" si="4"/>
        <v>11130000</v>
      </c>
    </row>
    <row r="54" spans="1:6" ht="12.75">
      <c r="A54" s="486" t="s">
        <v>493</v>
      </c>
      <c r="B54" s="491">
        <v>1315500</v>
      </c>
      <c r="C54" s="491">
        <v>999000</v>
      </c>
      <c r="D54" s="491">
        <v>246000</v>
      </c>
      <c r="E54" s="491">
        <f t="shared" si="3"/>
        <v>0</v>
      </c>
      <c r="F54" s="491">
        <f t="shared" si="4"/>
        <v>2560500</v>
      </c>
    </row>
    <row r="55" spans="1:6" ht="12.75">
      <c r="A55" s="486" t="s">
        <v>546</v>
      </c>
      <c r="B55" s="491">
        <v>87000</v>
      </c>
      <c r="C55" s="491">
        <v>0</v>
      </c>
      <c r="D55" s="491">
        <v>306000</v>
      </c>
      <c r="E55" s="491">
        <f t="shared" si="3"/>
        <v>0</v>
      </c>
      <c r="F55" s="491">
        <f t="shared" si="4"/>
        <v>393000</v>
      </c>
    </row>
    <row r="56" spans="1:6" ht="12.75">
      <c r="A56" s="486" t="s">
        <v>570</v>
      </c>
      <c r="B56" s="491">
        <v>2277249</v>
      </c>
      <c r="C56" s="491">
        <v>146751</v>
      </c>
      <c r="D56" s="491">
        <v>6999000</v>
      </c>
      <c r="E56" s="491">
        <v>3994000</v>
      </c>
      <c r="F56" s="491">
        <f t="shared" si="4"/>
        <v>13417000</v>
      </c>
    </row>
    <row r="57" spans="1:6" ht="12.75">
      <c r="A57" s="383" t="s">
        <v>1077</v>
      </c>
      <c r="B57" s="489">
        <f>SUM(B54:B56)</f>
        <v>3679749</v>
      </c>
      <c r="C57" s="489">
        <f>SUM(C54:C56)</f>
        <v>1145751</v>
      </c>
      <c r="D57" s="489">
        <f>SUM(D54:D56)</f>
        <v>7551000</v>
      </c>
      <c r="E57" s="489">
        <f>SUM(E54:E56)</f>
        <v>3994000</v>
      </c>
      <c r="F57" s="489">
        <f t="shared" si="4"/>
        <v>16370500</v>
      </c>
    </row>
    <row r="58" spans="1:6" ht="12.75">
      <c r="A58" s="383">
        <v>6</v>
      </c>
      <c r="B58" s="489">
        <v>170380</v>
      </c>
      <c r="C58" s="489">
        <v>165620</v>
      </c>
      <c r="D58" s="489">
        <v>0</v>
      </c>
      <c r="E58" s="489">
        <f t="shared" si="3"/>
        <v>0</v>
      </c>
      <c r="F58" s="489">
        <f t="shared" si="4"/>
        <v>336000</v>
      </c>
    </row>
    <row r="59" spans="1:6" ht="12.75">
      <c r="A59" s="383">
        <v>7</v>
      </c>
      <c r="B59" s="384">
        <v>478703</v>
      </c>
      <c r="C59" s="384">
        <v>441875</v>
      </c>
      <c r="D59" s="489">
        <v>63000</v>
      </c>
      <c r="E59" s="489">
        <v>127612</v>
      </c>
      <c r="F59" s="489">
        <f t="shared" si="4"/>
        <v>1111190</v>
      </c>
    </row>
    <row r="60" spans="1:6" ht="12.75">
      <c r="A60" s="383">
        <v>8</v>
      </c>
      <c r="B60" s="489">
        <v>267000</v>
      </c>
      <c r="C60" s="489">
        <v>177000</v>
      </c>
      <c r="D60" s="489">
        <v>0</v>
      </c>
      <c r="E60" s="489">
        <f t="shared" si="3"/>
        <v>0</v>
      </c>
      <c r="F60" s="489">
        <f t="shared" si="4"/>
        <v>444000</v>
      </c>
    </row>
    <row r="61" spans="1:6" ht="13.5" thickBot="1">
      <c r="A61" s="495">
        <v>9</v>
      </c>
      <c r="B61" s="499">
        <v>2135900</v>
      </c>
      <c r="C61" s="499">
        <v>226500</v>
      </c>
      <c r="D61" s="499">
        <v>0</v>
      </c>
      <c r="E61" s="499">
        <f t="shared" si="3"/>
        <v>0</v>
      </c>
      <c r="F61" s="499">
        <f t="shared" si="4"/>
        <v>2362400</v>
      </c>
    </row>
    <row r="62" spans="1:6" ht="13.5" thickBot="1">
      <c r="A62" s="497" t="s">
        <v>1064</v>
      </c>
      <c r="B62" s="500">
        <f>SUM(B50+B51+B52+B53+B57+B58+B59+B60+B61)</f>
        <v>14855232</v>
      </c>
      <c r="C62" s="500">
        <f>SUM(C50+C51+C52+C53+C57+C58+C59+C60+C61)</f>
        <v>2537246</v>
      </c>
      <c r="D62" s="500">
        <f>SUM(D50+D51+D52+D53+D57+D58+D59+D60+D61)</f>
        <v>7896000</v>
      </c>
      <c r="E62" s="500">
        <f>SUM(E50+E51+E52+E53+E57+E58+E59+E60+E61)</f>
        <v>8648612</v>
      </c>
      <c r="F62" s="500">
        <f>SUM(F50+F51+F52+F53+F57+F58+F59+F60+F61)</f>
        <v>33937090</v>
      </c>
    </row>
    <row r="65" ht="12.75">
      <c r="A65" t="s">
        <v>1081</v>
      </c>
    </row>
    <row r="67" spans="1:4" ht="38.25">
      <c r="A67" s="505" t="s">
        <v>859</v>
      </c>
      <c r="B67" s="505" t="s">
        <v>1054</v>
      </c>
      <c r="C67" s="505" t="s">
        <v>1082</v>
      </c>
      <c r="D67" s="505" t="s">
        <v>1083</v>
      </c>
    </row>
    <row r="68" spans="1:4" ht="12.75">
      <c r="A68" s="383">
        <v>1</v>
      </c>
      <c r="B68" s="489">
        <v>822000</v>
      </c>
      <c r="C68" s="490">
        <v>304000</v>
      </c>
      <c r="D68" s="485">
        <f>(C68/B68)*100</f>
        <v>36.982968369829685</v>
      </c>
    </row>
    <row r="69" spans="1:4" ht="12.75">
      <c r="A69" s="383">
        <v>2</v>
      </c>
      <c r="B69" s="489">
        <v>333000</v>
      </c>
      <c r="C69" s="490">
        <v>318000</v>
      </c>
      <c r="D69" s="485">
        <f aca="true" t="shared" si="5" ref="D69:D80">(C69/B69)*100</f>
        <v>95.4954954954955</v>
      </c>
    </row>
    <row r="70" spans="1:4" ht="12.75">
      <c r="A70" s="383">
        <v>3</v>
      </c>
      <c r="B70" s="489">
        <v>332500</v>
      </c>
      <c r="C70" s="490">
        <v>332500</v>
      </c>
      <c r="D70" s="485">
        <f t="shared" si="5"/>
        <v>100</v>
      </c>
    </row>
    <row r="71" spans="1:4" ht="12.75">
      <c r="A71" s="383">
        <v>4</v>
      </c>
      <c r="B71" s="489">
        <v>6636000</v>
      </c>
      <c r="C71" s="490">
        <v>3425000</v>
      </c>
      <c r="D71" s="485">
        <f t="shared" si="5"/>
        <v>51.61241711874624</v>
      </c>
    </row>
    <row r="72" spans="1:4" ht="12.75">
      <c r="A72" s="486" t="s">
        <v>493</v>
      </c>
      <c r="B72" s="491">
        <v>1315500</v>
      </c>
      <c r="C72" s="492">
        <v>1281000</v>
      </c>
      <c r="D72" s="493">
        <f t="shared" si="5"/>
        <v>97.37742303306727</v>
      </c>
    </row>
    <row r="73" spans="1:4" ht="12.75">
      <c r="A73" s="486" t="s">
        <v>546</v>
      </c>
      <c r="B73" s="491">
        <v>87000</v>
      </c>
      <c r="C73" s="492">
        <v>87000</v>
      </c>
      <c r="D73" s="493">
        <f t="shared" si="5"/>
        <v>100</v>
      </c>
    </row>
    <row r="74" spans="1:4" ht="12.75">
      <c r="A74" s="486" t="s">
        <v>570</v>
      </c>
      <c r="B74" s="491">
        <v>2277249</v>
      </c>
      <c r="C74" s="492">
        <v>2277249</v>
      </c>
      <c r="D74" s="493">
        <f t="shared" si="5"/>
        <v>100</v>
      </c>
    </row>
    <row r="75" spans="1:4" ht="12.75">
      <c r="A75" s="383" t="s">
        <v>1077</v>
      </c>
      <c r="B75" s="489">
        <v>3679749</v>
      </c>
      <c r="C75" s="489">
        <f>SUM(C72:C74)</f>
        <v>3645249</v>
      </c>
      <c r="D75" s="485">
        <f t="shared" si="5"/>
        <v>99.06243605202421</v>
      </c>
    </row>
    <row r="76" spans="1:4" ht="12.75">
      <c r="A76" s="383">
        <v>6</v>
      </c>
      <c r="B76" s="489">
        <v>170380</v>
      </c>
      <c r="C76" s="490">
        <v>170380</v>
      </c>
      <c r="D76" s="485">
        <f t="shared" si="5"/>
        <v>100</v>
      </c>
    </row>
    <row r="77" spans="1:4" ht="12.75">
      <c r="A77" s="383">
        <v>7</v>
      </c>
      <c r="B77" s="489">
        <v>478703</v>
      </c>
      <c r="C77" s="490">
        <v>459703</v>
      </c>
      <c r="D77" s="485">
        <f t="shared" si="5"/>
        <v>96.0309419410365</v>
      </c>
    </row>
    <row r="78" spans="1:4" ht="12.75">
      <c r="A78" s="383">
        <v>8</v>
      </c>
      <c r="B78" s="489">
        <v>267000</v>
      </c>
      <c r="C78" s="490">
        <v>267000</v>
      </c>
      <c r="D78" s="485">
        <f t="shared" si="5"/>
        <v>100</v>
      </c>
    </row>
    <row r="79" spans="1:4" ht="13.5" thickBot="1">
      <c r="A79" s="495">
        <v>9</v>
      </c>
      <c r="B79" s="499">
        <v>2135900</v>
      </c>
      <c r="C79" s="502">
        <v>2025662</v>
      </c>
      <c r="D79" s="501">
        <f t="shared" si="5"/>
        <v>94.83880331476193</v>
      </c>
    </row>
    <row r="80" spans="1:4" ht="13.5" thickBot="1">
      <c r="A80" s="497" t="s">
        <v>1064</v>
      </c>
      <c r="B80" s="500">
        <f>SUM(B68+B69+B70+B71+B75+B76+B77+B78+B79)</f>
        <v>14855232</v>
      </c>
      <c r="C80" s="500">
        <f>SUM(C68+C69+C70+C71+C75+C76+C77+C78+C79)</f>
        <v>10947494</v>
      </c>
      <c r="D80" s="496">
        <f t="shared" si="5"/>
        <v>73.69453402006782</v>
      </c>
    </row>
    <row r="83" ht="12.75">
      <c r="A83" t="s">
        <v>1084</v>
      </c>
    </row>
    <row r="84" ht="13.5" thickBot="1"/>
    <row r="85" spans="1:7" ht="35.25" customHeight="1" thickBot="1">
      <c r="A85" s="512" t="s">
        <v>859</v>
      </c>
      <c r="B85" s="513" t="s">
        <v>1088</v>
      </c>
      <c r="C85" s="513" t="s">
        <v>1082</v>
      </c>
      <c r="D85" s="514" t="s">
        <v>1089</v>
      </c>
      <c r="E85" s="515" t="s">
        <v>1090</v>
      </c>
      <c r="F85" s="514" t="s">
        <v>1091</v>
      </c>
      <c r="G85" s="513" t="s">
        <v>1051</v>
      </c>
    </row>
    <row r="86" spans="1:7" ht="12.75">
      <c r="A86" s="506">
        <v>1</v>
      </c>
      <c r="B86" s="509">
        <v>12</v>
      </c>
      <c r="C86" s="516">
        <v>304000</v>
      </c>
      <c r="D86" s="509">
        <v>4</v>
      </c>
      <c r="E86" s="519">
        <v>310000</v>
      </c>
      <c r="F86" s="509">
        <v>2</v>
      </c>
      <c r="G86" s="520">
        <v>276000</v>
      </c>
    </row>
    <row r="87" spans="1:7" ht="12.75">
      <c r="A87" s="506">
        <v>2</v>
      </c>
      <c r="B87" s="509">
        <v>28</v>
      </c>
      <c r="C87" s="516">
        <v>318000</v>
      </c>
      <c r="D87" s="509">
        <v>0</v>
      </c>
      <c r="E87" s="516">
        <v>0</v>
      </c>
      <c r="F87" s="509">
        <v>0</v>
      </c>
      <c r="G87" s="516">
        <v>0</v>
      </c>
    </row>
    <row r="88" spans="1:7" ht="12.75">
      <c r="A88" s="506">
        <v>3</v>
      </c>
      <c r="B88" s="509">
        <v>15</v>
      </c>
      <c r="C88" s="516">
        <v>332500</v>
      </c>
      <c r="D88" s="509">
        <v>1</v>
      </c>
      <c r="E88" s="516">
        <v>70500</v>
      </c>
      <c r="F88" s="509">
        <v>1</v>
      </c>
      <c r="G88" s="516">
        <v>6000</v>
      </c>
    </row>
    <row r="89" spans="1:7" ht="12.75">
      <c r="A89" s="506">
        <v>4</v>
      </c>
      <c r="B89" s="509">
        <v>132</v>
      </c>
      <c r="C89" s="516">
        <v>3425000</v>
      </c>
      <c r="D89" s="509">
        <v>0</v>
      </c>
      <c r="E89" s="516">
        <v>0</v>
      </c>
      <c r="F89" s="509">
        <v>0</v>
      </c>
      <c r="G89" s="516">
        <v>0</v>
      </c>
    </row>
    <row r="90" spans="1:7" ht="12.75">
      <c r="A90" s="507" t="s">
        <v>493</v>
      </c>
      <c r="B90" s="509">
        <v>19</v>
      </c>
      <c r="C90" s="516">
        <v>1281000</v>
      </c>
      <c r="D90" s="509">
        <v>1</v>
      </c>
      <c r="E90" s="516">
        <v>999000</v>
      </c>
      <c r="F90" s="509">
        <v>1</v>
      </c>
      <c r="G90" s="516">
        <v>246000</v>
      </c>
    </row>
    <row r="91" spans="1:7" ht="12.75">
      <c r="A91" s="507" t="s">
        <v>546</v>
      </c>
      <c r="B91" s="509">
        <v>4</v>
      </c>
      <c r="C91" s="516">
        <v>87000</v>
      </c>
      <c r="D91" s="509">
        <v>0</v>
      </c>
      <c r="E91" s="516">
        <v>0</v>
      </c>
      <c r="F91" s="509">
        <v>5</v>
      </c>
      <c r="G91" s="516">
        <v>306000</v>
      </c>
    </row>
    <row r="92" spans="1:7" ht="12.75">
      <c r="A92" s="507" t="s">
        <v>570</v>
      </c>
      <c r="B92" s="509">
        <v>44</v>
      </c>
      <c r="C92" s="516">
        <v>2277249</v>
      </c>
      <c r="D92" s="509">
        <v>3</v>
      </c>
      <c r="E92" s="516">
        <v>146751</v>
      </c>
      <c r="F92" s="509">
        <v>13</v>
      </c>
      <c r="G92" s="516">
        <v>6999000</v>
      </c>
    </row>
    <row r="93" spans="1:7" ht="12.75">
      <c r="A93" s="506">
        <v>6</v>
      </c>
      <c r="B93" s="509">
        <v>1</v>
      </c>
      <c r="C93" s="516">
        <v>170380</v>
      </c>
      <c r="D93" s="509">
        <v>2</v>
      </c>
      <c r="E93" s="516">
        <v>165620</v>
      </c>
      <c r="F93" s="509">
        <v>0</v>
      </c>
      <c r="G93" s="489">
        <v>0</v>
      </c>
    </row>
    <row r="94" spans="1:7" ht="12.75">
      <c r="A94" s="506">
        <v>7</v>
      </c>
      <c r="B94" s="509">
        <v>10</v>
      </c>
      <c r="C94" s="516">
        <v>459703</v>
      </c>
      <c r="D94" s="509">
        <v>5</v>
      </c>
      <c r="E94" s="516">
        <v>441875</v>
      </c>
      <c r="F94" s="509">
        <v>1</v>
      </c>
      <c r="G94" s="489">
        <v>63000</v>
      </c>
    </row>
    <row r="95" spans="1:7" ht="12.75">
      <c r="A95" s="506">
        <v>8</v>
      </c>
      <c r="B95" s="509">
        <v>4</v>
      </c>
      <c r="C95" s="516">
        <v>267000</v>
      </c>
      <c r="D95" s="509">
        <v>3</v>
      </c>
      <c r="E95" s="516">
        <v>177000</v>
      </c>
      <c r="F95" s="509">
        <v>0</v>
      </c>
      <c r="G95" s="489">
        <v>0</v>
      </c>
    </row>
    <row r="96" spans="1:7" ht="13.5" thickBot="1">
      <c r="A96" s="508">
        <v>9</v>
      </c>
      <c r="B96" s="510">
        <v>13</v>
      </c>
      <c r="C96" s="517">
        <v>2025662</v>
      </c>
      <c r="D96" s="510">
        <v>4</v>
      </c>
      <c r="E96" s="517">
        <v>226500</v>
      </c>
      <c r="F96" s="510">
        <v>0</v>
      </c>
      <c r="G96" s="499">
        <v>0</v>
      </c>
    </row>
    <row r="97" spans="1:7" ht="13.5" thickBot="1">
      <c r="A97" s="498" t="s">
        <v>1064</v>
      </c>
      <c r="B97" s="511">
        <f aca="true" t="shared" si="6" ref="B97:G97">SUM(B86:B96)</f>
        <v>282</v>
      </c>
      <c r="C97" s="518">
        <f t="shared" si="6"/>
        <v>10947494</v>
      </c>
      <c r="D97" s="511">
        <f t="shared" si="6"/>
        <v>23</v>
      </c>
      <c r="E97" s="518">
        <f t="shared" si="6"/>
        <v>2537246</v>
      </c>
      <c r="F97" s="511">
        <f t="shared" si="6"/>
        <v>23</v>
      </c>
      <c r="G97" s="518">
        <f t="shared" si="6"/>
        <v>7896000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K1">
      <pane ySplit="3" topLeftCell="BM9" activePane="bottomLeft" state="frozen"/>
      <selection pane="topLeft" activeCell="A1" sqref="A1"/>
      <selection pane="bottomLeft" activeCell="V19" sqref="V19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7.57421875" style="1" customWidth="1"/>
    <col min="21" max="21" width="20.00390625" style="1" customWidth="1"/>
    <col min="22" max="22" width="19.421875" style="1" customWidth="1"/>
    <col min="23" max="23" width="20.421875" style="1" customWidth="1"/>
    <col min="24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646" t="s">
        <v>656</v>
      </c>
      <c r="B1" s="647"/>
      <c r="C1" s="2" t="s">
        <v>574</v>
      </c>
      <c r="D1" s="3" t="s">
        <v>146</v>
      </c>
      <c r="E1" s="4" t="s">
        <v>657</v>
      </c>
      <c r="F1" s="5" t="s">
        <v>658</v>
      </c>
      <c r="G1" s="6" t="s">
        <v>798</v>
      </c>
      <c r="H1" s="7" t="s">
        <v>659</v>
      </c>
      <c r="I1" s="8" t="s">
        <v>459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797</v>
      </c>
      <c r="B3" s="20" t="s">
        <v>859</v>
      </c>
      <c r="C3" s="21" t="s">
        <v>860</v>
      </c>
      <c r="D3" s="21" t="s">
        <v>861</v>
      </c>
      <c r="E3" s="21" t="s">
        <v>862</v>
      </c>
      <c r="F3" s="21" t="s">
        <v>863</v>
      </c>
      <c r="G3" s="21" t="s">
        <v>864</v>
      </c>
      <c r="H3" s="22" t="s">
        <v>865</v>
      </c>
      <c r="I3" s="22" t="s">
        <v>866</v>
      </c>
      <c r="J3" s="22" t="s">
        <v>867</v>
      </c>
      <c r="K3" s="21" t="s">
        <v>868</v>
      </c>
      <c r="L3" s="21" t="s">
        <v>869</v>
      </c>
      <c r="M3" s="21" t="s">
        <v>870</v>
      </c>
      <c r="N3" s="21" t="s">
        <v>871</v>
      </c>
      <c r="O3" s="21" t="s">
        <v>872</v>
      </c>
      <c r="P3" s="21" t="s">
        <v>873</v>
      </c>
      <c r="Q3" s="21" t="s">
        <v>802</v>
      </c>
      <c r="R3" s="21" t="s">
        <v>800</v>
      </c>
      <c r="S3" s="21" t="s">
        <v>801</v>
      </c>
      <c r="T3" s="22" t="s">
        <v>874</v>
      </c>
      <c r="U3" s="22" t="s">
        <v>875</v>
      </c>
      <c r="V3" s="22" t="s">
        <v>876</v>
      </c>
      <c r="W3" s="22" t="s">
        <v>877</v>
      </c>
      <c r="X3" s="22" t="s">
        <v>878</v>
      </c>
      <c r="Y3" s="21" t="s">
        <v>879</v>
      </c>
      <c r="Z3" s="21" t="s">
        <v>880</v>
      </c>
      <c r="AA3" s="21" t="s">
        <v>881</v>
      </c>
      <c r="AB3" s="21" t="s">
        <v>882</v>
      </c>
    </row>
    <row r="4" spans="1:28" ht="36">
      <c r="A4" s="345"/>
      <c r="B4" s="346">
        <v>9</v>
      </c>
      <c r="C4" s="347" t="s">
        <v>784</v>
      </c>
      <c r="D4" s="347" t="s">
        <v>785</v>
      </c>
      <c r="E4" s="348" t="s">
        <v>786</v>
      </c>
      <c r="F4" s="349" t="s">
        <v>787</v>
      </c>
      <c r="G4" s="349">
        <v>23</v>
      </c>
      <c r="H4" s="164">
        <v>69000</v>
      </c>
      <c r="I4" s="164">
        <v>69000</v>
      </c>
      <c r="J4" s="207">
        <v>0</v>
      </c>
      <c r="K4" s="198">
        <v>23</v>
      </c>
      <c r="L4" s="350"/>
      <c r="M4" s="351">
        <v>23</v>
      </c>
      <c r="N4" s="351">
        <v>23</v>
      </c>
      <c r="O4" s="350"/>
      <c r="P4" s="350"/>
      <c r="Q4" s="350"/>
      <c r="R4" s="350"/>
      <c r="S4" s="350"/>
      <c r="T4" s="42">
        <v>69000</v>
      </c>
      <c r="U4" s="199">
        <v>69000</v>
      </c>
      <c r="V4" s="42">
        <v>69000</v>
      </c>
      <c r="W4" s="43"/>
      <c r="X4" s="43"/>
      <c r="Y4" s="352"/>
      <c r="Z4" s="353">
        <v>23</v>
      </c>
      <c r="AA4" s="353"/>
      <c r="AB4" s="353"/>
    </row>
    <row r="5" spans="1:28" ht="24">
      <c r="A5" s="345"/>
      <c r="B5" s="346">
        <v>9</v>
      </c>
      <c r="C5" s="347" t="s">
        <v>788</v>
      </c>
      <c r="D5" s="347" t="s">
        <v>789</v>
      </c>
      <c r="E5" s="348" t="s">
        <v>786</v>
      </c>
      <c r="F5" s="349" t="s">
        <v>790</v>
      </c>
      <c r="G5" s="349">
        <v>445</v>
      </c>
      <c r="H5" s="164">
        <v>1335000</v>
      </c>
      <c r="I5" s="164">
        <v>1335000</v>
      </c>
      <c r="J5" s="207">
        <v>0</v>
      </c>
      <c r="K5" s="198">
        <v>445</v>
      </c>
      <c r="L5" s="350"/>
      <c r="M5" s="351">
        <v>445</v>
      </c>
      <c r="N5" s="351">
        <v>445</v>
      </c>
      <c r="O5" s="350"/>
      <c r="P5" s="350"/>
      <c r="Q5" s="350"/>
      <c r="R5" s="350"/>
      <c r="S5" s="350"/>
      <c r="T5" s="42">
        <v>1335000</v>
      </c>
      <c r="U5" s="199">
        <v>1335000</v>
      </c>
      <c r="V5" s="42">
        <v>1335000</v>
      </c>
      <c r="W5" s="43"/>
      <c r="X5" s="43"/>
      <c r="Y5" s="352"/>
      <c r="Z5" s="353">
        <v>445</v>
      </c>
      <c r="AA5" s="353"/>
      <c r="AB5" s="353"/>
    </row>
    <row r="6" spans="1:28" ht="36">
      <c r="A6" s="345"/>
      <c r="B6" s="346">
        <v>9</v>
      </c>
      <c r="C6" s="347" t="s">
        <v>791</v>
      </c>
      <c r="D6" s="347" t="s">
        <v>792</v>
      </c>
      <c r="E6" s="348" t="s">
        <v>786</v>
      </c>
      <c r="F6" s="349" t="s">
        <v>793</v>
      </c>
      <c r="G6" s="349">
        <v>31</v>
      </c>
      <c r="H6" s="164">
        <v>222000</v>
      </c>
      <c r="I6" s="164">
        <v>222000</v>
      </c>
      <c r="J6" s="207">
        <v>0</v>
      </c>
      <c r="K6" s="198">
        <v>31</v>
      </c>
      <c r="L6" s="350"/>
      <c r="M6" s="351">
        <v>31</v>
      </c>
      <c r="N6" s="351">
        <v>31</v>
      </c>
      <c r="O6" s="350"/>
      <c r="P6" s="350"/>
      <c r="Q6" s="350"/>
      <c r="R6" s="350"/>
      <c r="S6" s="350"/>
      <c r="T6" s="42">
        <v>205400</v>
      </c>
      <c r="U6" s="199">
        <v>205400</v>
      </c>
      <c r="V6" s="42">
        <v>205400</v>
      </c>
      <c r="W6" s="43"/>
      <c r="X6" s="43"/>
      <c r="Y6" s="352">
        <v>112400</v>
      </c>
      <c r="Z6" s="353">
        <v>27</v>
      </c>
      <c r="AA6" s="353">
        <v>4</v>
      </c>
      <c r="AB6" s="353"/>
    </row>
    <row r="7" spans="1:28" ht="36">
      <c r="A7" s="354"/>
      <c r="B7" s="355">
        <v>9</v>
      </c>
      <c r="C7" s="356" t="s">
        <v>794</v>
      </c>
      <c r="D7" s="356" t="s">
        <v>795</v>
      </c>
      <c r="E7" s="357" t="s">
        <v>786</v>
      </c>
      <c r="F7" s="358" t="s">
        <v>796</v>
      </c>
      <c r="G7" s="358">
        <v>8</v>
      </c>
      <c r="H7" s="202">
        <v>24000</v>
      </c>
      <c r="I7" s="202">
        <v>24000</v>
      </c>
      <c r="J7" s="210">
        <v>0</v>
      </c>
      <c r="K7" s="203">
        <v>8</v>
      </c>
      <c r="L7" s="359"/>
      <c r="M7" s="360">
        <v>8</v>
      </c>
      <c r="N7" s="360"/>
      <c r="O7" s="359"/>
      <c r="P7" s="359"/>
      <c r="Q7" s="359"/>
      <c r="R7" s="359"/>
      <c r="S7" s="359"/>
      <c r="T7" s="74">
        <v>24000</v>
      </c>
      <c r="U7" s="204">
        <v>24000</v>
      </c>
      <c r="V7" s="74">
        <v>8262</v>
      </c>
      <c r="W7" s="75"/>
      <c r="X7" s="75"/>
      <c r="Y7" s="361"/>
      <c r="Z7" s="362">
        <v>8</v>
      </c>
      <c r="AA7" s="362"/>
      <c r="AB7" s="362"/>
    </row>
    <row r="8" spans="1:28" ht="36">
      <c r="A8" s="345"/>
      <c r="B8" s="346">
        <v>9</v>
      </c>
      <c r="C8" s="347" t="s">
        <v>803</v>
      </c>
      <c r="D8" s="347" t="s">
        <v>804</v>
      </c>
      <c r="E8" s="348" t="s">
        <v>786</v>
      </c>
      <c r="F8" s="349" t="s">
        <v>805</v>
      </c>
      <c r="G8" s="349">
        <v>3</v>
      </c>
      <c r="H8" s="164">
        <v>9000</v>
      </c>
      <c r="I8" s="164">
        <v>9000</v>
      </c>
      <c r="J8" s="207">
        <v>0</v>
      </c>
      <c r="K8" s="198">
        <v>3</v>
      </c>
      <c r="L8" s="350"/>
      <c r="M8" s="351">
        <v>3</v>
      </c>
      <c r="N8" s="351">
        <v>3</v>
      </c>
      <c r="O8" s="350"/>
      <c r="P8" s="350"/>
      <c r="Q8" s="350"/>
      <c r="R8" s="350"/>
      <c r="S8" s="350"/>
      <c r="T8" s="42">
        <v>9000</v>
      </c>
      <c r="U8" s="199">
        <v>9000</v>
      </c>
      <c r="V8" s="42">
        <v>9000</v>
      </c>
      <c r="W8" s="43"/>
      <c r="X8" s="43"/>
      <c r="Y8" s="352"/>
      <c r="Z8" s="353">
        <v>3</v>
      </c>
      <c r="AA8" s="353"/>
      <c r="AB8" s="353"/>
    </row>
    <row r="9" spans="1:28" ht="24">
      <c r="A9" s="345"/>
      <c r="B9" s="346">
        <v>9</v>
      </c>
      <c r="C9" s="347" t="s">
        <v>806</v>
      </c>
      <c r="D9" s="347" t="s">
        <v>807</v>
      </c>
      <c r="E9" s="348" t="s">
        <v>786</v>
      </c>
      <c r="F9" s="349" t="s">
        <v>808</v>
      </c>
      <c r="G9" s="349">
        <v>45</v>
      </c>
      <c r="H9" s="164">
        <v>135000</v>
      </c>
      <c r="I9" s="164">
        <v>135000</v>
      </c>
      <c r="J9" s="207">
        <v>0</v>
      </c>
      <c r="K9" s="198">
        <v>45</v>
      </c>
      <c r="L9" s="350"/>
      <c r="M9" s="351">
        <v>45</v>
      </c>
      <c r="N9" s="351">
        <v>45</v>
      </c>
      <c r="O9" s="350"/>
      <c r="P9" s="350"/>
      <c r="Q9" s="350"/>
      <c r="R9" s="350"/>
      <c r="S9" s="350"/>
      <c r="T9" s="42">
        <v>135000</v>
      </c>
      <c r="U9" s="199">
        <v>60000</v>
      </c>
      <c r="V9" s="42">
        <v>60000</v>
      </c>
      <c r="W9" s="43">
        <v>75000</v>
      </c>
      <c r="X9" s="43"/>
      <c r="Y9" s="352"/>
      <c r="Z9" s="353">
        <v>45</v>
      </c>
      <c r="AA9" s="353"/>
      <c r="AB9" s="353"/>
    </row>
    <row r="10" spans="1:28" ht="24">
      <c r="A10" s="345"/>
      <c r="B10" s="346">
        <v>9</v>
      </c>
      <c r="C10" s="347" t="s">
        <v>809</v>
      </c>
      <c r="D10" s="347" t="s">
        <v>810</v>
      </c>
      <c r="E10" s="348" t="s">
        <v>786</v>
      </c>
      <c r="F10" s="349" t="s">
        <v>811</v>
      </c>
      <c r="G10" s="349">
        <v>3</v>
      </c>
      <c r="H10" s="164">
        <v>9000</v>
      </c>
      <c r="I10" s="164">
        <v>9000</v>
      </c>
      <c r="J10" s="207">
        <v>0</v>
      </c>
      <c r="K10" s="198">
        <v>3</v>
      </c>
      <c r="L10" s="350"/>
      <c r="M10" s="351">
        <v>3</v>
      </c>
      <c r="N10" s="351">
        <v>3</v>
      </c>
      <c r="O10" s="350"/>
      <c r="P10" s="350"/>
      <c r="Q10" s="350"/>
      <c r="R10" s="350"/>
      <c r="S10" s="350"/>
      <c r="T10" s="42">
        <v>9000</v>
      </c>
      <c r="U10" s="199">
        <v>4500</v>
      </c>
      <c r="V10" s="42">
        <v>4500</v>
      </c>
      <c r="W10" s="43">
        <v>4500</v>
      </c>
      <c r="X10" s="43"/>
      <c r="Y10" s="352"/>
      <c r="Z10" s="353">
        <v>3</v>
      </c>
      <c r="AA10" s="353"/>
      <c r="AB10" s="353"/>
    </row>
    <row r="11" spans="1:28" ht="24">
      <c r="A11" s="345"/>
      <c r="B11" s="346">
        <v>9</v>
      </c>
      <c r="C11" s="347" t="s">
        <v>812</v>
      </c>
      <c r="D11" s="347" t="s">
        <v>813</v>
      </c>
      <c r="E11" s="348" t="s">
        <v>786</v>
      </c>
      <c r="F11" s="349" t="s">
        <v>814</v>
      </c>
      <c r="G11" s="349">
        <v>20</v>
      </c>
      <c r="H11" s="164">
        <v>60000</v>
      </c>
      <c r="I11" s="164">
        <v>60000</v>
      </c>
      <c r="J11" s="207"/>
      <c r="K11" s="198">
        <v>20</v>
      </c>
      <c r="L11" s="350"/>
      <c r="M11" s="351">
        <v>20</v>
      </c>
      <c r="N11" s="351">
        <v>20</v>
      </c>
      <c r="O11" s="350"/>
      <c r="P11" s="350"/>
      <c r="Q11" s="350"/>
      <c r="R11" s="350"/>
      <c r="S11" s="350"/>
      <c r="T11" s="42">
        <v>60000</v>
      </c>
      <c r="U11" s="42">
        <v>22500</v>
      </c>
      <c r="V11" s="42">
        <v>22500</v>
      </c>
      <c r="W11" s="43">
        <v>37500</v>
      </c>
      <c r="X11" s="43"/>
      <c r="Y11" s="352"/>
      <c r="Z11" s="350">
        <v>20</v>
      </c>
      <c r="AA11" s="350"/>
      <c r="AB11" s="350"/>
    </row>
    <row r="12" spans="1:28" ht="24">
      <c r="A12" s="345"/>
      <c r="B12" s="346">
        <v>9</v>
      </c>
      <c r="C12" s="347" t="s">
        <v>812</v>
      </c>
      <c r="D12" s="347" t="s">
        <v>813</v>
      </c>
      <c r="E12" s="348" t="s">
        <v>786</v>
      </c>
      <c r="F12" s="349" t="s">
        <v>815</v>
      </c>
      <c r="G12" s="349">
        <v>68</v>
      </c>
      <c r="H12" s="164">
        <v>204000</v>
      </c>
      <c r="I12" s="164">
        <v>204000</v>
      </c>
      <c r="J12" s="207"/>
      <c r="K12" s="198">
        <v>68</v>
      </c>
      <c r="L12" s="350"/>
      <c r="M12" s="351">
        <v>68</v>
      </c>
      <c r="N12" s="351">
        <v>68</v>
      </c>
      <c r="O12" s="350"/>
      <c r="P12" s="350"/>
      <c r="Q12" s="350"/>
      <c r="R12" s="350"/>
      <c r="S12" s="350"/>
      <c r="T12" s="42">
        <v>204000</v>
      </c>
      <c r="U12" s="42">
        <v>94500</v>
      </c>
      <c r="V12" s="42">
        <v>0</v>
      </c>
      <c r="W12" s="43">
        <v>109500</v>
      </c>
      <c r="X12" s="43"/>
      <c r="Y12" s="352"/>
      <c r="Z12" s="350">
        <v>19</v>
      </c>
      <c r="AA12" s="350">
        <v>49</v>
      </c>
      <c r="AB12" s="350"/>
    </row>
    <row r="13" spans="1:28" ht="60">
      <c r="A13" s="363"/>
      <c r="B13" s="364">
        <v>9</v>
      </c>
      <c r="C13" s="365" t="s">
        <v>816</v>
      </c>
      <c r="D13" s="365" t="s">
        <v>817</v>
      </c>
      <c r="E13" s="366" t="s">
        <v>786</v>
      </c>
      <c r="F13" s="367" t="s">
        <v>818</v>
      </c>
      <c r="G13" s="367">
        <v>5</v>
      </c>
      <c r="H13" s="189">
        <v>15000</v>
      </c>
      <c r="I13" s="189">
        <v>15000</v>
      </c>
      <c r="J13" s="211">
        <v>0</v>
      </c>
      <c r="K13" s="205">
        <v>5</v>
      </c>
      <c r="L13" s="368"/>
      <c r="M13" s="369">
        <v>5</v>
      </c>
      <c r="N13" s="369">
        <v>5</v>
      </c>
      <c r="O13" s="368"/>
      <c r="P13" s="368"/>
      <c r="Q13" s="368"/>
      <c r="R13" s="368"/>
      <c r="S13" s="368"/>
      <c r="T13" s="85">
        <v>15000</v>
      </c>
      <c r="U13" s="206">
        <v>15000</v>
      </c>
      <c r="V13" s="85">
        <v>15000</v>
      </c>
      <c r="W13" s="86"/>
      <c r="X13" s="86"/>
      <c r="Y13" s="370"/>
      <c r="Z13" s="371">
        <v>5</v>
      </c>
      <c r="AA13" s="371"/>
      <c r="AB13" s="371"/>
    </row>
    <row r="14" spans="1:28" ht="36">
      <c r="A14" s="345"/>
      <c r="B14" s="346">
        <v>9</v>
      </c>
      <c r="C14" s="347" t="s">
        <v>819</v>
      </c>
      <c r="D14" s="347" t="s">
        <v>820</v>
      </c>
      <c r="E14" s="348" t="s">
        <v>786</v>
      </c>
      <c r="F14" s="349" t="s">
        <v>821</v>
      </c>
      <c r="G14" s="349">
        <v>4</v>
      </c>
      <c r="H14" s="164">
        <v>12000</v>
      </c>
      <c r="I14" s="164">
        <v>12000</v>
      </c>
      <c r="J14" s="207">
        <v>0</v>
      </c>
      <c r="K14" s="198">
        <v>4</v>
      </c>
      <c r="L14" s="350"/>
      <c r="M14" s="351">
        <v>4</v>
      </c>
      <c r="N14" s="351">
        <v>4</v>
      </c>
      <c r="O14" s="350"/>
      <c r="P14" s="350"/>
      <c r="Q14" s="350"/>
      <c r="R14" s="350"/>
      <c r="S14" s="350"/>
      <c r="T14" s="42">
        <v>12000</v>
      </c>
      <c r="U14" s="199">
        <v>12000</v>
      </c>
      <c r="V14" s="42">
        <v>12000</v>
      </c>
      <c r="W14" s="43"/>
      <c r="X14" s="43"/>
      <c r="Y14" s="352"/>
      <c r="Z14" s="353">
        <v>4</v>
      </c>
      <c r="AA14" s="353"/>
      <c r="AB14" s="353"/>
    </row>
    <row r="15" spans="1:28" ht="24">
      <c r="A15" s="345"/>
      <c r="B15" s="346">
        <v>9</v>
      </c>
      <c r="C15" s="347" t="s">
        <v>822</v>
      </c>
      <c r="D15" s="347" t="s">
        <v>823</v>
      </c>
      <c r="E15" s="348" t="s">
        <v>786</v>
      </c>
      <c r="F15" s="349" t="s">
        <v>824</v>
      </c>
      <c r="G15" s="349">
        <v>81</v>
      </c>
      <c r="H15" s="164">
        <v>243000</v>
      </c>
      <c r="I15" s="164">
        <v>243000</v>
      </c>
      <c r="J15" s="207">
        <v>0</v>
      </c>
      <c r="K15" s="198">
        <v>81</v>
      </c>
      <c r="L15" s="350"/>
      <c r="M15" s="351">
        <v>81</v>
      </c>
      <c r="N15" s="351">
        <v>81</v>
      </c>
      <c r="O15" s="350"/>
      <c r="P15" s="350"/>
      <c r="Q15" s="350"/>
      <c r="R15" s="350"/>
      <c r="S15" s="350"/>
      <c r="T15" s="42">
        <v>243000</v>
      </c>
      <c r="U15" s="199">
        <v>243000</v>
      </c>
      <c r="V15" s="42">
        <v>243000</v>
      </c>
      <c r="W15" s="43"/>
      <c r="X15" s="43"/>
      <c r="Y15" s="352"/>
      <c r="Z15" s="353">
        <v>41</v>
      </c>
      <c r="AA15" s="353">
        <v>40</v>
      </c>
      <c r="AB15" s="353"/>
    </row>
    <row r="16" spans="1:28" ht="24">
      <c r="A16" s="345"/>
      <c r="B16" s="346">
        <v>9</v>
      </c>
      <c r="C16" s="347" t="s">
        <v>825</v>
      </c>
      <c r="D16" s="347" t="s">
        <v>825</v>
      </c>
      <c r="E16" s="348" t="s">
        <v>786</v>
      </c>
      <c r="F16" s="349" t="s">
        <v>826</v>
      </c>
      <c r="G16" s="349">
        <v>14</v>
      </c>
      <c r="H16" s="164">
        <v>42000</v>
      </c>
      <c r="I16" s="164">
        <v>42000</v>
      </c>
      <c r="J16" s="207">
        <v>0</v>
      </c>
      <c r="K16" s="198">
        <v>14</v>
      </c>
      <c r="L16" s="350"/>
      <c r="M16" s="351">
        <v>14</v>
      </c>
      <c r="N16" s="351">
        <v>14</v>
      </c>
      <c r="O16" s="350"/>
      <c r="P16" s="350"/>
      <c r="Q16" s="350"/>
      <c r="R16" s="350"/>
      <c r="S16" s="350"/>
      <c r="T16" s="42">
        <v>42000</v>
      </c>
      <c r="U16" s="199">
        <v>42000</v>
      </c>
      <c r="V16" s="42">
        <v>42000</v>
      </c>
      <c r="W16" s="43"/>
      <c r="X16" s="43"/>
      <c r="Y16" s="352"/>
      <c r="Z16" s="353">
        <v>6</v>
      </c>
      <c r="AA16" s="353">
        <v>8</v>
      </c>
      <c r="AB16" s="353"/>
    </row>
    <row r="17" spans="7:28" ht="12.75">
      <c r="G17" s="1">
        <f aca="true" t="shared" si="0" ref="G17:L17">SUM(G4:G16)</f>
        <v>750</v>
      </c>
      <c r="H17" s="1">
        <f t="shared" si="0"/>
        <v>2379000</v>
      </c>
      <c r="I17" s="1">
        <f t="shared" si="0"/>
        <v>2379000</v>
      </c>
      <c r="J17" s="1">
        <f t="shared" si="0"/>
        <v>0</v>
      </c>
      <c r="K17" s="1">
        <f t="shared" si="0"/>
        <v>750</v>
      </c>
      <c r="L17" s="1">
        <f t="shared" si="0"/>
        <v>0</v>
      </c>
      <c r="M17" s="1">
        <f>SUM(M4:M16)</f>
        <v>750</v>
      </c>
      <c r="N17" s="1">
        <f aca="true" t="shared" si="1" ref="N17:AB17">SUM(N4:N16)</f>
        <v>742</v>
      </c>
      <c r="O17" s="1">
        <f t="shared" si="1"/>
        <v>0</v>
      </c>
      <c r="P17" s="1">
        <f t="shared" si="1"/>
        <v>0</v>
      </c>
      <c r="Q17" s="1">
        <f t="shared" si="1"/>
        <v>0</v>
      </c>
      <c r="R17" s="1">
        <f t="shared" si="1"/>
        <v>0</v>
      </c>
      <c r="S17" s="1">
        <f t="shared" si="1"/>
        <v>0</v>
      </c>
      <c r="T17" s="1">
        <f t="shared" si="1"/>
        <v>2362400</v>
      </c>
      <c r="U17" s="1">
        <f t="shared" si="1"/>
        <v>2135900</v>
      </c>
      <c r="V17" s="1">
        <f t="shared" si="1"/>
        <v>2025662</v>
      </c>
      <c r="W17" s="1">
        <f t="shared" si="1"/>
        <v>226500</v>
      </c>
      <c r="X17" s="1">
        <f t="shared" si="1"/>
        <v>0</v>
      </c>
      <c r="Y17" s="1">
        <f t="shared" si="1"/>
        <v>112400</v>
      </c>
      <c r="Z17" s="1">
        <f t="shared" si="1"/>
        <v>649</v>
      </c>
      <c r="AA17" s="1">
        <f t="shared" si="1"/>
        <v>101</v>
      </c>
      <c r="AB17" s="1">
        <f t="shared" si="1"/>
        <v>0</v>
      </c>
    </row>
    <row r="19" spans="16:24" ht="12.75">
      <c r="P19" s="1">
        <f>COUNT(P4:P16)</f>
        <v>0</v>
      </c>
      <c r="U19" s="1" t="s">
        <v>1087</v>
      </c>
      <c r="V19" s="1">
        <f>COUNT(V4:V16)</f>
        <v>13</v>
      </c>
      <c r="W19" s="1">
        <f>COUNT(W4:W16)</f>
        <v>4</v>
      </c>
      <c r="X19" s="1">
        <f>COUNT(X4:X16)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O1">
      <pane ySplit="3" topLeftCell="BM14" activePane="bottomLeft" state="frozen"/>
      <selection pane="topLeft" activeCell="A1" sqref="A1"/>
      <selection pane="bottomLeft" activeCell="P22" sqref="P22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6.421875" style="1" customWidth="1"/>
    <col min="21" max="21" width="17.00390625" style="1" customWidth="1"/>
    <col min="22" max="22" width="18.421875" style="1" customWidth="1"/>
    <col min="23" max="23" width="14.7109375" style="1" customWidth="1"/>
    <col min="24" max="24" width="17.281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646" t="s">
        <v>656</v>
      </c>
      <c r="B1" s="647"/>
      <c r="C1" s="2" t="s">
        <v>574</v>
      </c>
      <c r="D1" s="3" t="s">
        <v>146</v>
      </c>
      <c r="E1" s="4" t="s">
        <v>657</v>
      </c>
      <c r="F1" s="5" t="s">
        <v>658</v>
      </c>
      <c r="G1" s="6" t="s">
        <v>798</v>
      </c>
      <c r="H1" s="7" t="s">
        <v>659</v>
      </c>
      <c r="I1" s="8" t="s">
        <v>459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797</v>
      </c>
      <c r="B3" s="20" t="s">
        <v>859</v>
      </c>
      <c r="C3" s="21" t="s">
        <v>860</v>
      </c>
      <c r="D3" s="21" t="s">
        <v>861</v>
      </c>
      <c r="E3" s="21" t="s">
        <v>862</v>
      </c>
      <c r="F3" s="21" t="s">
        <v>863</v>
      </c>
      <c r="G3" s="21" t="s">
        <v>864</v>
      </c>
      <c r="H3" s="22" t="s">
        <v>865</v>
      </c>
      <c r="I3" s="22" t="s">
        <v>866</v>
      </c>
      <c r="J3" s="22" t="s">
        <v>867</v>
      </c>
      <c r="K3" s="21" t="s">
        <v>868</v>
      </c>
      <c r="L3" s="21" t="s">
        <v>869</v>
      </c>
      <c r="M3" s="21" t="s">
        <v>870</v>
      </c>
      <c r="N3" s="21" t="s">
        <v>871</v>
      </c>
      <c r="O3" s="21" t="s">
        <v>872</v>
      </c>
      <c r="P3" s="21" t="s">
        <v>873</v>
      </c>
      <c r="Q3" s="21" t="s">
        <v>802</v>
      </c>
      <c r="R3" s="21" t="s">
        <v>800</v>
      </c>
      <c r="S3" s="21" t="s">
        <v>801</v>
      </c>
      <c r="T3" s="22" t="s">
        <v>874</v>
      </c>
      <c r="U3" s="22" t="s">
        <v>875</v>
      </c>
      <c r="V3" s="22" t="s">
        <v>876</v>
      </c>
      <c r="W3" s="22" t="s">
        <v>877</v>
      </c>
      <c r="X3" s="22" t="s">
        <v>878</v>
      </c>
      <c r="Y3" s="21" t="s">
        <v>879</v>
      </c>
      <c r="Z3" s="21" t="s">
        <v>880</v>
      </c>
      <c r="AA3" s="21" t="s">
        <v>881</v>
      </c>
      <c r="AB3" s="21" t="s">
        <v>882</v>
      </c>
    </row>
    <row r="4" spans="1:28" ht="24">
      <c r="A4" s="23"/>
      <c r="B4" s="24">
        <v>1</v>
      </c>
      <c r="C4" s="25" t="s">
        <v>883</v>
      </c>
      <c r="D4" s="25" t="s">
        <v>883</v>
      </c>
      <c r="E4" s="26" t="s">
        <v>1019</v>
      </c>
      <c r="F4" s="27" t="s">
        <v>884</v>
      </c>
      <c r="G4" s="27">
        <v>6</v>
      </c>
      <c r="H4" s="28">
        <v>18000</v>
      </c>
      <c r="I4" s="28">
        <v>18000</v>
      </c>
      <c r="J4" s="28">
        <v>0</v>
      </c>
      <c r="K4" s="29">
        <v>6</v>
      </c>
      <c r="L4" s="30"/>
      <c r="M4" s="30"/>
      <c r="N4" s="30"/>
      <c r="O4" s="30"/>
      <c r="P4" s="30"/>
      <c r="Q4" s="30">
        <v>6</v>
      </c>
      <c r="R4" s="30">
        <v>6</v>
      </c>
      <c r="S4" s="30"/>
      <c r="T4" s="31"/>
      <c r="U4" s="31"/>
      <c r="V4" s="31"/>
      <c r="W4" s="32"/>
      <c r="X4" s="32"/>
      <c r="Y4" s="33"/>
      <c r="Z4" s="30">
        <v>6</v>
      </c>
      <c r="AA4" s="30"/>
      <c r="AB4" s="30"/>
    </row>
    <row r="5" spans="1:28" ht="41.25" customHeight="1">
      <c r="A5" s="627" t="s">
        <v>85</v>
      </c>
      <c r="B5" s="67">
        <v>1</v>
      </c>
      <c r="C5" s="68" t="s">
        <v>885</v>
      </c>
      <c r="D5" s="68" t="s">
        <v>886</v>
      </c>
      <c r="E5" s="69" t="s">
        <v>1019</v>
      </c>
      <c r="F5" s="70" t="s">
        <v>887</v>
      </c>
      <c r="G5" s="70">
        <v>4</v>
      </c>
      <c r="H5" s="71">
        <v>12000</v>
      </c>
      <c r="I5" s="71">
        <v>12000</v>
      </c>
      <c r="J5" s="71">
        <v>0</v>
      </c>
      <c r="K5" s="72">
        <v>4</v>
      </c>
      <c r="L5" s="73"/>
      <c r="M5" s="73">
        <v>4</v>
      </c>
      <c r="N5" s="73"/>
      <c r="O5" s="73"/>
      <c r="P5" s="73"/>
      <c r="Q5" s="73"/>
      <c r="R5" s="73"/>
      <c r="S5" s="73"/>
      <c r="T5" s="74">
        <v>12000</v>
      </c>
      <c r="U5" s="74">
        <v>12000</v>
      </c>
      <c r="V5" s="74">
        <v>10000</v>
      </c>
      <c r="W5" s="75"/>
      <c r="X5" s="75"/>
      <c r="Y5" s="76"/>
      <c r="Z5" s="73">
        <v>4</v>
      </c>
      <c r="AA5" s="73"/>
      <c r="AB5" s="73"/>
    </row>
    <row r="6" spans="1:28" ht="12.75">
      <c r="A6" s="34"/>
      <c r="B6" s="35">
        <v>1</v>
      </c>
      <c r="C6" s="36" t="s">
        <v>888</v>
      </c>
      <c r="D6" s="36" t="s">
        <v>889</v>
      </c>
      <c r="E6" s="37" t="s">
        <v>1019</v>
      </c>
      <c r="F6" s="38" t="s">
        <v>890</v>
      </c>
      <c r="G6" s="38">
        <v>1</v>
      </c>
      <c r="H6" s="39">
        <v>3000</v>
      </c>
      <c r="I6" s="39"/>
      <c r="J6" s="39">
        <v>3000</v>
      </c>
      <c r="K6" s="40">
        <v>0</v>
      </c>
      <c r="L6" s="41">
        <v>1</v>
      </c>
      <c r="M6" s="41">
        <v>1</v>
      </c>
      <c r="N6" s="41"/>
      <c r="O6" s="41">
        <v>1</v>
      </c>
      <c r="P6" s="41"/>
      <c r="Q6" s="41"/>
      <c r="R6" s="41"/>
      <c r="S6" s="41"/>
      <c r="T6" s="42">
        <v>3000</v>
      </c>
      <c r="U6" s="42">
        <v>3000</v>
      </c>
      <c r="V6" s="42">
        <v>3000</v>
      </c>
      <c r="W6" s="43"/>
      <c r="X6" s="43"/>
      <c r="Y6" s="44"/>
      <c r="Z6" s="41">
        <v>1</v>
      </c>
      <c r="AA6" s="41"/>
      <c r="AB6" s="41"/>
    </row>
    <row r="7" spans="1:28" ht="24">
      <c r="A7" s="34"/>
      <c r="B7" s="35">
        <v>1</v>
      </c>
      <c r="C7" s="36" t="s">
        <v>891</v>
      </c>
      <c r="D7" s="36" t="s">
        <v>892</v>
      </c>
      <c r="E7" s="37" t="s">
        <v>1019</v>
      </c>
      <c r="F7" s="38" t="s">
        <v>893</v>
      </c>
      <c r="G7" s="38">
        <v>1</v>
      </c>
      <c r="H7" s="39">
        <v>3000</v>
      </c>
      <c r="I7" s="39">
        <v>3000</v>
      </c>
      <c r="J7" s="39">
        <v>0</v>
      </c>
      <c r="K7" s="40">
        <v>1</v>
      </c>
      <c r="L7" s="41"/>
      <c r="M7" s="41">
        <v>1</v>
      </c>
      <c r="N7" s="41"/>
      <c r="O7" s="41">
        <v>1</v>
      </c>
      <c r="P7" s="41"/>
      <c r="Q7" s="41"/>
      <c r="R7" s="41"/>
      <c r="S7" s="41"/>
      <c r="T7" s="42">
        <v>3000</v>
      </c>
      <c r="U7" s="42">
        <v>3000</v>
      </c>
      <c r="V7" s="42">
        <v>3000</v>
      </c>
      <c r="W7" s="43"/>
      <c r="X7" s="43"/>
      <c r="Y7" s="44"/>
      <c r="Z7" s="41"/>
      <c r="AA7" s="41">
        <v>1</v>
      </c>
      <c r="AB7" s="41"/>
    </row>
    <row r="8" spans="1:28" ht="24">
      <c r="A8" s="45"/>
      <c r="B8" s="46">
        <v>1</v>
      </c>
      <c r="C8" s="47" t="s">
        <v>837</v>
      </c>
      <c r="D8" s="48" t="s">
        <v>838</v>
      </c>
      <c r="E8" s="49" t="s">
        <v>1019</v>
      </c>
      <c r="F8" s="50" t="s">
        <v>839</v>
      </c>
      <c r="G8" s="51">
        <v>4</v>
      </c>
      <c r="H8" s="52">
        <v>12000</v>
      </c>
      <c r="I8" s="52">
        <v>12000</v>
      </c>
      <c r="J8" s="52">
        <v>0</v>
      </c>
      <c r="K8" s="53">
        <v>4</v>
      </c>
      <c r="L8" s="54"/>
      <c r="M8" s="54"/>
      <c r="N8" s="54"/>
      <c r="O8" s="54"/>
      <c r="P8" s="54">
        <v>4</v>
      </c>
      <c r="Q8" s="54"/>
      <c r="R8" s="54"/>
      <c r="S8" s="54"/>
      <c r="T8" s="55">
        <v>0</v>
      </c>
      <c r="U8" s="55">
        <v>0</v>
      </c>
      <c r="V8" s="55"/>
      <c r="W8" s="55"/>
      <c r="X8" s="55"/>
      <c r="Y8" s="48"/>
      <c r="Z8" s="54">
        <v>4</v>
      </c>
      <c r="AA8" s="54"/>
      <c r="AB8" s="54"/>
    </row>
    <row r="9" spans="1:28" ht="12.75">
      <c r="A9" s="34"/>
      <c r="B9" s="35">
        <v>1</v>
      </c>
      <c r="C9" s="36" t="s">
        <v>894</v>
      </c>
      <c r="D9" s="36" t="s">
        <v>895</v>
      </c>
      <c r="E9" s="37" t="s">
        <v>1019</v>
      </c>
      <c r="F9" s="38" t="s">
        <v>896</v>
      </c>
      <c r="G9" s="38">
        <v>1</v>
      </c>
      <c r="H9" s="39">
        <v>3000</v>
      </c>
      <c r="I9" s="39">
        <v>3000</v>
      </c>
      <c r="J9" s="39">
        <v>0</v>
      </c>
      <c r="K9" s="40">
        <v>1</v>
      </c>
      <c r="L9" s="41"/>
      <c r="M9" s="41">
        <v>1</v>
      </c>
      <c r="N9" s="41">
        <v>1</v>
      </c>
      <c r="O9" s="41"/>
      <c r="P9" s="41"/>
      <c r="Q9" s="41"/>
      <c r="R9" s="41"/>
      <c r="S9" s="41"/>
      <c r="T9" s="42">
        <v>3000</v>
      </c>
      <c r="U9" s="42">
        <v>3000</v>
      </c>
      <c r="V9" s="42">
        <v>3000</v>
      </c>
      <c r="W9" s="43"/>
      <c r="X9" s="43"/>
      <c r="Y9" s="44"/>
      <c r="Z9" s="41">
        <v>1</v>
      </c>
      <c r="AA9" s="41"/>
      <c r="AB9" s="41"/>
    </row>
    <row r="10" spans="1:28" ht="24">
      <c r="A10" s="56"/>
      <c r="B10" s="57">
        <v>1</v>
      </c>
      <c r="C10" s="58" t="s">
        <v>897</v>
      </c>
      <c r="D10" s="58" t="s">
        <v>898</v>
      </c>
      <c r="E10" s="59" t="s">
        <v>899</v>
      </c>
      <c r="F10" s="60" t="s">
        <v>830</v>
      </c>
      <c r="G10" s="60">
        <v>151</v>
      </c>
      <c r="H10" s="61">
        <v>453000</v>
      </c>
      <c r="I10" s="61">
        <v>453000</v>
      </c>
      <c r="J10" s="61">
        <v>0</v>
      </c>
      <c r="K10" s="62">
        <v>151</v>
      </c>
      <c r="L10" s="63"/>
      <c r="M10" s="63">
        <v>151</v>
      </c>
      <c r="N10" s="63">
        <v>151</v>
      </c>
      <c r="O10" s="63"/>
      <c r="P10" s="63"/>
      <c r="Q10" s="63"/>
      <c r="R10" s="63"/>
      <c r="S10" s="63"/>
      <c r="T10" s="64">
        <v>463000</v>
      </c>
      <c r="U10" s="64">
        <v>463000</v>
      </c>
      <c r="V10" s="64"/>
      <c r="W10" s="65"/>
      <c r="X10" s="65"/>
      <c r="Y10" s="65">
        <v>391000</v>
      </c>
      <c r="Z10" s="63">
        <v>24</v>
      </c>
      <c r="AA10" s="63"/>
      <c r="AB10" s="63"/>
    </row>
    <row r="11" spans="1:28" ht="12.75">
      <c r="A11" s="66"/>
      <c r="B11" s="67">
        <v>1</v>
      </c>
      <c r="C11" s="68" t="s">
        <v>900</v>
      </c>
      <c r="D11" s="68" t="s">
        <v>901</v>
      </c>
      <c r="E11" s="69" t="s">
        <v>899</v>
      </c>
      <c r="F11" s="70" t="s">
        <v>902</v>
      </c>
      <c r="G11" s="70">
        <v>18</v>
      </c>
      <c r="H11" s="71">
        <v>104000</v>
      </c>
      <c r="I11" s="71">
        <v>104000</v>
      </c>
      <c r="J11" s="71">
        <v>0</v>
      </c>
      <c r="K11" s="72">
        <v>18</v>
      </c>
      <c r="L11" s="73"/>
      <c r="M11" s="73">
        <v>7</v>
      </c>
      <c r="N11" s="73">
        <v>7</v>
      </c>
      <c r="O11" s="73"/>
      <c r="P11" s="73"/>
      <c r="Q11" s="73">
        <v>11</v>
      </c>
      <c r="R11" s="73">
        <v>11</v>
      </c>
      <c r="S11" s="73"/>
      <c r="T11" s="74">
        <v>104000</v>
      </c>
      <c r="U11" s="74">
        <v>53500</v>
      </c>
      <c r="V11" s="74">
        <v>20500</v>
      </c>
      <c r="W11" s="75">
        <v>50500</v>
      </c>
      <c r="X11" s="75"/>
      <c r="Y11" s="76"/>
      <c r="Z11" s="73">
        <v>11</v>
      </c>
      <c r="AA11" s="73"/>
      <c r="AB11" s="73"/>
    </row>
    <row r="12" spans="1:28" ht="48">
      <c r="A12" s="34"/>
      <c r="B12" s="35">
        <v>1</v>
      </c>
      <c r="C12" s="36" t="s">
        <v>903</v>
      </c>
      <c r="D12" s="36" t="s">
        <v>904</v>
      </c>
      <c r="E12" s="37" t="s">
        <v>1019</v>
      </c>
      <c r="F12" s="38" t="s">
        <v>905</v>
      </c>
      <c r="G12" s="38">
        <v>1</v>
      </c>
      <c r="H12" s="39">
        <v>3000</v>
      </c>
      <c r="I12" s="39">
        <v>3000</v>
      </c>
      <c r="J12" s="39">
        <v>0</v>
      </c>
      <c r="K12" s="40">
        <v>1</v>
      </c>
      <c r="L12" s="41"/>
      <c r="M12" s="41">
        <v>1</v>
      </c>
      <c r="N12" s="41">
        <v>1</v>
      </c>
      <c r="O12" s="41"/>
      <c r="P12" s="41"/>
      <c r="Q12" s="41"/>
      <c r="R12" s="41"/>
      <c r="S12" s="41"/>
      <c r="T12" s="42">
        <v>3000</v>
      </c>
      <c r="U12" s="42">
        <v>3000</v>
      </c>
      <c r="V12" s="42">
        <v>3000</v>
      </c>
      <c r="W12" s="43"/>
      <c r="X12" s="43"/>
      <c r="Y12" s="44"/>
      <c r="Z12" s="41">
        <v>1</v>
      </c>
      <c r="AA12" s="41"/>
      <c r="AB12" s="41"/>
    </row>
    <row r="13" spans="1:28" ht="48">
      <c r="A13" s="34"/>
      <c r="B13" s="35">
        <v>1</v>
      </c>
      <c r="C13" s="36" t="s">
        <v>906</v>
      </c>
      <c r="D13" s="36" t="s">
        <v>907</v>
      </c>
      <c r="E13" s="37" t="s">
        <v>899</v>
      </c>
      <c r="F13" s="38" t="s">
        <v>908</v>
      </c>
      <c r="G13" s="38">
        <v>19</v>
      </c>
      <c r="H13" s="39">
        <v>57000</v>
      </c>
      <c r="I13" s="39">
        <v>57000</v>
      </c>
      <c r="J13" s="39">
        <v>0</v>
      </c>
      <c r="K13" s="40">
        <v>19</v>
      </c>
      <c r="L13" s="41"/>
      <c r="M13" s="41">
        <v>9</v>
      </c>
      <c r="N13" s="41">
        <v>9</v>
      </c>
      <c r="O13" s="41"/>
      <c r="P13" s="41">
        <v>10</v>
      </c>
      <c r="Q13" s="41"/>
      <c r="R13" s="41"/>
      <c r="S13" s="41"/>
      <c r="T13" s="42">
        <v>27000</v>
      </c>
      <c r="U13" s="42">
        <v>27000</v>
      </c>
      <c r="V13" s="42">
        <v>27000</v>
      </c>
      <c r="W13" s="43"/>
      <c r="X13" s="43"/>
      <c r="Y13" s="44"/>
      <c r="Z13" s="41">
        <v>10</v>
      </c>
      <c r="AA13" s="41">
        <v>9</v>
      </c>
      <c r="AB13" s="41"/>
    </row>
    <row r="14" spans="1:28" ht="48">
      <c r="A14" s="77" t="s">
        <v>799</v>
      </c>
      <c r="B14" s="78">
        <v>1</v>
      </c>
      <c r="C14" s="79" t="s">
        <v>909</v>
      </c>
      <c r="D14" s="79" t="s">
        <v>910</v>
      </c>
      <c r="E14" s="80" t="s">
        <v>899</v>
      </c>
      <c r="F14" s="81" t="s">
        <v>911</v>
      </c>
      <c r="G14" s="81">
        <v>22</v>
      </c>
      <c r="H14" s="82">
        <v>66000</v>
      </c>
      <c r="I14" s="82">
        <v>66000</v>
      </c>
      <c r="J14" s="82">
        <v>0</v>
      </c>
      <c r="K14" s="83">
        <v>22</v>
      </c>
      <c r="L14" s="84"/>
      <c r="M14" s="84">
        <v>14</v>
      </c>
      <c r="N14" s="84">
        <v>14</v>
      </c>
      <c r="O14" s="84"/>
      <c r="P14" s="84">
        <v>8</v>
      </c>
      <c r="Q14" s="84"/>
      <c r="R14" s="84"/>
      <c r="S14" s="84"/>
      <c r="T14" s="85">
        <v>42000</v>
      </c>
      <c r="U14" s="85">
        <v>13500</v>
      </c>
      <c r="V14" s="85">
        <v>13500</v>
      </c>
      <c r="W14" s="86">
        <v>28500</v>
      </c>
      <c r="X14" s="86"/>
      <c r="Y14" s="87"/>
      <c r="Z14" s="84">
        <v>22</v>
      </c>
      <c r="AA14" s="84"/>
      <c r="AB14" s="84"/>
    </row>
    <row r="15" spans="1:28" ht="24">
      <c r="A15" s="56"/>
      <c r="B15" s="88">
        <v>1</v>
      </c>
      <c r="C15" s="58" t="s">
        <v>912</v>
      </c>
      <c r="D15" s="58" t="s">
        <v>913</v>
      </c>
      <c r="E15" s="59" t="s">
        <v>899</v>
      </c>
      <c r="F15" s="60" t="s">
        <v>914</v>
      </c>
      <c r="G15" s="60">
        <v>97</v>
      </c>
      <c r="H15" s="61">
        <v>364750</v>
      </c>
      <c r="I15" s="61">
        <v>291000</v>
      </c>
      <c r="J15" s="61">
        <v>0</v>
      </c>
      <c r="K15" s="62">
        <v>97</v>
      </c>
      <c r="L15" s="63"/>
      <c r="M15" s="63">
        <v>82</v>
      </c>
      <c r="N15" s="63">
        <v>82</v>
      </c>
      <c r="O15" s="63"/>
      <c r="P15" s="63">
        <v>15</v>
      </c>
      <c r="Q15" s="63"/>
      <c r="R15" s="63"/>
      <c r="S15" s="63"/>
      <c r="T15" s="64">
        <v>246000</v>
      </c>
      <c r="U15" s="64">
        <v>20000</v>
      </c>
      <c r="V15" s="64"/>
      <c r="W15" s="65"/>
      <c r="X15" s="65">
        <v>226000</v>
      </c>
      <c r="Y15" s="65">
        <v>66250</v>
      </c>
      <c r="Z15" s="63">
        <v>82</v>
      </c>
      <c r="AA15" s="63"/>
      <c r="AB15" s="63">
        <v>2</v>
      </c>
    </row>
    <row r="16" spans="1:28" ht="36">
      <c r="A16" s="34"/>
      <c r="B16" s="35">
        <v>1</v>
      </c>
      <c r="C16" s="36" t="s">
        <v>915</v>
      </c>
      <c r="D16" s="36" t="s">
        <v>916</v>
      </c>
      <c r="E16" s="37" t="s">
        <v>899</v>
      </c>
      <c r="F16" s="38" t="s">
        <v>917</v>
      </c>
      <c r="G16" s="38">
        <v>20</v>
      </c>
      <c r="H16" s="39">
        <v>60000</v>
      </c>
      <c r="I16" s="39">
        <v>60000</v>
      </c>
      <c r="J16" s="39">
        <v>0</v>
      </c>
      <c r="K16" s="40">
        <v>20</v>
      </c>
      <c r="L16" s="41"/>
      <c r="M16" s="41">
        <v>20</v>
      </c>
      <c r="N16" s="41">
        <v>20</v>
      </c>
      <c r="O16" s="41"/>
      <c r="P16" s="41"/>
      <c r="Q16" s="41"/>
      <c r="R16" s="41"/>
      <c r="S16" s="41"/>
      <c r="T16" s="42">
        <v>60000</v>
      </c>
      <c r="U16" s="42">
        <v>10000</v>
      </c>
      <c r="V16" s="42">
        <v>10000</v>
      </c>
      <c r="W16" s="43"/>
      <c r="X16" s="43">
        <v>50000</v>
      </c>
      <c r="Y16" s="44"/>
      <c r="Z16" s="41">
        <v>20</v>
      </c>
      <c r="AA16" s="41"/>
      <c r="AB16" s="41"/>
    </row>
    <row r="17" spans="1:28" ht="24">
      <c r="A17" s="34"/>
      <c r="B17" s="35">
        <v>1</v>
      </c>
      <c r="C17" s="36" t="s">
        <v>918</v>
      </c>
      <c r="D17" s="36" t="s">
        <v>919</v>
      </c>
      <c r="E17" s="37" t="s">
        <v>899</v>
      </c>
      <c r="F17" s="38" t="s">
        <v>920</v>
      </c>
      <c r="G17" s="38">
        <v>21</v>
      </c>
      <c r="H17" s="39">
        <v>63000</v>
      </c>
      <c r="I17" s="39">
        <v>63000</v>
      </c>
      <c r="J17" s="39">
        <v>0</v>
      </c>
      <c r="K17" s="40">
        <v>21</v>
      </c>
      <c r="L17" s="41"/>
      <c r="M17" s="41">
        <v>21</v>
      </c>
      <c r="N17" s="41">
        <v>21</v>
      </c>
      <c r="O17" s="41"/>
      <c r="P17" s="41"/>
      <c r="Q17" s="41"/>
      <c r="R17" s="41"/>
      <c r="S17" s="41"/>
      <c r="T17" s="42">
        <v>63000</v>
      </c>
      <c r="U17" s="42">
        <v>24000</v>
      </c>
      <c r="V17" s="42">
        <v>24000</v>
      </c>
      <c r="W17" s="43">
        <v>39000</v>
      </c>
      <c r="X17" s="43"/>
      <c r="Y17" s="44"/>
      <c r="Z17" s="41">
        <v>21</v>
      </c>
      <c r="AA17" s="41"/>
      <c r="AB17" s="41"/>
    </row>
    <row r="18" spans="1:28" ht="48">
      <c r="A18" s="77"/>
      <c r="B18" s="78">
        <v>1</v>
      </c>
      <c r="C18" s="79" t="s">
        <v>921</v>
      </c>
      <c r="D18" s="79" t="s">
        <v>922</v>
      </c>
      <c r="E18" s="80" t="s">
        <v>899</v>
      </c>
      <c r="F18" s="81" t="s">
        <v>923</v>
      </c>
      <c r="G18" s="81">
        <v>123</v>
      </c>
      <c r="H18" s="82">
        <v>369000</v>
      </c>
      <c r="I18" s="82">
        <v>369000</v>
      </c>
      <c r="J18" s="82">
        <v>0</v>
      </c>
      <c r="K18" s="83">
        <v>123</v>
      </c>
      <c r="L18" s="84"/>
      <c r="M18" s="84">
        <v>123</v>
      </c>
      <c r="N18" s="84">
        <v>123</v>
      </c>
      <c r="O18" s="84"/>
      <c r="P18" s="84"/>
      <c r="Q18" s="84"/>
      <c r="R18" s="84"/>
      <c r="S18" s="84"/>
      <c r="T18" s="85">
        <v>369000</v>
      </c>
      <c r="U18" s="85">
        <v>177000</v>
      </c>
      <c r="V18" s="85">
        <v>177000</v>
      </c>
      <c r="W18" s="86">
        <v>192000</v>
      </c>
      <c r="X18" s="86"/>
      <c r="Y18" s="87"/>
      <c r="Z18" s="84">
        <v>103</v>
      </c>
      <c r="AA18" s="84">
        <v>20</v>
      </c>
      <c r="AB18" s="84"/>
    </row>
    <row r="19" spans="1:28" ht="24">
      <c r="A19" s="77"/>
      <c r="B19" s="78">
        <v>1</v>
      </c>
      <c r="C19" s="79" t="s">
        <v>924</v>
      </c>
      <c r="D19" s="79" t="s">
        <v>916</v>
      </c>
      <c r="E19" s="80" t="s">
        <v>899</v>
      </c>
      <c r="F19" s="81" t="s">
        <v>925</v>
      </c>
      <c r="G19" s="81">
        <v>61</v>
      </c>
      <c r="H19" s="82">
        <v>183000</v>
      </c>
      <c r="I19" s="82">
        <v>183000</v>
      </c>
      <c r="J19" s="82">
        <v>0</v>
      </c>
      <c r="K19" s="83">
        <v>61</v>
      </c>
      <c r="L19" s="84"/>
      <c r="M19" s="84">
        <v>3</v>
      </c>
      <c r="N19" s="84">
        <v>3</v>
      </c>
      <c r="O19" s="84"/>
      <c r="P19" s="84">
        <v>58</v>
      </c>
      <c r="Q19" s="84"/>
      <c r="R19" s="84"/>
      <c r="S19" s="84"/>
      <c r="T19" s="85">
        <v>45000</v>
      </c>
      <c r="U19" s="85">
        <v>10000</v>
      </c>
      <c r="V19" s="85">
        <v>10000</v>
      </c>
      <c r="W19" s="86"/>
      <c r="X19" s="86"/>
      <c r="Y19" s="87"/>
      <c r="Z19" s="84">
        <v>53</v>
      </c>
      <c r="AA19" s="84">
        <v>5</v>
      </c>
      <c r="AB19" s="84">
        <v>3</v>
      </c>
    </row>
    <row r="20" spans="7:28" ht="12.75">
      <c r="G20" s="1">
        <f aca="true" t="shared" si="0" ref="G20:M20">SUM(G4:G19)</f>
        <v>550</v>
      </c>
      <c r="H20" s="1">
        <f t="shared" si="0"/>
        <v>1773750</v>
      </c>
      <c r="I20" s="1">
        <f t="shared" si="0"/>
        <v>1697000</v>
      </c>
      <c r="J20" s="1">
        <f t="shared" si="0"/>
        <v>3000</v>
      </c>
      <c r="K20" s="1">
        <f t="shared" si="0"/>
        <v>549</v>
      </c>
      <c r="L20" s="1">
        <f t="shared" si="0"/>
        <v>1</v>
      </c>
      <c r="M20" s="1">
        <f t="shared" si="0"/>
        <v>438</v>
      </c>
      <c r="N20" s="1">
        <f aca="true" t="shared" si="1" ref="N20:AB20">SUM(N4:N19)</f>
        <v>432</v>
      </c>
      <c r="O20" s="1">
        <f t="shared" si="1"/>
        <v>2</v>
      </c>
      <c r="P20" s="1">
        <f t="shared" si="1"/>
        <v>95</v>
      </c>
      <c r="Q20" s="1">
        <f t="shared" si="1"/>
        <v>17</v>
      </c>
      <c r="R20" s="1">
        <f t="shared" si="1"/>
        <v>17</v>
      </c>
      <c r="S20" s="1">
        <f t="shared" si="1"/>
        <v>0</v>
      </c>
      <c r="T20" s="1">
        <f t="shared" si="1"/>
        <v>1443000</v>
      </c>
      <c r="U20" s="1">
        <f t="shared" si="1"/>
        <v>822000</v>
      </c>
      <c r="V20" s="1">
        <f t="shared" si="1"/>
        <v>304000</v>
      </c>
      <c r="W20" s="1">
        <f t="shared" si="1"/>
        <v>310000</v>
      </c>
      <c r="X20" s="1">
        <f t="shared" si="1"/>
        <v>276000</v>
      </c>
      <c r="Y20" s="1">
        <f t="shared" si="1"/>
        <v>457250</v>
      </c>
      <c r="Z20" s="1">
        <f t="shared" si="1"/>
        <v>363</v>
      </c>
      <c r="AA20" s="1">
        <f t="shared" si="1"/>
        <v>35</v>
      </c>
      <c r="AB20" s="1">
        <f t="shared" si="1"/>
        <v>5</v>
      </c>
    </row>
    <row r="22" spans="5:24" ht="12.75">
      <c r="E22" s="1">
        <f>COUNTIF(E4:E19,"EPL")</f>
        <v>7</v>
      </c>
      <c r="P22" s="1">
        <f>COUNT(P4:P19)</f>
        <v>5</v>
      </c>
      <c r="Q22" s="1">
        <f>COUNT(Q4:Q19)</f>
        <v>2</v>
      </c>
      <c r="U22" s="1" t="s">
        <v>1086</v>
      </c>
      <c r="V22" s="1">
        <f>COUNT(V4:V19)</f>
        <v>12</v>
      </c>
      <c r="W22" s="1">
        <f>COUNT(W4:W19)</f>
        <v>4</v>
      </c>
      <c r="X22" s="1">
        <f>COUNT(X4:X19)</f>
        <v>2</v>
      </c>
    </row>
    <row r="23" ht="12.75">
      <c r="Q23" s="1" t="s">
        <v>799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M1">
      <pane ySplit="3" topLeftCell="BM18" activePane="bottomLeft" state="frozen"/>
      <selection pane="topLeft" activeCell="A1" sqref="A1"/>
      <selection pane="bottomLeft" activeCell="P39" sqref="P39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33.28125" style="1" customWidth="1"/>
    <col min="4" max="4" width="33.71093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20.28125" style="1" customWidth="1"/>
    <col min="21" max="21" width="18.57421875" style="1" customWidth="1"/>
    <col min="22" max="22" width="16.8515625" style="1" customWidth="1"/>
    <col min="23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646" t="s">
        <v>656</v>
      </c>
      <c r="B1" s="647"/>
      <c r="C1" s="2" t="s">
        <v>574</v>
      </c>
      <c r="D1" s="3" t="s">
        <v>146</v>
      </c>
      <c r="E1" s="4" t="s">
        <v>657</v>
      </c>
      <c r="F1" s="5" t="s">
        <v>658</v>
      </c>
      <c r="G1" s="6" t="s">
        <v>798</v>
      </c>
      <c r="H1" s="7" t="s">
        <v>659</v>
      </c>
      <c r="I1" s="8" t="s">
        <v>459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797</v>
      </c>
      <c r="B3" s="20" t="s">
        <v>859</v>
      </c>
      <c r="C3" s="21" t="s">
        <v>860</v>
      </c>
      <c r="D3" s="21" t="s">
        <v>861</v>
      </c>
      <c r="E3" s="21" t="s">
        <v>862</v>
      </c>
      <c r="F3" s="21" t="s">
        <v>863</v>
      </c>
      <c r="G3" s="21" t="s">
        <v>864</v>
      </c>
      <c r="H3" s="22" t="s">
        <v>865</v>
      </c>
      <c r="I3" s="22" t="s">
        <v>866</v>
      </c>
      <c r="J3" s="22" t="s">
        <v>867</v>
      </c>
      <c r="K3" s="21" t="s">
        <v>868</v>
      </c>
      <c r="L3" s="21" t="s">
        <v>869</v>
      </c>
      <c r="M3" s="21" t="s">
        <v>870</v>
      </c>
      <c r="N3" s="21" t="s">
        <v>871</v>
      </c>
      <c r="O3" s="21" t="s">
        <v>872</v>
      </c>
      <c r="P3" s="21" t="s">
        <v>873</v>
      </c>
      <c r="Q3" s="21" t="s">
        <v>802</v>
      </c>
      <c r="R3" s="21" t="s">
        <v>800</v>
      </c>
      <c r="S3" s="21" t="s">
        <v>801</v>
      </c>
      <c r="T3" s="22" t="s">
        <v>874</v>
      </c>
      <c r="U3" s="22" t="s">
        <v>875</v>
      </c>
      <c r="V3" s="22" t="s">
        <v>876</v>
      </c>
      <c r="W3" s="22" t="s">
        <v>877</v>
      </c>
      <c r="X3" s="22" t="s">
        <v>878</v>
      </c>
      <c r="Y3" s="21" t="s">
        <v>879</v>
      </c>
      <c r="Z3" s="21" t="s">
        <v>880</v>
      </c>
      <c r="AA3" s="21" t="s">
        <v>881</v>
      </c>
      <c r="AB3" s="21" t="s">
        <v>882</v>
      </c>
    </row>
    <row r="4" spans="1:28" ht="12.75">
      <c r="A4" s="124"/>
      <c r="B4" s="125">
        <v>2</v>
      </c>
      <c r="C4" s="126" t="s">
        <v>926</v>
      </c>
      <c r="D4" s="126" t="s">
        <v>927</v>
      </c>
      <c r="E4" s="127" t="s">
        <v>1019</v>
      </c>
      <c r="F4" s="128" t="s">
        <v>988</v>
      </c>
      <c r="G4" s="128">
        <v>5</v>
      </c>
      <c r="H4" s="129">
        <v>15000</v>
      </c>
      <c r="I4" s="129">
        <v>15000</v>
      </c>
      <c r="J4" s="130">
        <v>0</v>
      </c>
      <c r="K4" s="90">
        <v>5</v>
      </c>
      <c r="L4" s="91"/>
      <c r="M4" s="131">
        <v>5</v>
      </c>
      <c r="N4" s="90">
        <v>5</v>
      </c>
      <c r="O4" s="91"/>
      <c r="P4" s="91"/>
      <c r="Q4" s="91"/>
      <c r="R4" s="91"/>
      <c r="S4" s="91"/>
      <c r="T4" s="92">
        <v>15000</v>
      </c>
      <c r="U4" s="92">
        <v>15000</v>
      </c>
      <c r="V4" s="92">
        <v>15000</v>
      </c>
      <c r="W4" s="93"/>
      <c r="X4" s="93"/>
      <c r="Y4" s="94"/>
      <c r="Z4" s="91">
        <v>5</v>
      </c>
      <c r="AA4" s="91"/>
      <c r="AB4" s="91"/>
    </row>
    <row r="5" spans="1:28" ht="12.75">
      <c r="A5" s="132"/>
      <c r="B5" s="133">
        <v>2</v>
      </c>
      <c r="C5" s="134" t="s">
        <v>928</v>
      </c>
      <c r="D5" s="134" t="s">
        <v>929</v>
      </c>
      <c r="E5" s="135" t="s">
        <v>1019</v>
      </c>
      <c r="F5" s="136" t="s">
        <v>989</v>
      </c>
      <c r="G5" s="136">
        <v>2</v>
      </c>
      <c r="H5" s="137">
        <v>6000</v>
      </c>
      <c r="I5" s="137">
        <v>6000</v>
      </c>
      <c r="J5" s="138">
        <v>0</v>
      </c>
      <c r="K5" s="96">
        <v>2</v>
      </c>
      <c r="L5" s="97"/>
      <c r="M5" s="139">
        <v>2</v>
      </c>
      <c r="N5" s="96">
        <v>2</v>
      </c>
      <c r="O5" s="97"/>
      <c r="P5" s="97"/>
      <c r="Q5" s="97"/>
      <c r="R5" s="97"/>
      <c r="S5" s="97"/>
      <c r="T5" s="98">
        <v>6000</v>
      </c>
      <c r="U5" s="98">
        <v>6000</v>
      </c>
      <c r="V5" s="98">
        <v>6000</v>
      </c>
      <c r="W5" s="99"/>
      <c r="X5" s="99"/>
      <c r="Y5" s="100"/>
      <c r="Z5" s="97">
        <v>2</v>
      </c>
      <c r="AA5" s="97"/>
      <c r="AB5" s="97"/>
    </row>
    <row r="6" spans="1:28" ht="12.75">
      <c r="A6" s="132"/>
      <c r="B6" s="133">
        <v>2</v>
      </c>
      <c r="C6" s="134" t="s">
        <v>930</v>
      </c>
      <c r="D6" s="134" t="s">
        <v>931</v>
      </c>
      <c r="E6" s="135" t="s">
        <v>1019</v>
      </c>
      <c r="F6" s="136" t="s">
        <v>990</v>
      </c>
      <c r="G6" s="97">
        <v>1</v>
      </c>
      <c r="H6" s="137">
        <v>3000</v>
      </c>
      <c r="I6" s="137">
        <v>3000</v>
      </c>
      <c r="J6" s="138">
        <v>0</v>
      </c>
      <c r="K6" s="96">
        <v>1</v>
      </c>
      <c r="L6" s="97"/>
      <c r="M6" s="139">
        <v>1</v>
      </c>
      <c r="N6" s="96">
        <v>1</v>
      </c>
      <c r="O6" s="97"/>
      <c r="P6" s="97"/>
      <c r="Q6" s="97"/>
      <c r="R6" s="97"/>
      <c r="S6" s="97"/>
      <c r="T6" s="98">
        <v>3000</v>
      </c>
      <c r="U6" s="98">
        <v>3000</v>
      </c>
      <c r="V6" s="98">
        <v>3000</v>
      </c>
      <c r="W6" s="99"/>
      <c r="X6" s="99"/>
      <c r="Y6" s="100"/>
      <c r="Z6" s="97">
        <v>1</v>
      </c>
      <c r="AA6" s="97"/>
      <c r="AB6" s="97"/>
    </row>
    <row r="7" spans="1:28" ht="12.75">
      <c r="A7" s="132"/>
      <c r="B7" s="133">
        <v>2</v>
      </c>
      <c r="C7" s="134" t="s">
        <v>932</v>
      </c>
      <c r="D7" s="134" t="s">
        <v>933</v>
      </c>
      <c r="E7" s="135" t="s">
        <v>1019</v>
      </c>
      <c r="F7" s="136" t="s">
        <v>991</v>
      </c>
      <c r="G7" s="136">
        <v>20</v>
      </c>
      <c r="H7" s="137">
        <v>60000</v>
      </c>
      <c r="I7" s="137">
        <v>60000</v>
      </c>
      <c r="J7" s="138">
        <v>0</v>
      </c>
      <c r="K7" s="96">
        <v>20</v>
      </c>
      <c r="L7" s="97"/>
      <c r="M7" s="139">
        <v>8</v>
      </c>
      <c r="N7" s="96">
        <v>8</v>
      </c>
      <c r="O7" s="97"/>
      <c r="P7" s="97">
        <v>12</v>
      </c>
      <c r="Q7" s="97"/>
      <c r="R7" s="97"/>
      <c r="S7" s="97"/>
      <c r="T7" s="98">
        <v>24000</v>
      </c>
      <c r="U7" s="98">
        <v>24000</v>
      </c>
      <c r="V7" s="98">
        <v>24000</v>
      </c>
      <c r="W7" s="99"/>
      <c r="X7" s="99"/>
      <c r="Y7" s="100"/>
      <c r="Z7" s="97">
        <v>20</v>
      </c>
      <c r="AA7" s="97"/>
      <c r="AB7" s="97"/>
    </row>
    <row r="8" spans="1:28" s="344" customFormat="1" ht="12.75">
      <c r="A8" s="110"/>
      <c r="B8" s="628">
        <v>2</v>
      </c>
      <c r="C8" s="629" t="s">
        <v>934</v>
      </c>
      <c r="D8" s="629" t="s">
        <v>935</v>
      </c>
      <c r="E8" s="630" t="s">
        <v>1019</v>
      </c>
      <c r="F8" s="631" t="s">
        <v>992</v>
      </c>
      <c r="G8" s="115">
        <v>3</v>
      </c>
      <c r="H8" s="632">
        <v>9000</v>
      </c>
      <c r="I8" s="632">
        <v>9000</v>
      </c>
      <c r="J8" s="309">
        <v>0</v>
      </c>
      <c r="K8" s="377">
        <v>3</v>
      </c>
      <c r="L8" s="115"/>
      <c r="M8" s="115"/>
      <c r="N8" s="115"/>
      <c r="O8" s="115"/>
      <c r="P8" s="115">
        <v>3</v>
      </c>
      <c r="Q8" s="115"/>
      <c r="R8" s="115"/>
      <c r="S8" s="115"/>
      <c r="T8" s="378"/>
      <c r="U8" s="378"/>
      <c r="V8" s="378"/>
      <c r="W8" s="379"/>
      <c r="X8" s="379"/>
      <c r="Y8" s="633"/>
      <c r="Z8" s="115">
        <v>3</v>
      </c>
      <c r="AA8" s="115"/>
      <c r="AB8" s="115"/>
    </row>
    <row r="9" spans="1:28" ht="12.75">
      <c r="A9" s="132"/>
      <c r="B9" s="133">
        <v>2</v>
      </c>
      <c r="C9" s="134" t="s">
        <v>936</v>
      </c>
      <c r="D9" s="134" t="s">
        <v>936</v>
      </c>
      <c r="E9" s="135" t="s">
        <v>1019</v>
      </c>
      <c r="F9" s="136" t="s">
        <v>993</v>
      </c>
      <c r="G9" s="97">
        <v>1</v>
      </c>
      <c r="H9" s="137">
        <v>3000</v>
      </c>
      <c r="I9" s="137">
        <v>3000</v>
      </c>
      <c r="J9" s="138">
        <v>0</v>
      </c>
      <c r="K9" s="96">
        <v>1</v>
      </c>
      <c r="L9" s="97"/>
      <c r="M9" s="97">
        <v>1</v>
      </c>
      <c r="N9" s="97">
        <v>1</v>
      </c>
      <c r="O9" s="97"/>
      <c r="P9" s="97"/>
      <c r="Q9" s="97"/>
      <c r="R9" s="97"/>
      <c r="S9" s="97"/>
      <c r="T9" s="98">
        <v>3000</v>
      </c>
      <c r="U9" s="98">
        <v>3000</v>
      </c>
      <c r="V9" s="98">
        <v>3000</v>
      </c>
      <c r="W9" s="99"/>
      <c r="X9" s="99"/>
      <c r="Y9" s="100"/>
      <c r="Z9" s="97">
        <v>1</v>
      </c>
      <c r="AA9" s="97"/>
      <c r="AB9" s="97"/>
    </row>
    <row r="10" spans="1:28" ht="12.75">
      <c r="A10" s="132"/>
      <c r="B10" s="133">
        <v>2</v>
      </c>
      <c r="C10" s="134" t="s">
        <v>937</v>
      </c>
      <c r="D10" s="134" t="s">
        <v>938</v>
      </c>
      <c r="E10" s="135" t="s">
        <v>1019</v>
      </c>
      <c r="F10" s="136" t="s">
        <v>994</v>
      </c>
      <c r="G10" s="136">
        <v>5</v>
      </c>
      <c r="H10" s="137">
        <v>15000</v>
      </c>
      <c r="I10" s="137">
        <v>15000</v>
      </c>
      <c r="J10" s="138">
        <v>0</v>
      </c>
      <c r="K10" s="96">
        <v>5</v>
      </c>
      <c r="L10" s="97"/>
      <c r="M10" s="97">
        <v>5</v>
      </c>
      <c r="N10" s="97">
        <v>5</v>
      </c>
      <c r="O10" s="97"/>
      <c r="P10" s="97"/>
      <c r="Q10" s="97"/>
      <c r="R10" s="97"/>
      <c r="S10" s="97"/>
      <c r="T10" s="98">
        <v>15000</v>
      </c>
      <c r="U10" s="98">
        <v>15000</v>
      </c>
      <c r="V10" s="98">
        <v>15000</v>
      </c>
      <c r="W10" s="99"/>
      <c r="X10" s="99"/>
      <c r="Y10" s="100"/>
      <c r="Z10" s="97">
        <v>5</v>
      </c>
      <c r="AA10" s="97"/>
      <c r="AB10" s="97"/>
    </row>
    <row r="11" spans="1:28" ht="12.75">
      <c r="A11" s="124"/>
      <c r="B11" s="125">
        <v>2</v>
      </c>
      <c r="C11" s="126" t="s">
        <v>939</v>
      </c>
      <c r="D11" s="126" t="s">
        <v>940</v>
      </c>
      <c r="E11" s="127" t="s">
        <v>1019</v>
      </c>
      <c r="F11" s="128" t="s">
        <v>995</v>
      </c>
      <c r="G11" s="91">
        <v>11</v>
      </c>
      <c r="H11" s="129">
        <v>33000</v>
      </c>
      <c r="I11" s="129">
        <v>33000</v>
      </c>
      <c r="J11" s="130">
        <v>0</v>
      </c>
      <c r="K11" s="90">
        <v>11</v>
      </c>
      <c r="L11" s="91"/>
      <c r="M11" s="91">
        <v>2</v>
      </c>
      <c r="N11" s="91">
        <v>2</v>
      </c>
      <c r="O11" s="91"/>
      <c r="P11" s="91">
        <v>9</v>
      </c>
      <c r="Q11" s="91"/>
      <c r="R11" s="91"/>
      <c r="S11" s="91"/>
      <c r="T11" s="92">
        <v>6000</v>
      </c>
      <c r="U11" s="92">
        <v>6000</v>
      </c>
      <c r="V11" s="92">
        <v>6000</v>
      </c>
      <c r="W11" s="93"/>
      <c r="X11" s="93"/>
      <c r="Y11" s="94"/>
      <c r="Z11" s="91">
        <v>11</v>
      </c>
      <c r="AA11" s="91"/>
      <c r="AB11" s="91"/>
    </row>
    <row r="12" spans="1:28" ht="12.75">
      <c r="A12" s="132"/>
      <c r="B12" s="133">
        <v>2</v>
      </c>
      <c r="C12" s="134" t="s">
        <v>941</v>
      </c>
      <c r="D12" s="134" t="s">
        <v>942</v>
      </c>
      <c r="E12" s="135" t="s">
        <v>1019</v>
      </c>
      <c r="F12" s="136" t="s">
        <v>996</v>
      </c>
      <c r="G12" s="97">
        <v>5</v>
      </c>
      <c r="H12" s="137">
        <v>15000</v>
      </c>
      <c r="I12" s="137">
        <v>15000</v>
      </c>
      <c r="J12" s="138">
        <v>0</v>
      </c>
      <c r="K12" s="96">
        <v>5</v>
      </c>
      <c r="L12" s="97"/>
      <c r="M12" s="97">
        <v>5</v>
      </c>
      <c r="N12" s="97">
        <v>5</v>
      </c>
      <c r="O12" s="97"/>
      <c r="P12" s="97"/>
      <c r="Q12" s="97"/>
      <c r="R12" s="97"/>
      <c r="S12" s="97"/>
      <c r="T12" s="98">
        <v>15000</v>
      </c>
      <c r="U12" s="98">
        <v>15000</v>
      </c>
      <c r="V12" s="98">
        <v>15000</v>
      </c>
      <c r="W12" s="99"/>
      <c r="X12" s="99"/>
      <c r="Y12" s="100"/>
      <c r="Z12" s="97">
        <v>5</v>
      </c>
      <c r="AA12" s="97"/>
      <c r="AB12" s="97"/>
    </row>
    <row r="13" spans="1:28" ht="12.75">
      <c r="A13" s="132"/>
      <c r="B13" s="133">
        <v>2</v>
      </c>
      <c r="C13" s="134" t="s">
        <v>943</v>
      </c>
      <c r="D13" s="134" t="s">
        <v>944</v>
      </c>
      <c r="E13" s="135" t="s">
        <v>1019</v>
      </c>
      <c r="F13" s="136" t="s">
        <v>997</v>
      </c>
      <c r="G13" s="97">
        <v>2</v>
      </c>
      <c r="H13" s="137">
        <v>6000</v>
      </c>
      <c r="I13" s="137">
        <v>6000</v>
      </c>
      <c r="J13" s="138">
        <v>0</v>
      </c>
      <c r="K13" s="96">
        <v>2</v>
      </c>
      <c r="L13" s="97"/>
      <c r="M13" s="97">
        <v>2</v>
      </c>
      <c r="N13" s="97">
        <v>2</v>
      </c>
      <c r="O13" s="97"/>
      <c r="P13" s="97"/>
      <c r="Q13" s="97"/>
      <c r="R13" s="97"/>
      <c r="S13" s="97"/>
      <c r="T13" s="98">
        <v>6000</v>
      </c>
      <c r="U13" s="98">
        <v>6000</v>
      </c>
      <c r="V13" s="98">
        <v>6000</v>
      </c>
      <c r="W13" s="99"/>
      <c r="X13" s="99"/>
      <c r="Y13" s="100"/>
      <c r="Z13" s="97">
        <v>2</v>
      </c>
      <c r="AA13" s="97"/>
      <c r="AB13" s="97"/>
    </row>
    <row r="14" spans="1:28" ht="12.75">
      <c r="A14" s="132"/>
      <c r="B14" s="133">
        <v>2</v>
      </c>
      <c r="C14" s="134" t="s">
        <v>945</v>
      </c>
      <c r="D14" s="134" t="s">
        <v>946</v>
      </c>
      <c r="E14" s="135" t="s">
        <v>1019</v>
      </c>
      <c r="F14" s="136" t="s">
        <v>998</v>
      </c>
      <c r="G14" s="136">
        <v>1</v>
      </c>
      <c r="H14" s="137">
        <v>3000</v>
      </c>
      <c r="I14" s="137">
        <v>3000</v>
      </c>
      <c r="J14" s="138">
        <v>0</v>
      </c>
      <c r="K14" s="96">
        <v>1</v>
      </c>
      <c r="L14" s="97"/>
      <c r="M14" s="97">
        <v>1</v>
      </c>
      <c r="N14" s="97">
        <v>1</v>
      </c>
      <c r="O14" s="97"/>
      <c r="P14" s="97"/>
      <c r="Q14" s="97"/>
      <c r="R14" s="97"/>
      <c r="S14" s="97"/>
      <c r="T14" s="98">
        <v>3000</v>
      </c>
      <c r="U14" s="98">
        <v>3000</v>
      </c>
      <c r="V14" s="98">
        <v>3000</v>
      </c>
      <c r="W14" s="99"/>
      <c r="X14" s="99"/>
      <c r="Y14" s="100"/>
      <c r="Z14" s="97">
        <v>1</v>
      </c>
      <c r="AA14" s="97"/>
      <c r="AB14" s="97"/>
    </row>
    <row r="15" spans="1:28" ht="12.75">
      <c r="A15" s="132"/>
      <c r="B15" s="133">
        <v>2</v>
      </c>
      <c r="C15" s="134" t="s">
        <v>947</v>
      </c>
      <c r="D15" s="134" t="s">
        <v>948</v>
      </c>
      <c r="E15" s="135" t="s">
        <v>1019</v>
      </c>
      <c r="F15" s="136" t="s">
        <v>999</v>
      </c>
      <c r="G15" s="136">
        <v>1</v>
      </c>
      <c r="H15" s="137">
        <v>3000</v>
      </c>
      <c r="I15" s="137">
        <v>3000</v>
      </c>
      <c r="J15" s="138">
        <v>0</v>
      </c>
      <c r="K15" s="96">
        <v>1</v>
      </c>
      <c r="L15" s="97"/>
      <c r="M15" s="97">
        <v>1</v>
      </c>
      <c r="N15" s="97">
        <v>1</v>
      </c>
      <c r="O15" s="97"/>
      <c r="P15" s="97"/>
      <c r="Q15" s="97"/>
      <c r="R15" s="97"/>
      <c r="S15" s="97"/>
      <c r="T15" s="98">
        <v>3000</v>
      </c>
      <c r="U15" s="98">
        <v>3000</v>
      </c>
      <c r="V15" s="98">
        <v>3000</v>
      </c>
      <c r="W15" s="99"/>
      <c r="X15" s="99"/>
      <c r="Y15" s="100"/>
      <c r="Z15" s="97">
        <v>1</v>
      </c>
      <c r="AA15" s="97"/>
      <c r="AB15" s="97"/>
    </row>
    <row r="16" spans="1:28" ht="12.75">
      <c r="A16" s="132"/>
      <c r="B16" s="133">
        <v>2</v>
      </c>
      <c r="C16" s="134" t="s">
        <v>949</v>
      </c>
      <c r="D16" s="134" t="s">
        <v>950</v>
      </c>
      <c r="E16" s="135" t="s">
        <v>1019</v>
      </c>
      <c r="F16" s="136" t="s">
        <v>1000</v>
      </c>
      <c r="G16" s="136">
        <v>4</v>
      </c>
      <c r="H16" s="137">
        <v>12000</v>
      </c>
      <c r="I16" s="137">
        <v>12000</v>
      </c>
      <c r="J16" s="138">
        <v>0</v>
      </c>
      <c r="K16" s="96">
        <v>4</v>
      </c>
      <c r="L16" s="97"/>
      <c r="M16" s="97">
        <v>4</v>
      </c>
      <c r="N16" s="97">
        <v>4</v>
      </c>
      <c r="O16" s="97"/>
      <c r="P16" s="97"/>
      <c r="Q16" s="97"/>
      <c r="R16" s="97"/>
      <c r="S16" s="97"/>
      <c r="T16" s="98">
        <v>12000</v>
      </c>
      <c r="U16" s="98">
        <v>12000</v>
      </c>
      <c r="V16" s="98">
        <v>12000</v>
      </c>
      <c r="W16" s="99"/>
      <c r="X16" s="99"/>
      <c r="Y16" s="100"/>
      <c r="Z16" s="97">
        <v>4</v>
      </c>
      <c r="AA16" s="97"/>
      <c r="AB16" s="97"/>
    </row>
    <row r="17" spans="1:28" ht="12.75">
      <c r="A17" s="132"/>
      <c r="B17" s="133">
        <v>2</v>
      </c>
      <c r="C17" s="134" t="s">
        <v>951</v>
      </c>
      <c r="D17" s="134" t="s">
        <v>952</v>
      </c>
      <c r="E17" s="135" t="s">
        <v>1019</v>
      </c>
      <c r="F17" s="136" t="s">
        <v>1001</v>
      </c>
      <c r="G17" s="97">
        <v>8</v>
      </c>
      <c r="H17" s="137">
        <v>24000</v>
      </c>
      <c r="I17" s="137">
        <v>24000</v>
      </c>
      <c r="J17" s="138">
        <v>0</v>
      </c>
      <c r="K17" s="96">
        <v>8</v>
      </c>
      <c r="L17" s="97"/>
      <c r="M17" s="97">
        <v>4</v>
      </c>
      <c r="N17" s="97">
        <v>4</v>
      </c>
      <c r="O17" s="97"/>
      <c r="P17" s="97">
        <v>4</v>
      </c>
      <c r="Q17" s="97"/>
      <c r="R17" s="97"/>
      <c r="S17" s="97"/>
      <c r="T17" s="98">
        <v>12000</v>
      </c>
      <c r="U17" s="98">
        <v>12000</v>
      </c>
      <c r="V17" s="98">
        <v>12000</v>
      </c>
      <c r="W17" s="99"/>
      <c r="X17" s="99"/>
      <c r="Y17" s="100"/>
      <c r="Z17" s="97">
        <v>7</v>
      </c>
      <c r="AA17" s="97">
        <v>1</v>
      </c>
      <c r="AB17" s="97"/>
    </row>
    <row r="18" spans="1:28" ht="12.75">
      <c r="A18" s="141"/>
      <c r="B18" s="142">
        <v>2</v>
      </c>
      <c r="C18" s="143" t="s">
        <v>953</v>
      </c>
      <c r="D18" s="143" t="s">
        <v>954</v>
      </c>
      <c r="E18" s="144" t="s">
        <v>1019</v>
      </c>
      <c r="F18" s="145" t="s">
        <v>1002</v>
      </c>
      <c r="G18" s="145">
        <v>13</v>
      </c>
      <c r="H18" s="146">
        <v>39000</v>
      </c>
      <c r="I18" s="146">
        <v>39000</v>
      </c>
      <c r="J18" s="147">
        <v>0</v>
      </c>
      <c r="K18" s="105">
        <v>2</v>
      </c>
      <c r="L18" s="106"/>
      <c r="M18" s="106">
        <v>2</v>
      </c>
      <c r="N18" s="106">
        <v>2</v>
      </c>
      <c r="O18" s="106"/>
      <c r="P18" s="106">
        <v>11</v>
      </c>
      <c r="Q18" s="106"/>
      <c r="R18" s="106"/>
      <c r="S18" s="106"/>
      <c r="T18" s="107">
        <v>6000</v>
      </c>
      <c r="U18" s="107">
        <v>6000</v>
      </c>
      <c r="V18" s="107"/>
      <c r="W18" s="108"/>
      <c r="X18" s="108"/>
      <c r="Y18" s="109"/>
      <c r="Z18" s="106">
        <v>3</v>
      </c>
      <c r="AA18" s="106">
        <v>10</v>
      </c>
      <c r="AB18" s="106"/>
    </row>
    <row r="19" spans="1:28" s="344" customFormat="1" ht="12.75">
      <c r="A19" s="110"/>
      <c r="B19" s="111">
        <v>2</v>
      </c>
      <c r="C19" s="112" t="s">
        <v>955</v>
      </c>
      <c r="D19" s="113" t="s">
        <v>840</v>
      </c>
      <c r="E19" s="148" t="s">
        <v>1019</v>
      </c>
      <c r="F19" s="115" t="s">
        <v>841</v>
      </c>
      <c r="G19" s="149">
        <v>2</v>
      </c>
      <c r="H19" s="150">
        <v>6000</v>
      </c>
      <c r="I19" s="150">
        <v>6000</v>
      </c>
      <c r="J19" s="151">
        <v>0</v>
      </c>
      <c r="K19" s="114">
        <v>2</v>
      </c>
      <c r="L19" s="115"/>
      <c r="M19" s="115"/>
      <c r="N19" s="115"/>
      <c r="O19" s="115"/>
      <c r="P19" s="115">
        <v>2</v>
      </c>
      <c r="Q19" s="115"/>
      <c r="R19" s="115"/>
      <c r="S19" s="115"/>
      <c r="T19" s="116">
        <v>0</v>
      </c>
      <c r="U19" s="116">
        <v>0</v>
      </c>
      <c r="V19" s="116"/>
      <c r="W19" s="116"/>
      <c r="X19" s="116"/>
      <c r="Y19" s="117"/>
      <c r="Z19" s="115">
        <v>2</v>
      </c>
      <c r="AA19" s="115"/>
      <c r="AB19" s="115"/>
    </row>
    <row r="20" spans="1:28" ht="12.75">
      <c r="A20" s="132"/>
      <c r="B20" s="133">
        <v>2</v>
      </c>
      <c r="C20" s="134" t="s">
        <v>956</v>
      </c>
      <c r="D20" s="134" t="s">
        <v>957</v>
      </c>
      <c r="E20" s="135" t="s">
        <v>1019</v>
      </c>
      <c r="F20" s="136" t="s">
        <v>1003</v>
      </c>
      <c r="G20" s="136">
        <v>2</v>
      </c>
      <c r="H20" s="137">
        <v>6000</v>
      </c>
      <c r="I20" s="137">
        <v>6000</v>
      </c>
      <c r="J20" s="138">
        <v>0</v>
      </c>
      <c r="K20" s="96">
        <v>2</v>
      </c>
      <c r="L20" s="97"/>
      <c r="M20" s="97">
        <v>2</v>
      </c>
      <c r="N20" s="97">
        <v>2</v>
      </c>
      <c r="O20" s="97"/>
      <c r="P20" s="97"/>
      <c r="Q20" s="97"/>
      <c r="R20" s="97"/>
      <c r="S20" s="97"/>
      <c r="T20" s="98">
        <v>6000</v>
      </c>
      <c r="U20" s="98">
        <v>6000</v>
      </c>
      <c r="V20" s="98">
        <v>6000</v>
      </c>
      <c r="W20" s="99"/>
      <c r="X20" s="99"/>
      <c r="Y20" s="100"/>
      <c r="Z20" s="97">
        <v>2</v>
      </c>
      <c r="AA20" s="97"/>
      <c r="AB20" s="97"/>
    </row>
    <row r="21" spans="1:28" ht="12.75">
      <c r="A21" s="132"/>
      <c r="B21" s="133">
        <v>2</v>
      </c>
      <c r="C21" s="134" t="s">
        <v>958</v>
      </c>
      <c r="D21" s="134" t="s">
        <v>959</v>
      </c>
      <c r="E21" s="135" t="s">
        <v>1019</v>
      </c>
      <c r="F21" s="136" t="s">
        <v>1004</v>
      </c>
      <c r="G21" s="97">
        <v>3</v>
      </c>
      <c r="H21" s="137">
        <v>9000</v>
      </c>
      <c r="I21" s="137">
        <v>9000</v>
      </c>
      <c r="J21" s="138">
        <v>0</v>
      </c>
      <c r="K21" s="96">
        <v>3</v>
      </c>
      <c r="L21" s="97"/>
      <c r="M21" s="97">
        <v>3</v>
      </c>
      <c r="N21" s="97">
        <v>3</v>
      </c>
      <c r="O21" s="97"/>
      <c r="P21" s="97"/>
      <c r="Q21" s="97"/>
      <c r="R21" s="97"/>
      <c r="S21" s="97"/>
      <c r="T21" s="98">
        <v>9000</v>
      </c>
      <c r="U21" s="98">
        <v>9000</v>
      </c>
      <c r="V21" s="98">
        <v>9000</v>
      </c>
      <c r="W21" s="99"/>
      <c r="X21" s="99"/>
      <c r="Y21" s="100"/>
      <c r="Z21" s="97">
        <v>2</v>
      </c>
      <c r="AA21" s="97">
        <v>1</v>
      </c>
      <c r="AB21" s="97"/>
    </row>
    <row r="22" spans="1:28" ht="12.75">
      <c r="A22" s="132"/>
      <c r="B22" s="133">
        <v>2</v>
      </c>
      <c r="C22" s="134" t="s">
        <v>960</v>
      </c>
      <c r="D22" s="134" t="s">
        <v>961</v>
      </c>
      <c r="E22" s="135" t="s">
        <v>1019</v>
      </c>
      <c r="F22" s="136" t="s">
        <v>1005</v>
      </c>
      <c r="G22" s="97">
        <v>12</v>
      </c>
      <c r="H22" s="137">
        <v>36000</v>
      </c>
      <c r="I22" s="137">
        <v>36000</v>
      </c>
      <c r="J22" s="138">
        <v>0</v>
      </c>
      <c r="K22" s="96">
        <v>12</v>
      </c>
      <c r="L22" s="97"/>
      <c r="M22" s="97">
        <v>12</v>
      </c>
      <c r="N22" s="97">
        <v>12</v>
      </c>
      <c r="O22" s="97"/>
      <c r="P22" s="97"/>
      <c r="Q22" s="97"/>
      <c r="R22" s="97"/>
      <c r="S22" s="97"/>
      <c r="T22" s="98">
        <v>36000</v>
      </c>
      <c r="U22" s="98">
        <v>36000</v>
      </c>
      <c r="V22" s="98">
        <v>36000</v>
      </c>
      <c r="W22" s="99"/>
      <c r="X22" s="99"/>
      <c r="Y22" s="100"/>
      <c r="Z22" s="97">
        <v>10</v>
      </c>
      <c r="AA22" s="97">
        <v>2</v>
      </c>
      <c r="AB22" s="97"/>
    </row>
    <row r="23" spans="1:28" ht="12.75">
      <c r="A23" s="152"/>
      <c r="B23" s="153">
        <v>2</v>
      </c>
      <c r="C23" s="154" t="s">
        <v>962</v>
      </c>
      <c r="D23" s="154" t="s">
        <v>963</v>
      </c>
      <c r="E23" s="155" t="s">
        <v>1019</v>
      </c>
      <c r="F23" s="156" t="s">
        <v>1006</v>
      </c>
      <c r="G23" s="156">
        <v>3</v>
      </c>
      <c r="H23" s="157">
        <v>9000</v>
      </c>
      <c r="I23" s="157">
        <v>9000</v>
      </c>
      <c r="J23" s="158">
        <v>0</v>
      </c>
      <c r="K23" s="119">
        <v>3</v>
      </c>
      <c r="L23" s="120"/>
      <c r="M23" s="120">
        <v>3</v>
      </c>
      <c r="N23" s="120">
        <v>3</v>
      </c>
      <c r="O23" s="120"/>
      <c r="P23" s="120"/>
      <c r="Q23" s="120"/>
      <c r="R23" s="120"/>
      <c r="S23" s="120"/>
      <c r="T23" s="121">
        <v>9000</v>
      </c>
      <c r="U23" s="121">
        <v>9000</v>
      </c>
      <c r="V23" s="121"/>
      <c r="W23" s="122"/>
      <c r="X23" s="122"/>
      <c r="Y23" s="123"/>
      <c r="Z23" s="120">
        <v>3</v>
      </c>
      <c r="AA23" s="120"/>
      <c r="AB23" s="120"/>
    </row>
    <row r="24" spans="1:28" ht="12.75">
      <c r="A24" s="132"/>
      <c r="B24" s="133">
        <v>2</v>
      </c>
      <c r="C24" s="134" t="s">
        <v>964</v>
      </c>
      <c r="D24" s="134" t="s">
        <v>965</v>
      </c>
      <c r="E24" s="135" t="s">
        <v>1019</v>
      </c>
      <c r="F24" s="136" t="s">
        <v>1007</v>
      </c>
      <c r="G24" s="97">
        <v>2</v>
      </c>
      <c r="H24" s="137">
        <v>6000</v>
      </c>
      <c r="I24" s="137">
        <v>6000</v>
      </c>
      <c r="J24" s="138">
        <v>0</v>
      </c>
      <c r="K24" s="96">
        <v>2</v>
      </c>
      <c r="L24" s="97"/>
      <c r="M24" s="97">
        <v>2</v>
      </c>
      <c r="N24" s="97">
        <v>2</v>
      </c>
      <c r="O24" s="97"/>
      <c r="P24" s="97"/>
      <c r="Q24" s="97"/>
      <c r="R24" s="97"/>
      <c r="S24" s="97"/>
      <c r="T24" s="98">
        <v>6000</v>
      </c>
      <c r="U24" s="98">
        <v>6000</v>
      </c>
      <c r="V24" s="98">
        <v>6000</v>
      </c>
      <c r="W24" s="99"/>
      <c r="X24" s="99"/>
      <c r="Y24" s="100"/>
      <c r="Z24" s="97">
        <v>2</v>
      </c>
      <c r="AA24" s="97"/>
      <c r="AB24" s="97"/>
    </row>
    <row r="25" spans="1:28" ht="12.75">
      <c r="A25" s="132"/>
      <c r="B25" s="133">
        <v>2</v>
      </c>
      <c r="C25" s="134" t="s">
        <v>966</v>
      </c>
      <c r="D25" s="134" t="s">
        <v>967</v>
      </c>
      <c r="E25" s="135" t="s">
        <v>1019</v>
      </c>
      <c r="F25" s="136" t="s">
        <v>1008</v>
      </c>
      <c r="G25" s="136">
        <v>1</v>
      </c>
      <c r="H25" s="137">
        <v>3000</v>
      </c>
      <c r="I25" s="137">
        <v>3000</v>
      </c>
      <c r="J25" s="138">
        <v>0</v>
      </c>
      <c r="K25" s="96">
        <v>1</v>
      </c>
      <c r="L25" s="97"/>
      <c r="M25" s="97">
        <v>1</v>
      </c>
      <c r="N25" s="97">
        <v>1</v>
      </c>
      <c r="O25" s="97"/>
      <c r="P25" s="97"/>
      <c r="Q25" s="97"/>
      <c r="R25" s="97"/>
      <c r="S25" s="97"/>
      <c r="T25" s="98">
        <v>3000</v>
      </c>
      <c r="U25" s="98">
        <v>3000</v>
      </c>
      <c r="V25" s="98">
        <v>3000</v>
      </c>
      <c r="W25" s="99"/>
      <c r="X25" s="99"/>
      <c r="Y25" s="100"/>
      <c r="Z25" s="97">
        <v>1</v>
      </c>
      <c r="AA25" s="97"/>
      <c r="AB25" s="97"/>
    </row>
    <row r="26" spans="1:28" ht="12.75">
      <c r="A26" s="132"/>
      <c r="B26" s="133">
        <v>2</v>
      </c>
      <c r="C26" s="134" t="s">
        <v>968</v>
      </c>
      <c r="D26" s="134" t="s">
        <v>969</v>
      </c>
      <c r="E26" s="135" t="s">
        <v>1019</v>
      </c>
      <c r="F26" s="136" t="s">
        <v>1009</v>
      </c>
      <c r="G26" s="97">
        <v>4</v>
      </c>
      <c r="H26" s="137">
        <v>12000</v>
      </c>
      <c r="I26" s="137">
        <v>12000</v>
      </c>
      <c r="J26" s="138">
        <v>0</v>
      </c>
      <c r="K26" s="96">
        <v>4</v>
      </c>
      <c r="L26" s="97"/>
      <c r="M26" s="97">
        <v>4</v>
      </c>
      <c r="N26" s="97">
        <v>4</v>
      </c>
      <c r="O26" s="97"/>
      <c r="P26" s="97"/>
      <c r="Q26" s="97"/>
      <c r="R26" s="97"/>
      <c r="S26" s="97"/>
      <c r="T26" s="98">
        <v>12000</v>
      </c>
      <c r="U26" s="98">
        <v>12000</v>
      </c>
      <c r="V26" s="98">
        <v>12000</v>
      </c>
      <c r="W26" s="99"/>
      <c r="X26" s="99"/>
      <c r="Y26" s="100"/>
      <c r="Z26" s="97">
        <v>4</v>
      </c>
      <c r="AA26" s="97"/>
      <c r="AB26" s="97"/>
    </row>
    <row r="27" spans="1:28" ht="12.75">
      <c r="A27" s="132"/>
      <c r="B27" s="133">
        <v>2</v>
      </c>
      <c r="C27" s="134" t="s">
        <v>970</v>
      </c>
      <c r="D27" s="134" t="s">
        <v>971</v>
      </c>
      <c r="E27" s="135" t="s">
        <v>1019</v>
      </c>
      <c r="F27" s="136" t="s">
        <v>1010</v>
      </c>
      <c r="G27" s="136">
        <v>21</v>
      </c>
      <c r="H27" s="137">
        <v>63000</v>
      </c>
      <c r="I27" s="137">
        <v>63000</v>
      </c>
      <c r="J27" s="138">
        <v>0</v>
      </c>
      <c r="K27" s="96">
        <v>21</v>
      </c>
      <c r="L27" s="97"/>
      <c r="M27" s="97">
        <v>21</v>
      </c>
      <c r="N27" s="97">
        <v>21</v>
      </c>
      <c r="O27" s="97"/>
      <c r="P27" s="97"/>
      <c r="Q27" s="97"/>
      <c r="R27" s="97"/>
      <c r="S27" s="97"/>
      <c r="T27" s="98">
        <v>63000</v>
      </c>
      <c r="U27" s="98">
        <v>63000</v>
      </c>
      <c r="V27" s="98">
        <v>63000</v>
      </c>
      <c r="W27" s="99"/>
      <c r="X27" s="99"/>
      <c r="Y27" s="100"/>
      <c r="Z27" s="97">
        <v>21</v>
      </c>
      <c r="AA27" s="97"/>
      <c r="AB27" s="97"/>
    </row>
    <row r="28" spans="1:28" ht="12.75">
      <c r="A28" s="132"/>
      <c r="B28" s="133">
        <v>2</v>
      </c>
      <c r="C28" s="134" t="s">
        <v>972</v>
      </c>
      <c r="D28" s="134" t="s">
        <v>973</v>
      </c>
      <c r="E28" s="135" t="s">
        <v>1019</v>
      </c>
      <c r="F28" s="136" t="s">
        <v>1011</v>
      </c>
      <c r="G28" s="136">
        <v>4</v>
      </c>
      <c r="H28" s="137">
        <v>12000</v>
      </c>
      <c r="I28" s="137">
        <v>12000</v>
      </c>
      <c r="J28" s="138">
        <v>0</v>
      </c>
      <c r="K28" s="96">
        <v>4</v>
      </c>
      <c r="L28" s="97"/>
      <c r="M28" s="97">
        <v>4</v>
      </c>
      <c r="N28" s="97">
        <v>4</v>
      </c>
      <c r="O28" s="97"/>
      <c r="P28" s="97"/>
      <c r="Q28" s="97"/>
      <c r="R28" s="97"/>
      <c r="S28" s="97"/>
      <c r="T28" s="98">
        <v>12000</v>
      </c>
      <c r="U28" s="98">
        <v>12000</v>
      </c>
      <c r="V28" s="98">
        <v>12000</v>
      </c>
      <c r="W28" s="99"/>
      <c r="X28" s="99"/>
      <c r="Y28" s="100"/>
      <c r="Z28" s="97">
        <v>4</v>
      </c>
      <c r="AA28" s="97"/>
      <c r="AB28" s="97"/>
    </row>
    <row r="29" spans="1:28" ht="12.75">
      <c r="A29" s="132"/>
      <c r="B29" s="133">
        <v>2</v>
      </c>
      <c r="C29" s="134" t="s">
        <v>974</v>
      </c>
      <c r="D29" s="134" t="s">
        <v>975</v>
      </c>
      <c r="E29" s="135" t="s">
        <v>1019</v>
      </c>
      <c r="F29" s="136" t="s">
        <v>1012</v>
      </c>
      <c r="G29" s="136">
        <v>3</v>
      </c>
      <c r="H29" s="137">
        <v>9000</v>
      </c>
      <c r="I29" s="137">
        <v>9000</v>
      </c>
      <c r="J29" s="138">
        <v>0</v>
      </c>
      <c r="K29" s="96">
        <v>3</v>
      </c>
      <c r="L29" s="97"/>
      <c r="M29" s="97">
        <v>3</v>
      </c>
      <c r="N29" s="97">
        <v>3</v>
      </c>
      <c r="O29" s="97"/>
      <c r="P29" s="97"/>
      <c r="Q29" s="97"/>
      <c r="R29" s="97"/>
      <c r="S29" s="97"/>
      <c r="T29" s="98">
        <v>9000</v>
      </c>
      <c r="U29" s="98">
        <v>9000</v>
      </c>
      <c r="V29" s="98">
        <v>9000</v>
      </c>
      <c r="W29" s="99"/>
      <c r="X29" s="99"/>
      <c r="Y29" s="100"/>
      <c r="Z29" s="97">
        <v>3</v>
      </c>
      <c r="AA29" s="97"/>
      <c r="AB29" s="97"/>
    </row>
    <row r="30" spans="1:28" ht="12.75">
      <c r="A30" s="132"/>
      <c r="B30" s="133">
        <v>2</v>
      </c>
      <c r="C30" s="134" t="s">
        <v>976</v>
      </c>
      <c r="D30" s="134" t="s">
        <v>977</v>
      </c>
      <c r="E30" s="135" t="s">
        <v>1019</v>
      </c>
      <c r="F30" s="136" t="s">
        <v>1013</v>
      </c>
      <c r="G30" s="136">
        <v>1</v>
      </c>
      <c r="H30" s="137">
        <v>3000</v>
      </c>
      <c r="I30" s="137">
        <v>3000</v>
      </c>
      <c r="J30" s="138">
        <v>0</v>
      </c>
      <c r="K30" s="96">
        <v>1</v>
      </c>
      <c r="L30" s="97"/>
      <c r="M30" s="97">
        <v>1</v>
      </c>
      <c r="N30" s="97">
        <v>1</v>
      </c>
      <c r="O30" s="97"/>
      <c r="P30" s="97"/>
      <c r="Q30" s="97"/>
      <c r="R30" s="97"/>
      <c r="S30" s="97"/>
      <c r="T30" s="98">
        <v>3000</v>
      </c>
      <c r="U30" s="98">
        <v>3000</v>
      </c>
      <c r="V30" s="98">
        <v>3000</v>
      </c>
      <c r="W30" s="99"/>
      <c r="X30" s="99"/>
      <c r="Y30" s="100"/>
      <c r="Z30" s="97">
        <v>1</v>
      </c>
      <c r="AA30" s="97"/>
      <c r="AB30" s="97"/>
    </row>
    <row r="31" spans="1:28" ht="12.75">
      <c r="A31" s="110"/>
      <c r="B31" s="111">
        <v>2</v>
      </c>
      <c r="C31" s="112" t="s">
        <v>842</v>
      </c>
      <c r="D31" s="112" t="s">
        <v>843</v>
      </c>
      <c r="E31" s="148" t="s">
        <v>1019</v>
      </c>
      <c r="F31" s="115" t="s">
        <v>844</v>
      </c>
      <c r="G31" s="149">
        <v>1</v>
      </c>
      <c r="H31" s="150">
        <v>3000</v>
      </c>
      <c r="I31" s="150">
        <v>3000</v>
      </c>
      <c r="J31" s="151">
        <v>0</v>
      </c>
      <c r="K31" s="114">
        <v>1</v>
      </c>
      <c r="L31" s="115"/>
      <c r="M31" s="115"/>
      <c r="N31" s="115"/>
      <c r="O31" s="115"/>
      <c r="P31" s="115">
        <v>1</v>
      </c>
      <c r="Q31" s="115"/>
      <c r="R31" s="115"/>
      <c r="S31" s="115"/>
      <c r="T31" s="116"/>
      <c r="U31" s="116"/>
      <c r="V31" s="116"/>
      <c r="W31" s="116"/>
      <c r="X31" s="116"/>
      <c r="Y31" s="117"/>
      <c r="Z31" s="115"/>
      <c r="AA31" s="115">
        <v>1</v>
      </c>
      <c r="AB31" s="115"/>
    </row>
    <row r="32" spans="1:28" ht="12.75">
      <c r="A32" s="124"/>
      <c r="B32" s="125">
        <v>2</v>
      </c>
      <c r="C32" s="126" t="s">
        <v>978</v>
      </c>
      <c r="D32" s="126" t="s">
        <v>979</v>
      </c>
      <c r="E32" s="127" t="s">
        <v>1019</v>
      </c>
      <c r="F32" s="128" t="s">
        <v>1014</v>
      </c>
      <c r="G32" s="91">
        <v>1</v>
      </c>
      <c r="H32" s="129">
        <v>3000</v>
      </c>
      <c r="I32" s="129">
        <v>3000</v>
      </c>
      <c r="J32" s="130">
        <v>0</v>
      </c>
      <c r="K32" s="90">
        <v>1</v>
      </c>
      <c r="L32" s="91"/>
      <c r="M32" s="91">
        <v>1</v>
      </c>
      <c r="N32" s="91">
        <v>1</v>
      </c>
      <c r="O32" s="91"/>
      <c r="P32" s="91"/>
      <c r="Q32" s="91"/>
      <c r="R32" s="91"/>
      <c r="S32" s="91"/>
      <c r="T32" s="92">
        <v>3000</v>
      </c>
      <c r="U32" s="92">
        <v>3000</v>
      </c>
      <c r="V32" s="92">
        <v>3000</v>
      </c>
      <c r="W32" s="93"/>
      <c r="X32" s="93"/>
      <c r="Y32" s="94"/>
      <c r="Z32" s="91">
        <v>1</v>
      </c>
      <c r="AA32" s="91"/>
      <c r="AB32" s="91"/>
    </row>
    <row r="33" spans="1:28" ht="12.75">
      <c r="A33" s="132"/>
      <c r="B33" s="133">
        <v>2</v>
      </c>
      <c r="C33" s="134" t="s">
        <v>980</v>
      </c>
      <c r="D33" s="134" t="s">
        <v>981</v>
      </c>
      <c r="E33" s="135" t="s">
        <v>1019</v>
      </c>
      <c r="F33" s="136" t="s">
        <v>1015</v>
      </c>
      <c r="G33" s="136">
        <v>2</v>
      </c>
      <c r="H33" s="137">
        <v>6000</v>
      </c>
      <c r="I33" s="137">
        <v>6000</v>
      </c>
      <c r="J33" s="138">
        <v>0</v>
      </c>
      <c r="K33" s="96">
        <v>2</v>
      </c>
      <c r="L33" s="97"/>
      <c r="M33" s="97">
        <v>2</v>
      </c>
      <c r="N33" s="97">
        <v>2</v>
      </c>
      <c r="O33" s="97"/>
      <c r="P33" s="97"/>
      <c r="Q33" s="97"/>
      <c r="R33" s="97"/>
      <c r="S33" s="97"/>
      <c r="T33" s="98">
        <v>6000</v>
      </c>
      <c r="U33" s="98">
        <v>6000</v>
      </c>
      <c r="V33" s="98">
        <v>6000</v>
      </c>
      <c r="W33" s="99"/>
      <c r="X33" s="99"/>
      <c r="Y33" s="100"/>
      <c r="Z33" s="97">
        <v>2</v>
      </c>
      <c r="AA33" s="97"/>
      <c r="AB33" s="97"/>
    </row>
    <row r="34" spans="1:28" ht="12.75">
      <c r="A34" s="132"/>
      <c r="B34" s="133">
        <v>2</v>
      </c>
      <c r="C34" s="134" t="s">
        <v>982</v>
      </c>
      <c r="D34" s="134" t="s">
        <v>983</v>
      </c>
      <c r="E34" s="135" t="s">
        <v>1019</v>
      </c>
      <c r="F34" s="136" t="s">
        <v>1016</v>
      </c>
      <c r="G34" s="136">
        <v>7</v>
      </c>
      <c r="H34" s="137">
        <v>21000</v>
      </c>
      <c r="I34" s="137">
        <v>21000</v>
      </c>
      <c r="J34" s="138">
        <v>0</v>
      </c>
      <c r="K34" s="96">
        <v>7</v>
      </c>
      <c r="L34" s="97"/>
      <c r="M34" s="97">
        <v>7</v>
      </c>
      <c r="N34" s="97">
        <v>7</v>
      </c>
      <c r="O34" s="97"/>
      <c r="P34" s="97"/>
      <c r="Q34" s="97"/>
      <c r="R34" s="97"/>
      <c r="S34" s="97"/>
      <c r="T34" s="98">
        <v>21000</v>
      </c>
      <c r="U34" s="98">
        <v>21000</v>
      </c>
      <c r="V34" s="98">
        <v>21000</v>
      </c>
      <c r="W34" s="99"/>
      <c r="X34" s="99"/>
      <c r="Y34" s="100"/>
      <c r="Z34" s="97">
        <v>7</v>
      </c>
      <c r="AA34" s="97"/>
      <c r="AB34" s="97"/>
    </row>
    <row r="35" spans="1:28" ht="12.75">
      <c r="A35" s="132"/>
      <c r="B35" s="133">
        <v>2</v>
      </c>
      <c r="C35" s="134" t="s">
        <v>984</v>
      </c>
      <c r="D35" s="134" t="s">
        <v>985</v>
      </c>
      <c r="E35" s="135" t="s">
        <v>1019</v>
      </c>
      <c r="F35" s="136" t="s">
        <v>1017</v>
      </c>
      <c r="G35" s="136">
        <v>1</v>
      </c>
      <c r="H35" s="137">
        <v>3000</v>
      </c>
      <c r="I35" s="137">
        <v>3000</v>
      </c>
      <c r="J35" s="138">
        <v>0</v>
      </c>
      <c r="K35" s="96">
        <v>1</v>
      </c>
      <c r="L35" s="97"/>
      <c r="M35" s="97">
        <v>1</v>
      </c>
      <c r="N35" s="97">
        <v>1</v>
      </c>
      <c r="O35" s="97"/>
      <c r="P35" s="97"/>
      <c r="Q35" s="97"/>
      <c r="R35" s="97"/>
      <c r="S35" s="97"/>
      <c r="T35" s="98">
        <v>3000</v>
      </c>
      <c r="U35" s="98">
        <v>3000</v>
      </c>
      <c r="V35" s="98">
        <v>3000</v>
      </c>
      <c r="W35" s="99"/>
      <c r="X35" s="99"/>
      <c r="Y35" s="100"/>
      <c r="Z35" s="97">
        <v>1</v>
      </c>
      <c r="AA35" s="97"/>
      <c r="AB35" s="97"/>
    </row>
    <row r="36" spans="1:28" ht="12.75">
      <c r="A36" s="132"/>
      <c r="B36" s="133">
        <v>2</v>
      </c>
      <c r="C36" s="134" t="s">
        <v>986</v>
      </c>
      <c r="D36" s="134" t="s">
        <v>987</v>
      </c>
      <c r="E36" s="135" t="s">
        <v>1019</v>
      </c>
      <c r="F36" s="136" t="s">
        <v>1018</v>
      </c>
      <c r="G36" s="136">
        <v>1</v>
      </c>
      <c r="H36" s="137">
        <v>3000</v>
      </c>
      <c r="I36" s="137">
        <v>3000</v>
      </c>
      <c r="J36" s="138">
        <v>0</v>
      </c>
      <c r="K36" s="96">
        <v>1</v>
      </c>
      <c r="L36" s="97"/>
      <c r="M36" s="97">
        <v>1</v>
      </c>
      <c r="N36" s="97">
        <v>1</v>
      </c>
      <c r="O36" s="97"/>
      <c r="P36" s="97"/>
      <c r="Q36" s="97"/>
      <c r="R36" s="97"/>
      <c r="S36" s="97"/>
      <c r="T36" s="98">
        <v>3000</v>
      </c>
      <c r="U36" s="98">
        <v>3000</v>
      </c>
      <c r="V36" s="98">
        <v>3000</v>
      </c>
      <c r="W36" s="99"/>
      <c r="X36" s="99"/>
      <c r="Y36" s="100"/>
      <c r="Z36" s="97">
        <v>1</v>
      </c>
      <c r="AA36" s="97"/>
      <c r="AB36" s="97"/>
    </row>
    <row r="37" spans="7:28" ht="12.75">
      <c r="G37" s="1">
        <f aca="true" t="shared" si="0" ref="G37:L37">SUM(G4:G36)</f>
        <v>153</v>
      </c>
      <c r="H37" s="1">
        <f t="shared" si="0"/>
        <v>459000</v>
      </c>
      <c r="I37" s="1">
        <f t="shared" si="0"/>
        <v>459000</v>
      </c>
      <c r="J37" s="1">
        <f t="shared" si="0"/>
        <v>0</v>
      </c>
      <c r="K37" s="1">
        <f t="shared" si="0"/>
        <v>142</v>
      </c>
      <c r="L37" s="1">
        <f t="shared" si="0"/>
        <v>0</v>
      </c>
      <c r="M37" s="1">
        <f>SUM(M4:M36)</f>
        <v>111</v>
      </c>
      <c r="N37" s="1">
        <f aca="true" t="shared" si="1" ref="N37:AB37">SUM(N4:N36)</f>
        <v>111</v>
      </c>
      <c r="O37" s="1">
        <f t="shared" si="1"/>
        <v>0</v>
      </c>
      <c r="P37" s="1">
        <f t="shared" si="1"/>
        <v>42</v>
      </c>
      <c r="Q37" s="1">
        <f t="shared" si="1"/>
        <v>0</v>
      </c>
      <c r="R37" s="1">
        <f t="shared" si="1"/>
        <v>0</v>
      </c>
      <c r="S37" s="1">
        <f t="shared" si="1"/>
        <v>0</v>
      </c>
      <c r="T37" s="1">
        <f t="shared" si="1"/>
        <v>333000</v>
      </c>
      <c r="U37" s="1">
        <f t="shared" si="1"/>
        <v>333000</v>
      </c>
      <c r="V37" s="1">
        <f t="shared" si="1"/>
        <v>318000</v>
      </c>
      <c r="W37" s="1">
        <f t="shared" si="1"/>
        <v>0</v>
      </c>
      <c r="X37" s="1">
        <f t="shared" si="1"/>
        <v>0</v>
      </c>
      <c r="Y37" s="1">
        <f t="shared" si="1"/>
        <v>0</v>
      </c>
      <c r="Z37" s="1">
        <f t="shared" si="1"/>
        <v>138</v>
      </c>
      <c r="AA37" s="1">
        <f t="shared" si="1"/>
        <v>15</v>
      </c>
      <c r="AB37" s="1">
        <f t="shared" si="1"/>
        <v>0</v>
      </c>
    </row>
    <row r="39" spans="16:24" ht="12.75">
      <c r="P39" s="1">
        <f>COUNT(P4:P36)</f>
        <v>7</v>
      </c>
      <c r="Q39" s="1">
        <f>COUNT(Q4:Q36)</f>
        <v>0</v>
      </c>
      <c r="U39" s="1" t="s">
        <v>1085</v>
      </c>
      <c r="V39" s="1">
        <f>COUNT(V4:V36)</f>
        <v>28</v>
      </c>
      <c r="W39" s="1">
        <f>COUNT(W4:W36)</f>
        <v>0</v>
      </c>
      <c r="X39" s="1">
        <f>COUNT(X4:X36)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workbookViewId="0" topLeftCell="K1">
      <pane ySplit="3" topLeftCell="BM17" activePane="bottomLeft" state="frozen"/>
      <selection pane="topLeft" activeCell="A1" sqref="A1"/>
      <selection pane="bottomLeft" activeCell="P30" sqref="P30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5.140625" style="1" customWidth="1"/>
    <col min="20" max="20" width="16.28125" style="1" customWidth="1"/>
    <col min="21" max="21" width="17.8515625" style="1" customWidth="1"/>
    <col min="22" max="22" width="20.7109375" style="1" customWidth="1"/>
    <col min="23" max="23" width="9.140625" style="1" customWidth="1"/>
    <col min="24" max="24" width="14.5742187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646" t="s">
        <v>656</v>
      </c>
      <c r="B1" s="647"/>
      <c r="C1" s="2" t="s">
        <v>574</v>
      </c>
      <c r="D1" s="3" t="s">
        <v>146</v>
      </c>
      <c r="E1" s="4" t="s">
        <v>657</v>
      </c>
      <c r="F1" s="5" t="s">
        <v>658</v>
      </c>
      <c r="G1" s="6" t="s">
        <v>798</v>
      </c>
      <c r="H1" s="7" t="s">
        <v>659</v>
      </c>
      <c r="I1" s="8" t="s">
        <v>459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797</v>
      </c>
      <c r="B3" s="20" t="s">
        <v>859</v>
      </c>
      <c r="C3" s="21" t="s">
        <v>860</v>
      </c>
      <c r="D3" s="21" t="s">
        <v>861</v>
      </c>
      <c r="E3" s="21" t="s">
        <v>862</v>
      </c>
      <c r="F3" s="21" t="s">
        <v>863</v>
      </c>
      <c r="G3" s="21" t="s">
        <v>864</v>
      </c>
      <c r="H3" s="22" t="s">
        <v>865</v>
      </c>
      <c r="I3" s="22" t="s">
        <v>866</v>
      </c>
      <c r="J3" s="22" t="s">
        <v>867</v>
      </c>
      <c r="K3" s="21" t="s">
        <v>868</v>
      </c>
      <c r="L3" s="21" t="s">
        <v>869</v>
      </c>
      <c r="M3" s="21" t="s">
        <v>870</v>
      </c>
      <c r="N3" s="21" t="s">
        <v>871</v>
      </c>
      <c r="O3" s="21" t="s">
        <v>872</v>
      </c>
      <c r="P3" s="21" t="s">
        <v>873</v>
      </c>
      <c r="Q3" s="21" t="s">
        <v>802</v>
      </c>
      <c r="R3" s="21" t="s">
        <v>800</v>
      </c>
      <c r="S3" s="21" t="s">
        <v>801</v>
      </c>
      <c r="T3" s="22" t="s">
        <v>874</v>
      </c>
      <c r="U3" s="22" t="s">
        <v>875</v>
      </c>
      <c r="V3" s="22" t="s">
        <v>876</v>
      </c>
      <c r="W3" s="22" t="s">
        <v>877</v>
      </c>
      <c r="X3" s="22" t="s">
        <v>878</v>
      </c>
      <c r="Y3" s="21" t="s">
        <v>879</v>
      </c>
      <c r="Z3" s="21" t="s">
        <v>880</v>
      </c>
      <c r="AA3" s="21" t="s">
        <v>881</v>
      </c>
      <c r="AB3" s="21" t="s">
        <v>882</v>
      </c>
    </row>
    <row r="4" spans="1:28" ht="24">
      <c r="A4" s="159"/>
      <c r="B4" s="160">
        <v>3</v>
      </c>
      <c r="C4" s="161" t="s">
        <v>1020</v>
      </c>
      <c r="D4" s="161" t="s">
        <v>1021</v>
      </c>
      <c r="E4" s="162" t="s">
        <v>1019</v>
      </c>
      <c r="F4" s="163" t="s">
        <v>1022</v>
      </c>
      <c r="G4" s="163">
        <v>5</v>
      </c>
      <c r="H4" s="164">
        <v>15000</v>
      </c>
      <c r="I4" s="164">
        <v>15000</v>
      </c>
      <c r="J4" s="164">
        <v>0</v>
      </c>
      <c r="K4" s="96">
        <v>5</v>
      </c>
      <c r="L4" s="165"/>
      <c r="M4" s="165">
        <v>2</v>
      </c>
      <c r="N4" s="165">
        <v>2</v>
      </c>
      <c r="O4" s="165"/>
      <c r="P4" s="165">
        <v>3</v>
      </c>
      <c r="Q4" s="165"/>
      <c r="R4" s="165"/>
      <c r="S4" s="165"/>
      <c r="T4" s="98">
        <v>6000</v>
      </c>
      <c r="U4" s="98">
        <v>6000</v>
      </c>
      <c r="V4" s="98">
        <v>6000</v>
      </c>
      <c r="W4" s="99"/>
      <c r="X4" s="99"/>
      <c r="Y4" s="166"/>
      <c r="Z4" s="165">
        <v>5</v>
      </c>
      <c r="AA4" s="165"/>
      <c r="AB4" s="165"/>
    </row>
    <row r="5" spans="1:28" ht="12.75">
      <c r="A5" s="175"/>
      <c r="B5" s="372">
        <v>3</v>
      </c>
      <c r="C5" s="373" t="s">
        <v>1023</v>
      </c>
      <c r="D5" s="373" t="s">
        <v>1024</v>
      </c>
      <c r="E5" s="374" t="s">
        <v>1019</v>
      </c>
      <c r="F5" s="375" t="s">
        <v>1025</v>
      </c>
      <c r="G5" s="375">
        <v>5</v>
      </c>
      <c r="H5" s="376">
        <v>15000</v>
      </c>
      <c r="I5" s="376">
        <v>15000</v>
      </c>
      <c r="J5" s="376">
        <v>0</v>
      </c>
      <c r="K5" s="377">
        <v>5</v>
      </c>
      <c r="L5" s="181"/>
      <c r="M5" s="181"/>
      <c r="N5" s="181"/>
      <c r="O5" s="181"/>
      <c r="P5" s="181">
        <v>5</v>
      </c>
      <c r="Q5" s="181"/>
      <c r="R5" s="181"/>
      <c r="S5" s="181"/>
      <c r="T5" s="378"/>
      <c r="U5" s="378"/>
      <c r="V5" s="378"/>
      <c r="W5" s="379"/>
      <c r="X5" s="379"/>
      <c r="Y5" s="380"/>
      <c r="Z5" s="181">
        <v>5</v>
      </c>
      <c r="AA5" s="181"/>
      <c r="AB5" s="181"/>
    </row>
    <row r="6" spans="1:28" ht="24">
      <c r="A6" s="159"/>
      <c r="B6" s="160">
        <v>3</v>
      </c>
      <c r="C6" s="161" t="s">
        <v>1026</v>
      </c>
      <c r="D6" s="161" t="s">
        <v>1027</v>
      </c>
      <c r="E6" s="162" t="s">
        <v>1019</v>
      </c>
      <c r="F6" s="163" t="s">
        <v>1028</v>
      </c>
      <c r="G6" s="163">
        <v>3</v>
      </c>
      <c r="H6" s="164">
        <v>9000</v>
      </c>
      <c r="I6" s="164">
        <v>9000</v>
      </c>
      <c r="J6" s="164">
        <v>0</v>
      </c>
      <c r="K6" s="96">
        <v>3</v>
      </c>
      <c r="L6" s="165"/>
      <c r="M6" s="163">
        <v>3</v>
      </c>
      <c r="N6" s="165">
        <v>3</v>
      </c>
      <c r="O6" s="165"/>
      <c r="P6" s="165"/>
      <c r="Q6" s="165"/>
      <c r="R6" s="165"/>
      <c r="S6" s="165"/>
      <c r="T6" s="98">
        <v>9000</v>
      </c>
      <c r="U6" s="98">
        <v>9000</v>
      </c>
      <c r="V6" s="98">
        <v>9000</v>
      </c>
      <c r="W6" s="99"/>
      <c r="X6" s="99"/>
      <c r="Y6" s="166"/>
      <c r="Z6" s="165">
        <v>3</v>
      </c>
      <c r="AA6" s="165"/>
      <c r="AB6" s="165"/>
    </row>
    <row r="7" spans="1:28" ht="24">
      <c r="A7" s="159"/>
      <c r="B7" s="160">
        <v>3</v>
      </c>
      <c r="C7" s="161" t="s">
        <v>1023</v>
      </c>
      <c r="D7" s="161" t="s">
        <v>1029</v>
      </c>
      <c r="E7" s="162" t="s">
        <v>1019</v>
      </c>
      <c r="F7" s="163" t="s">
        <v>1030</v>
      </c>
      <c r="G7" s="163">
        <v>2</v>
      </c>
      <c r="H7" s="164">
        <v>6000</v>
      </c>
      <c r="I7" s="164">
        <v>6000</v>
      </c>
      <c r="J7" s="164">
        <v>0</v>
      </c>
      <c r="K7" s="96">
        <v>2</v>
      </c>
      <c r="L7" s="165"/>
      <c r="M7" s="163">
        <v>2</v>
      </c>
      <c r="N7" s="165">
        <v>2</v>
      </c>
      <c r="O7" s="165"/>
      <c r="P7" s="165"/>
      <c r="Q7" s="165"/>
      <c r="R7" s="165"/>
      <c r="S7" s="165"/>
      <c r="T7" s="98">
        <v>6000</v>
      </c>
      <c r="U7" s="98">
        <v>6000</v>
      </c>
      <c r="V7" s="98">
        <v>6000</v>
      </c>
      <c r="W7" s="99"/>
      <c r="X7" s="99"/>
      <c r="Y7" s="166"/>
      <c r="Z7" s="165">
        <v>2</v>
      </c>
      <c r="AA7" s="165"/>
      <c r="AB7" s="165"/>
    </row>
    <row r="8" spans="1:28" ht="24">
      <c r="A8" s="167"/>
      <c r="B8" s="168">
        <v>3</v>
      </c>
      <c r="C8" s="169" t="s">
        <v>1031</v>
      </c>
      <c r="D8" s="169" t="s">
        <v>1032</v>
      </c>
      <c r="E8" s="170" t="s">
        <v>1019</v>
      </c>
      <c r="F8" s="171" t="s">
        <v>1033</v>
      </c>
      <c r="G8" s="171">
        <v>5</v>
      </c>
      <c r="H8" s="172">
        <v>15000</v>
      </c>
      <c r="I8" s="172">
        <v>15000</v>
      </c>
      <c r="J8" s="172">
        <v>0</v>
      </c>
      <c r="K8" s="102">
        <v>5</v>
      </c>
      <c r="L8" s="173"/>
      <c r="M8" s="173"/>
      <c r="N8" s="173"/>
      <c r="O8" s="173"/>
      <c r="P8" s="173"/>
      <c r="Q8" s="173">
        <v>5</v>
      </c>
      <c r="R8" s="173">
        <v>5</v>
      </c>
      <c r="S8" s="173"/>
      <c r="T8" s="103"/>
      <c r="U8" s="103"/>
      <c r="V8" s="103"/>
      <c r="W8" s="104"/>
      <c r="X8" s="104"/>
      <c r="Y8" s="174"/>
      <c r="Z8" s="173">
        <v>5</v>
      </c>
      <c r="AA8" s="173"/>
      <c r="AB8" s="173"/>
    </row>
    <row r="9" spans="1:28" ht="24">
      <c r="A9" s="159"/>
      <c r="B9" s="160">
        <v>3</v>
      </c>
      <c r="C9" s="161" t="s">
        <v>1034</v>
      </c>
      <c r="D9" s="161" t="s">
        <v>1035</v>
      </c>
      <c r="E9" s="162" t="s">
        <v>1019</v>
      </c>
      <c r="F9" s="163" t="s">
        <v>1036</v>
      </c>
      <c r="G9" s="163">
        <v>1</v>
      </c>
      <c r="H9" s="164">
        <v>3000</v>
      </c>
      <c r="I9" s="164">
        <v>3000</v>
      </c>
      <c r="J9" s="164">
        <v>0</v>
      </c>
      <c r="K9" s="96">
        <v>1</v>
      </c>
      <c r="L9" s="165"/>
      <c r="M9" s="163">
        <v>1</v>
      </c>
      <c r="N9" s="165">
        <v>1</v>
      </c>
      <c r="O9" s="165"/>
      <c r="P9" s="165"/>
      <c r="Q9" s="165"/>
      <c r="R9" s="165"/>
      <c r="S9" s="165"/>
      <c r="T9" s="98">
        <v>3000</v>
      </c>
      <c r="U9" s="98">
        <v>3000</v>
      </c>
      <c r="V9" s="98">
        <v>3000</v>
      </c>
      <c r="W9" s="99"/>
      <c r="X9" s="99"/>
      <c r="Y9" s="166"/>
      <c r="Z9" s="165">
        <v>1</v>
      </c>
      <c r="AA9" s="165"/>
      <c r="AB9" s="165"/>
    </row>
    <row r="10" spans="1:28" ht="24">
      <c r="A10" s="159"/>
      <c r="B10" s="160">
        <v>3</v>
      </c>
      <c r="C10" s="161" t="s">
        <v>1037</v>
      </c>
      <c r="D10" s="161" t="s">
        <v>1038</v>
      </c>
      <c r="E10" s="162" t="s">
        <v>1019</v>
      </c>
      <c r="F10" s="163" t="s">
        <v>1039</v>
      </c>
      <c r="G10" s="163">
        <v>13</v>
      </c>
      <c r="H10" s="164">
        <v>39000</v>
      </c>
      <c r="I10" s="164">
        <v>39000</v>
      </c>
      <c r="J10" s="164">
        <v>0</v>
      </c>
      <c r="K10" s="96">
        <v>13</v>
      </c>
      <c r="L10" s="165"/>
      <c r="M10" s="163">
        <v>13</v>
      </c>
      <c r="N10" s="165">
        <v>13</v>
      </c>
      <c r="O10" s="165"/>
      <c r="P10" s="165"/>
      <c r="Q10" s="165"/>
      <c r="R10" s="165"/>
      <c r="S10" s="165"/>
      <c r="T10" s="98">
        <v>39000</v>
      </c>
      <c r="U10" s="98">
        <v>39000</v>
      </c>
      <c r="V10" s="98">
        <v>39000</v>
      </c>
      <c r="W10" s="99"/>
      <c r="X10" s="99"/>
      <c r="Y10" s="166"/>
      <c r="Z10" s="165">
        <v>13</v>
      </c>
      <c r="AA10" s="165"/>
      <c r="AB10" s="165"/>
    </row>
    <row r="11" spans="1:28" ht="12.75">
      <c r="A11" s="159"/>
      <c r="B11" s="160">
        <v>3</v>
      </c>
      <c r="C11" s="161" t="s">
        <v>1040</v>
      </c>
      <c r="D11" s="161" t="s">
        <v>1041</v>
      </c>
      <c r="E11" s="162" t="s">
        <v>1019</v>
      </c>
      <c r="F11" s="163" t="s">
        <v>1042</v>
      </c>
      <c r="G11" s="163">
        <v>12</v>
      </c>
      <c r="H11" s="164">
        <v>36000</v>
      </c>
      <c r="I11" s="164">
        <v>36000</v>
      </c>
      <c r="J11" s="164">
        <v>0</v>
      </c>
      <c r="K11" s="96">
        <v>12</v>
      </c>
      <c r="L11" s="165"/>
      <c r="M11" s="163">
        <v>12</v>
      </c>
      <c r="N11" s="165">
        <v>12</v>
      </c>
      <c r="O11" s="165"/>
      <c r="P11" s="165"/>
      <c r="Q11" s="165"/>
      <c r="R11" s="165"/>
      <c r="S11" s="165"/>
      <c r="T11" s="98">
        <v>36000</v>
      </c>
      <c r="U11" s="98">
        <v>36000</v>
      </c>
      <c r="V11" s="98">
        <v>36000</v>
      </c>
      <c r="W11" s="99"/>
      <c r="X11" s="99"/>
      <c r="Y11" s="166"/>
      <c r="Z11" s="165">
        <v>12</v>
      </c>
      <c r="AA11" s="165"/>
      <c r="AB11" s="165"/>
    </row>
    <row r="12" spans="1:28" ht="24">
      <c r="A12" s="175"/>
      <c r="B12" s="372">
        <v>3</v>
      </c>
      <c r="C12" s="373" t="s">
        <v>1043</v>
      </c>
      <c r="D12" s="373" t="s">
        <v>1044</v>
      </c>
      <c r="E12" s="374" t="s">
        <v>1019</v>
      </c>
      <c r="F12" s="375" t="s">
        <v>1045</v>
      </c>
      <c r="G12" s="375">
        <v>18</v>
      </c>
      <c r="H12" s="376">
        <v>54000</v>
      </c>
      <c r="I12" s="376">
        <v>54000</v>
      </c>
      <c r="J12" s="376">
        <v>0</v>
      </c>
      <c r="K12" s="377">
        <v>18</v>
      </c>
      <c r="L12" s="181"/>
      <c r="M12" s="181"/>
      <c r="N12" s="181"/>
      <c r="O12" s="181"/>
      <c r="P12" s="181">
        <v>18</v>
      </c>
      <c r="Q12" s="181"/>
      <c r="R12" s="181"/>
      <c r="S12" s="181"/>
      <c r="T12" s="378"/>
      <c r="U12" s="378"/>
      <c r="V12" s="378"/>
      <c r="W12" s="379"/>
      <c r="X12" s="379"/>
      <c r="Y12" s="380"/>
      <c r="Z12" s="181">
        <v>18</v>
      </c>
      <c r="AA12" s="181"/>
      <c r="AB12" s="181"/>
    </row>
    <row r="13" spans="1:28" ht="12.75">
      <c r="A13" s="159"/>
      <c r="B13" s="160">
        <v>3</v>
      </c>
      <c r="C13" s="161" t="s">
        <v>1046</v>
      </c>
      <c r="D13" s="161" t="s">
        <v>127</v>
      </c>
      <c r="E13" s="162" t="s">
        <v>1019</v>
      </c>
      <c r="F13" s="163" t="s">
        <v>128</v>
      </c>
      <c r="G13" s="163">
        <v>1</v>
      </c>
      <c r="H13" s="164">
        <v>3000</v>
      </c>
      <c r="I13" s="164">
        <v>3000</v>
      </c>
      <c r="J13" s="164">
        <v>0</v>
      </c>
      <c r="K13" s="96">
        <v>1</v>
      </c>
      <c r="L13" s="165"/>
      <c r="M13" s="163">
        <v>1</v>
      </c>
      <c r="N13" s="163">
        <v>1</v>
      </c>
      <c r="O13" s="165"/>
      <c r="P13" s="165"/>
      <c r="Q13" s="165"/>
      <c r="R13" s="165"/>
      <c r="S13" s="165"/>
      <c r="T13" s="98">
        <v>3000</v>
      </c>
      <c r="U13" s="98">
        <v>3000</v>
      </c>
      <c r="V13" s="98">
        <v>3000</v>
      </c>
      <c r="W13" s="99"/>
      <c r="X13" s="99"/>
      <c r="Y13" s="166"/>
      <c r="Z13" s="165">
        <v>1</v>
      </c>
      <c r="AA13" s="165"/>
      <c r="AB13" s="165"/>
    </row>
    <row r="14" spans="1:28" ht="24">
      <c r="A14" s="159"/>
      <c r="B14" s="160">
        <v>3</v>
      </c>
      <c r="C14" s="161" t="s">
        <v>129</v>
      </c>
      <c r="D14" s="161" t="s">
        <v>130</v>
      </c>
      <c r="E14" s="162" t="s">
        <v>1019</v>
      </c>
      <c r="F14" s="163" t="s">
        <v>131</v>
      </c>
      <c r="G14" s="163">
        <v>2</v>
      </c>
      <c r="H14" s="164">
        <v>6000</v>
      </c>
      <c r="I14" s="164">
        <v>6000</v>
      </c>
      <c r="J14" s="164">
        <v>0</v>
      </c>
      <c r="K14" s="96">
        <v>2</v>
      </c>
      <c r="L14" s="165"/>
      <c r="M14" s="163">
        <v>2</v>
      </c>
      <c r="N14" s="163">
        <v>2</v>
      </c>
      <c r="O14" s="165"/>
      <c r="P14" s="165"/>
      <c r="Q14" s="165"/>
      <c r="R14" s="165"/>
      <c r="S14" s="165"/>
      <c r="T14" s="98">
        <v>6000</v>
      </c>
      <c r="U14" s="98">
        <v>6000</v>
      </c>
      <c r="V14" s="98">
        <v>6000</v>
      </c>
      <c r="W14" s="99"/>
      <c r="X14" s="99"/>
      <c r="Y14" s="166"/>
      <c r="Z14" s="165">
        <v>2</v>
      </c>
      <c r="AA14" s="165"/>
      <c r="AB14" s="165"/>
    </row>
    <row r="15" spans="1:28" ht="36">
      <c r="A15" s="175"/>
      <c r="B15" s="176">
        <v>3</v>
      </c>
      <c r="C15" s="177" t="s">
        <v>845</v>
      </c>
      <c r="D15" s="177" t="s">
        <v>846</v>
      </c>
      <c r="E15" s="178" t="s">
        <v>1019</v>
      </c>
      <c r="F15" s="179" t="s">
        <v>847</v>
      </c>
      <c r="G15" s="179">
        <v>1</v>
      </c>
      <c r="H15" s="180">
        <v>3000</v>
      </c>
      <c r="I15" s="180">
        <v>3000</v>
      </c>
      <c r="J15" s="180">
        <v>0</v>
      </c>
      <c r="K15" s="114">
        <v>1</v>
      </c>
      <c r="L15" s="181"/>
      <c r="M15" s="181"/>
      <c r="N15" s="181"/>
      <c r="O15" s="181"/>
      <c r="P15" s="181">
        <v>1</v>
      </c>
      <c r="Q15" s="181"/>
      <c r="R15" s="181"/>
      <c r="S15" s="181"/>
      <c r="T15" s="116">
        <v>0</v>
      </c>
      <c r="U15" s="116">
        <v>0</v>
      </c>
      <c r="V15" s="116"/>
      <c r="W15" s="116"/>
      <c r="X15" s="116"/>
      <c r="Y15" s="182"/>
      <c r="Z15" s="181">
        <v>1</v>
      </c>
      <c r="AA15" s="181"/>
      <c r="AB15" s="181"/>
    </row>
    <row r="16" spans="1:28" ht="24">
      <c r="A16" s="159"/>
      <c r="B16" s="160">
        <v>3</v>
      </c>
      <c r="C16" s="161" t="s">
        <v>132</v>
      </c>
      <c r="D16" s="161" t="s">
        <v>133</v>
      </c>
      <c r="E16" s="162" t="s">
        <v>1019</v>
      </c>
      <c r="F16" s="163" t="s">
        <v>134</v>
      </c>
      <c r="G16" s="163">
        <v>5</v>
      </c>
      <c r="H16" s="164">
        <v>15000</v>
      </c>
      <c r="I16" s="164">
        <v>15000</v>
      </c>
      <c r="J16" s="164">
        <v>0</v>
      </c>
      <c r="K16" s="96">
        <v>5</v>
      </c>
      <c r="L16" s="165"/>
      <c r="M16" s="163">
        <v>5</v>
      </c>
      <c r="N16" s="163">
        <v>5</v>
      </c>
      <c r="O16" s="165"/>
      <c r="P16" s="165"/>
      <c r="Q16" s="165"/>
      <c r="R16" s="165"/>
      <c r="S16" s="165"/>
      <c r="T16" s="98">
        <v>15000</v>
      </c>
      <c r="U16" s="98">
        <v>15000</v>
      </c>
      <c r="V16" s="98">
        <v>15000</v>
      </c>
      <c r="W16" s="99"/>
      <c r="X16" s="99"/>
      <c r="Y16" s="166"/>
      <c r="Z16" s="165">
        <v>5</v>
      </c>
      <c r="AA16" s="165"/>
      <c r="AB16" s="165"/>
    </row>
    <row r="17" spans="1:28" ht="12.75">
      <c r="A17" s="159"/>
      <c r="B17" s="160">
        <v>3</v>
      </c>
      <c r="C17" s="161" t="s">
        <v>135</v>
      </c>
      <c r="D17" s="161" t="s">
        <v>136</v>
      </c>
      <c r="E17" s="162" t="s">
        <v>1019</v>
      </c>
      <c r="F17" s="163" t="s">
        <v>137</v>
      </c>
      <c r="G17" s="163">
        <v>3</v>
      </c>
      <c r="H17" s="164">
        <v>9000</v>
      </c>
      <c r="I17" s="164">
        <v>9000</v>
      </c>
      <c r="J17" s="164">
        <v>0</v>
      </c>
      <c r="K17" s="96">
        <v>3</v>
      </c>
      <c r="L17" s="165"/>
      <c r="M17" s="163">
        <v>3</v>
      </c>
      <c r="N17" s="163">
        <v>3</v>
      </c>
      <c r="O17" s="165"/>
      <c r="P17" s="165"/>
      <c r="Q17" s="165"/>
      <c r="R17" s="165"/>
      <c r="S17" s="165"/>
      <c r="T17" s="98">
        <v>9000</v>
      </c>
      <c r="U17" s="98">
        <v>9000</v>
      </c>
      <c r="V17" s="98">
        <v>9000</v>
      </c>
      <c r="W17" s="99"/>
      <c r="X17" s="99"/>
      <c r="Y17" s="166"/>
      <c r="Z17" s="165">
        <v>3</v>
      </c>
      <c r="AA17" s="165"/>
      <c r="AB17" s="165"/>
    </row>
    <row r="18" spans="1:28" ht="24">
      <c r="A18" s="159"/>
      <c r="B18" s="160">
        <v>3</v>
      </c>
      <c r="C18" s="161" t="s">
        <v>138</v>
      </c>
      <c r="D18" s="161" t="s">
        <v>139</v>
      </c>
      <c r="E18" s="162" t="s">
        <v>1019</v>
      </c>
      <c r="F18" s="163" t="s">
        <v>140</v>
      </c>
      <c r="G18" s="163">
        <v>17</v>
      </c>
      <c r="H18" s="164">
        <v>51000</v>
      </c>
      <c r="I18" s="164">
        <v>51000</v>
      </c>
      <c r="J18" s="164">
        <v>0</v>
      </c>
      <c r="K18" s="96">
        <v>17</v>
      </c>
      <c r="L18" s="165"/>
      <c r="M18" s="163">
        <v>17</v>
      </c>
      <c r="N18" s="163">
        <v>17</v>
      </c>
      <c r="O18" s="165"/>
      <c r="P18" s="165"/>
      <c r="Q18" s="165"/>
      <c r="R18" s="165"/>
      <c r="S18" s="165"/>
      <c r="T18" s="98">
        <v>51000</v>
      </c>
      <c r="U18" s="98">
        <v>51000</v>
      </c>
      <c r="V18" s="98">
        <v>51000</v>
      </c>
      <c r="W18" s="99"/>
      <c r="X18" s="99"/>
      <c r="Y18" s="166"/>
      <c r="Z18" s="165">
        <v>17</v>
      </c>
      <c r="AA18" s="165"/>
      <c r="AB18" s="165"/>
    </row>
    <row r="19" spans="1:28" s="344" customFormat="1" ht="24">
      <c r="A19" s="175"/>
      <c r="B19" s="372">
        <v>3</v>
      </c>
      <c r="C19" s="373" t="s">
        <v>141</v>
      </c>
      <c r="D19" s="373" t="s">
        <v>142</v>
      </c>
      <c r="E19" s="374" t="s">
        <v>1019</v>
      </c>
      <c r="F19" s="375" t="s">
        <v>143</v>
      </c>
      <c r="G19" s="375">
        <v>4</v>
      </c>
      <c r="H19" s="376">
        <v>12000</v>
      </c>
      <c r="I19" s="376">
        <v>12000</v>
      </c>
      <c r="J19" s="376">
        <v>0</v>
      </c>
      <c r="K19" s="377">
        <v>4</v>
      </c>
      <c r="L19" s="181"/>
      <c r="M19" s="181"/>
      <c r="N19" s="181"/>
      <c r="O19" s="181"/>
      <c r="P19" s="181">
        <v>4</v>
      </c>
      <c r="Q19" s="181"/>
      <c r="R19" s="181"/>
      <c r="S19" s="181"/>
      <c r="T19" s="378"/>
      <c r="U19" s="378"/>
      <c r="V19" s="378"/>
      <c r="W19" s="379"/>
      <c r="X19" s="379"/>
      <c r="Y19" s="380"/>
      <c r="Z19" s="181">
        <v>4</v>
      </c>
      <c r="AA19" s="181"/>
      <c r="AB19" s="181"/>
    </row>
    <row r="20" spans="1:28" ht="24">
      <c r="A20" s="183"/>
      <c r="B20" s="184">
        <v>3</v>
      </c>
      <c r="C20" s="185" t="s">
        <v>144</v>
      </c>
      <c r="D20" s="185" t="s">
        <v>145</v>
      </c>
      <c r="E20" s="186" t="s">
        <v>496</v>
      </c>
      <c r="F20" s="187" t="s">
        <v>159</v>
      </c>
      <c r="G20" s="188">
        <v>2</v>
      </c>
      <c r="H20" s="189">
        <v>6000</v>
      </c>
      <c r="I20" s="189">
        <v>6000</v>
      </c>
      <c r="J20" s="189">
        <v>0</v>
      </c>
      <c r="K20" s="90">
        <v>2</v>
      </c>
      <c r="L20" s="190"/>
      <c r="M20" s="190">
        <v>2</v>
      </c>
      <c r="N20" s="190">
        <v>2</v>
      </c>
      <c r="O20" s="190"/>
      <c r="P20" s="190"/>
      <c r="Q20" s="190"/>
      <c r="R20" s="190"/>
      <c r="S20" s="190"/>
      <c r="T20" s="92">
        <v>6000</v>
      </c>
      <c r="U20" s="92"/>
      <c r="V20" s="92"/>
      <c r="W20" s="93"/>
      <c r="X20" s="93">
        <v>6000</v>
      </c>
      <c r="Y20" s="191"/>
      <c r="Z20" s="190">
        <v>2</v>
      </c>
      <c r="AA20" s="190"/>
      <c r="AB20" s="190"/>
    </row>
    <row r="21" spans="1:28" ht="24">
      <c r="A21" s="175"/>
      <c r="B21" s="176">
        <v>3</v>
      </c>
      <c r="C21" s="177" t="s">
        <v>848</v>
      </c>
      <c r="D21" s="177" t="s">
        <v>849</v>
      </c>
      <c r="E21" s="178" t="s">
        <v>1019</v>
      </c>
      <c r="F21" s="179" t="s">
        <v>850</v>
      </c>
      <c r="G21" s="179">
        <v>2</v>
      </c>
      <c r="H21" s="180">
        <v>6000</v>
      </c>
      <c r="I21" s="180">
        <v>6000</v>
      </c>
      <c r="J21" s="180">
        <v>0</v>
      </c>
      <c r="K21" s="114">
        <v>2</v>
      </c>
      <c r="L21" s="181"/>
      <c r="M21" s="181"/>
      <c r="N21" s="181"/>
      <c r="O21" s="181"/>
      <c r="P21" s="181">
        <v>2</v>
      </c>
      <c r="Q21" s="181"/>
      <c r="R21" s="181"/>
      <c r="S21" s="181"/>
      <c r="T21" s="116">
        <v>0</v>
      </c>
      <c r="U21" s="116">
        <v>0</v>
      </c>
      <c r="V21" s="116"/>
      <c r="W21" s="116"/>
      <c r="X21" s="116"/>
      <c r="Y21" s="182"/>
      <c r="Z21" s="181">
        <v>2</v>
      </c>
      <c r="AA21" s="181"/>
      <c r="AB21" s="181"/>
    </row>
    <row r="22" spans="1:28" ht="24">
      <c r="A22" s="183"/>
      <c r="B22" s="184">
        <v>3</v>
      </c>
      <c r="C22" s="185" t="s">
        <v>147</v>
      </c>
      <c r="D22" s="185" t="s">
        <v>147</v>
      </c>
      <c r="E22" s="186" t="s">
        <v>1019</v>
      </c>
      <c r="F22" s="188" t="s">
        <v>148</v>
      </c>
      <c r="G22" s="188">
        <v>1</v>
      </c>
      <c r="H22" s="189">
        <v>3000</v>
      </c>
      <c r="I22" s="189">
        <v>0</v>
      </c>
      <c r="J22" s="189">
        <v>3000</v>
      </c>
      <c r="K22" s="90">
        <v>0</v>
      </c>
      <c r="L22" s="190">
        <v>1</v>
      </c>
      <c r="M22" s="190">
        <v>1</v>
      </c>
      <c r="N22" s="190"/>
      <c r="O22" s="190"/>
      <c r="P22" s="190"/>
      <c r="Q22" s="190"/>
      <c r="R22" s="190"/>
      <c r="S22" s="190"/>
      <c r="T22" s="92">
        <v>3000</v>
      </c>
      <c r="U22" s="92">
        <v>3000</v>
      </c>
      <c r="V22" s="92">
        <v>3000</v>
      </c>
      <c r="W22" s="93"/>
      <c r="X22" s="93"/>
      <c r="Y22" s="191"/>
      <c r="Z22" s="190">
        <v>1</v>
      </c>
      <c r="AA22" s="190"/>
      <c r="AB22" s="190"/>
    </row>
    <row r="23" spans="1:28" ht="12.75">
      <c r="A23" s="175"/>
      <c r="B23" s="176">
        <v>3</v>
      </c>
      <c r="C23" s="177" t="s">
        <v>851</v>
      </c>
      <c r="D23" s="177" t="s">
        <v>852</v>
      </c>
      <c r="E23" s="178" t="s">
        <v>1019</v>
      </c>
      <c r="F23" s="179" t="s">
        <v>853</v>
      </c>
      <c r="G23" s="179">
        <v>5</v>
      </c>
      <c r="H23" s="180">
        <v>15000</v>
      </c>
      <c r="I23" s="180">
        <v>12000</v>
      </c>
      <c r="J23" s="180">
        <v>3000</v>
      </c>
      <c r="K23" s="114">
        <v>4</v>
      </c>
      <c r="L23" s="181">
        <v>1</v>
      </c>
      <c r="M23" s="181"/>
      <c r="N23" s="181"/>
      <c r="O23" s="181"/>
      <c r="P23" s="181">
        <v>5</v>
      </c>
      <c r="Q23" s="181"/>
      <c r="R23" s="181"/>
      <c r="S23" s="181"/>
      <c r="T23" s="116">
        <v>0</v>
      </c>
      <c r="U23" s="116">
        <v>0</v>
      </c>
      <c r="V23" s="116"/>
      <c r="W23" s="116"/>
      <c r="X23" s="116"/>
      <c r="Y23" s="182"/>
      <c r="Z23" s="181">
        <v>5</v>
      </c>
      <c r="AA23" s="181"/>
      <c r="AB23" s="181"/>
    </row>
    <row r="24" spans="1:28" ht="24">
      <c r="A24" s="159"/>
      <c r="B24" s="160">
        <v>3</v>
      </c>
      <c r="C24" s="161" t="s">
        <v>149</v>
      </c>
      <c r="D24" s="161" t="s">
        <v>150</v>
      </c>
      <c r="E24" s="162" t="s">
        <v>1019</v>
      </c>
      <c r="F24" s="163" t="s">
        <v>151</v>
      </c>
      <c r="G24" s="163">
        <v>5</v>
      </c>
      <c r="H24" s="164">
        <v>15000</v>
      </c>
      <c r="I24" s="164">
        <v>15000</v>
      </c>
      <c r="J24" s="164">
        <v>0</v>
      </c>
      <c r="K24" s="96">
        <v>5</v>
      </c>
      <c r="L24" s="165"/>
      <c r="M24" s="163">
        <v>5</v>
      </c>
      <c r="N24" s="163">
        <v>5</v>
      </c>
      <c r="O24" s="165"/>
      <c r="P24" s="165"/>
      <c r="Q24" s="165"/>
      <c r="R24" s="165"/>
      <c r="S24" s="165"/>
      <c r="T24" s="98">
        <v>15000</v>
      </c>
      <c r="U24" s="98">
        <v>15000</v>
      </c>
      <c r="V24" s="98">
        <v>15000</v>
      </c>
      <c r="W24" s="99"/>
      <c r="X24" s="99"/>
      <c r="Y24" s="166"/>
      <c r="Z24" s="165">
        <v>5</v>
      </c>
      <c r="AA24" s="165"/>
      <c r="AB24" s="165"/>
    </row>
    <row r="25" spans="1:28" s="344" customFormat="1" ht="24">
      <c r="A25" s="175"/>
      <c r="B25" s="372">
        <v>3</v>
      </c>
      <c r="C25" s="373" t="s">
        <v>149</v>
      </c>
      <c r="D25" s="373" t="s">
        <v>152</v>
      </c>
      <c r="E25" s="374" t="s">
        <v>1019</v>
      </c>
      <c r="F25" s="375" t="s">
        <v>153</v>
      </c>
      <c r="G25" s="375">
        <v>1</v>
      </c>
      <c r="H25" s="376">
        <v>3000</v>
      </c>
      <c r="I25" s="376">
        <v>3000</v>
      </c>
      <c r="J25" s="376">
        <v>0</v>
      </c>
      <c r="K25" s="377">
        <v>1</v>
      </c>
      <c r="L25" s="181"/>
      <c r="M25" s="181"/>
      <c r="N25" s="181"/>
      <c r="O25" s="181"/>
      <c r="P25" s="181">
        <v>1</v>
      </c>
      <c r="Q25" s="181"/>
      <c r="R25" s="181"/>
      <c r="S25" s="181"/>
      <c r="T25" s="378"/>
      <c r="U25" s="378"/>
      <c r="V25" s="378"/>
      <c r="W25" s="379"/>
      <c r="X25" s="379"/>
      <c r="Y25" s="380"/>
      <c r="Z25" s="181">
        <v>1</v>
      </c>
      <c r="AA25" s="181"/>
      <c r="AB25" s="181"/>
    </row>
    <row r="26" spans="1:28" ht="24">
      <c r="A26" s="159"/>
      <c r="B26" s="192">
        <v>3</v>
      </c>
      <c r="C26" s="161" t="s">
        <v>154</v>
      </c>
      <c r="D26" s="161" t="s">
        <v>155</v>
      </c>
      <c r="E26" s="193" t="s">
        <v>156</v>
      </c>
      <c r="F26" s="194" t="s">
        <v>157</v>
      </c>
      <c r="G26" s="165">
        <v>20</v>
      </c>
      <c r="H26" s="195">
        <v>76000</v>
      </c>
      <c r="I26" s="195">
        <v>76000</v>
      </c>
      <c r="J26" s="195"/>
      <c r="K26" s="165">
        <v>20</v>
      </c>
      <c r="L26" s="165"/>
      <c r="M26" s="165">
        <v>20</v>
      </c>
      <c r="N26" s="196">
        <v>20</v>
      </c>
      <c r="O26" s="165"/>
      <c r="P26" s="165"/>
      <c r="Q26" s="165"/>
      <c r="R26" s="165"/>
      <c r="S26" s="165"/>
      <c r="T26" s="98">
        <v>76000</v>
      </c>
      <c r="U26" s="98">
        <v>76000</v>
      </c>
      <c r="V26" s="98">
        <v>76000</v>
      </c>
      <c r="W26" s="99"/>
      <c r="X26" s="99"/>
      <c r="Y26" s="99">
        <v>16000</v>
      </c>
      <c r="Z26" s="165">
        <v>13</v>
      </c>
      <c r="AA26" s="165">
        <v>3</v>
      </c>
      <c r="AB26" s="165">
        <v>4</v>
      </c>
    </row>
    <row r="27" spans="1:28" ht="24">
      <c r="A27" s="159"/>
      <c r="B27" s="192">
        <v>3</v>
      </c>
      <c r="C27" s="161" t="s">
        <v>154</v>
      </c>
      <c r="D27" s="161" t="s">
        <v>155</v>
      </c>
      <c r="E27" s="193" t="s">
        <v>156</v>
      </c>
      <c r="F27" s="194" t="s">
        <v>158</v>
      </c>
      <c r="G27" s="165">
        <v>42</v>
      </c>
      <c r="H27" s="195">
        <v>126000</v>
      </c>
      <c r="I27" s="195">
        <v>126000</v>
      </c>
      <c r="J27" s="195"/>
      <c r="K27" s="165">
        <v>42</v>
      </c>
      <c r="L27" s="165"/>
      <c r="M27" s="165">
        <v>42</v>
      </c>
      <c r="N27" s="196">
        <v>42</v>
      </c>
      <c r="O27" s="165"/>
      <c r="P27" s="165"/>
      <c r="Q27" s="165"/>
      <c r="R27" s="165"/>
      <c r="S27" s="165"/>
      <c r="T27" s="98">
        <v>126000</v>
      </c>
      <c r="U27" s="98">
        <v>55500</v>
      </c>
      <c r="V27" s="98">
        <v>55500</v>
      </c>
      <c r="W27" s="197">
        <v>70500</v>
      </c>
      <c r="X27" s="99"/>
      <c r="Y27" s="166"/>
      <c r="Z27" s="165">
        <v>26</v>
      </c>
      <c r="AA27" s="165">
        <v>3</v>
      </c>
      <c r="AB27" s="165">
        <v>13</v>
      </c>
    </row>
    <row r="28" spans="7:28" ht="12.75">
      <c r="G28" s="1">
        <f aca="true" t="shared" si="0" ref="G28:L28">SUM(G4:G27)</f>
        <v>175</v>
      </c>
      <c r="H28" s="1">
        <f t="shared" si="0"/>
        <v>541000</v>
      </c>
      <c r="I28" s="1">
        <f t="shared" si="0"/>
        <v>535000</v>
      </c>
      <c r="J28" s="1">
        <f t="shared" si="0"/>
        <v>6000</v>
      </c>
      <c r="K28" s="1">
        <f t="shared" si="0"/>
        <v>173</v>
      </c>
      <c r="L28" s="1">
        <f t="shared" si="0"/>
        <v>2</v>
      </c>
      <c r="M28" s="1">
        <f>SUM(M4:M27)</f>
        <v>131</v>
      </c>
      <c r="N28" s="1">
        <f aca="true" t="shared" si="1" ref="N28:AB28">SUM(N4:N27)</f>
        <v>130</v>
      </c>
      <c r="O28" s="1">
        <f t="shared" si="1"/>
        <v>0</v>
      </c>
      <c r="P28" s="1">
        <f t="shared" si="1"/>
        <v>39</v>
      </c>
      <c r="Q28" s="1">
        <f t="shared" si="1"/>
        <v>5</v>
      </c>
      <c r="R28" s="1">
        <f t="shared" si="1"/>
        <v>5</v>
      </c>
      <c r="S28" s="1">
        <f t="shared" si="1"/>
        <v>0</v>
      </c>
      <c r="T28" s="1">
        <f t="shared" si="1"/>
        <v>409000</v>
      </c>
      <c r="U28" s="1">
        <f t="shared" si="1"/>
        <v>332500</v>
      </c>
      <c r="V28" s="1">
        <f t="shared" si="1"/>
        <v>332500</v>
      </c>
      <c r="W28" s="1">
        <f t="shared" si="1"/>
        <v>70500</v>
      </c>
      <c r="X28" s="1">
        <f t="shared" si="1"/>
        <v>6000</v>
      </c>
      <c r="Y28" s="1">
        <f t="shared" si="1"/>
        <v>16000</v>
      </c>
      <c r="Z28" s="1">
        <f t="shared" si="1"/>
        <v>152</v>
      </c>
      <c r="AA28" s="1">
        <f t="shared" si="1"/>
        <v>6</v>
      </c>
      <c r="AB28" s="1">
        <f t="shared" si="1"/>
        <v>17</v>
      </c>
    </row>
    <row r="29" ht="12.75">
      <c r="E29" s="1">
        <f>COUNTIF(E4:E27,"EPL")</f>
        <v>21</v>
      </c>
    </row>
    <row r="30" spans="16:24" ht="12.75">
      <c r="P30" s="1">
        <f>COUNT(P4:P27)</f>
        <v>8</v>
      </c>
      <c r="Q30" s="1">
        <f>COUNT(Q4:Q27)</f>
        <v>1</v>
      </c>
      <c r="U30" s="1" t="s">
        <v>1087</v>
      </c>
      <c r="V30" s="1">
        <f>COUNT(V4:V27)</f>
        <v>15</v>
      </c>
      <c r="W30" s="1">
        <f>COUNT(W4:W27)</f>
        <v>1</v>
      </c>
      <c r="X30" s="1">
        <f>COUNT(X4:X27)</f>
        <v>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I1">
      <pane ySplit="3" topLeftCell="BM90" activePane="bottomLeft" state="frozen"/>
      <selection pane="topLeft" activeCell="A1" sqref="A1"/>
      <selection pane="bottomLeft" activeCell="P231" sqref="P231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6.8515625" style="1" customWidth="1"/>
    <col min="20" max="20" width="19.140625" style="1" customWidth="1"/>
    <col min="21" max="21" width="17.8515625" style="1" customWidth="1"/>
    <col min="22" max="22" width="18.7109375" style="1" customWidth="1"/>
    <col min="23" max="23" width="14.8515625" style="1" customWidth="1"/>
    <col min="24" max="24" width="15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75">
      <c r="A1" s="646" t="s">
        <v>656</v>
      </c>
      <c r="B1" s="647"/>
      <c r="C1" s="2" t="s">
        <v>574</v>
      </c>
      <c r="D1" s="3" t="s">
        <v>146</v>
      </c>
      <c r="E1" s="4" t="s">
        <v>657</v>
      </c>
      <c r="F1" s="5" t="s">
        <v>658</v>
      </c>
      <c r="G1" s="6" t="s">
        <v>798</v>
      </c>
      <c r="H1" s="7" t="s">
        <v>659</v>
      </c>
      <c r="I1" s="8" t="s">
        <v>459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797</v>
      </c>
      <c r="B3" s="20" t="s">
        <v>859</v>
      </c>
      <c r="C3" s="21" t="s">
        <v>860</v>
      </c>
      <c r="D3" s="21" t="s">
        <v>861</v>
      </c>
      <c r="E3" s="21" t="s">
        <v>862</v>
      </c>
      <c r="F3" s="21" t="s">
        <v>863</v>
      </c>
      <c r="G3" s="21" t="s">
        <v>864</v>
      </c>
      <c r="H3" s="22" t="s">
        <v>865</v>
      </c>
      <c r="I3" s="22" t="s">
        <v>866</v>
      </c>
      <c r="J3" s="22" t="s">
        <v>867</v>
      </c>
      <c r="K3" s="21" t="s">
        <v>868</v>
      </c>
      <c r="L3" s="21" t="s">
        <v>869</v>
      </c>
      <c r="M3" s="21" t="s">
        <v>870</v>
      </c>
      <c r="N3" s="21" t="s">
        <v>871</v>
      </c>
      <c r="O3" s="21" t="s">
        <v>872</v>
      </c>
      <c r="P3" s="21" t="s">
        <v>873</v>
      </c>
      <c r="Q3" s="21" t="s">
        <v>802</v>
      </c>
      <c r="R3" s="21" t="s">
        <v>800</v>
      </c>
      <c r="S3" s="21" t="s">
        <v>801</v>
      </c>
      <c r="T3" s="22" t="s">
        <v>874</v>
      </c>
      <c r="U3" s="22" t="s">
        <v>875</v>
      </c>
      <c r="V3" s="22" t="s">
        <v>876</v>
      </c>
      <c r="W3" s="22" t="s">
        <v>877</v>
      </c>
      <c r="X3" s="22" t="s">
        <v>878</v>
      </c>
      <c r="Y3" s="21" t="s">
        <v>879</v>
      </c>
      <c r="Z3" s="21" t="s">
        <v>880</v>
      </c>
      <c r="AA3" s="21" t="s">
        <v>881</v>
      </c>
      <c r="AB3" s="21" t="s">
        <v>882</v>
      </c>
    </row>
    <row r="4" spans="1:28" ht="24">
      <c r="A4" s="522"/>
      <c r="B4" s="523">
        <v>4</v>
      </c>
      <c r="C4" s="524" t="s">
        <v>1096</v>
      </c>
      <c r="D4" s="524" t="s">
        <v>1097</v>
      </c>
      <c r="E4" s="525" t="s">
        <v>1019</v>
      </c>
      <c r="F4" s="526" t="s">
        <v>1098</v>
      </c>
      <c r="G4" s="527">
        <v>17</v>
      </c>
      <c r="H4" s="189">
        <v>51000</v>
      </c>
      <c r="I4" s="189">
        <v>51000</v>
      </c>
      <c r="J4" s="89">
        <v>0</v>
      </c>
      <c r="K4" s="90">
        <f aca="true" t="shared" si="0" ref="K4:K67">I4/3000</f>
        <v>17</v>
      </c>
      <c r="L4" s="528"/>
      <c r="M4" s="529">
        <v>17</v>
      </c>
      <c r="N4" s="528">
        <v>17</v>
      </c>
      <c r="O4" s="528"/>
      <c r="P4" s="528"/>
      <c r="Q4" s="528"/>
      <c r="R4" s="528"/>
      <c r="S4" s="528"/>
      <c r="T4" s="92">
        <v>51000</v>
      </c>
      <c r="U4" s="92">
        <f aca="true" t="shared" si="1" ref="U4:U67">T4-(W4+X4)</f>
        <v>51000</v>
      </c>
      <c r="V4" s="92">
        <v>51000</v>
      </c>
      <c r="W4" s="93"/>
      <c r="X4" s="93"/>
      <c r="Y4" s="530"/>
      <c r="Z4" s="531">
        <v>13</v>
      </c>
      <c r="AA4" s="531">
        <v>4</v>
      </c>
      <c r="AB4" s="531"/>
    </row>
    <row r="5" spans="1:28" ht="24">
      <c r="A5" s="522"/>
      <c r="B5" s="523">
        <v>4</v>
      </c>
      <c r="C5" s="524" t="s">
        <v>1099</v>
      </c>
      <c r="D5" s="524" t="s">
        <v>1100</v>
      </c>
      <c r="E5" s="525" t="s">
        <v>1019</v>
      </c>
      <c r="F5" s="526" t="s">
        <v>1101</v>
      </c>
      <c r="G5" s="527">
        <v>8</v>
      </c>
      <c r="H5" s="189">
        <v>24000</v>
      </c>
      <c r="I5" s="189">
        <v>24000</v>
      </c>
      <c r="J5" s="89">
        <v>0</v>
      </c>
      <c r="K5" s="90">
        <f t="shared" si="0"/>
        <v>8</v>
      </c>
      <c r="L5" s="528"/>
      <c r="M5" s="529">
        <v>8</v>
      </c>
      <c r="N5" s="528">
        <v>8</v>
      </c>
      <c r="O5" s="528"/>
      <c r="P5" s="528"/>
      <c r="Q5" s="528"/>
      <c r="R5" s="528"/>
      <c r="S5" s="528"/>
      <c r="T5" s="92">
        <f>M5*3000</f>
        <v>24000</v>
      </c>
      <c r="U5" s="92">
        <f t="shared" si="1"/>
        <v>24000</v>
      </c>
      <c r="V5" s="92">
        <v>24000</v>
      </c>
      <c r="W5" s="93"/>
      <c r="X5" s="93"/>
      <c r="Y5" s="530"/>
      <c r="Z5" s="531">
        <v>8</v>
      </c>
      <c r="AA5" s="531">
        <v>0</v>
      </c>
      <c r="AB5" s="531">
        <v>0</v>
      </c>
    </row>
    <row r="6" spans="1:28" ht="24">
      <c r="A6" s="532"/>
      <c r="B6" s="533">
        <v>4</v>
      </c>
      <c r="C6" s="534" t="s">
        <v>1102</v>
      </c>
      <c r="D6" s="534" t="s">
        <v>1103</v>
      </c>
      <c r="E6" s="535" t="s">
        <v>1019</v>
      </c>
      <c r="F6" s="536" t="s">
        <v>1104</v>
      </c>
      <c r="G6" s="537">
        <v>8</v>
      </c>
      <c r="H6" s="172">
        <v>24000</v>
      </c>
      <c r="I6" s="172">
        <v>24000</v>
      </c>
      <c r="J6" s="101">
        <v>0</v>
      </c>
      <c r="K6" s="102">
        <f t="shared" si="0"/>
        <v>8</v>
      </c>
      <c r="L6" s="538"/>
      <c r="M6" s="539"/>
      <c r="N6" s="538"/>
      <c r="O6" s="538"/>
      <c r="P6" s="538"/>
      <c r="Q6" s="102">
        <v>8</v>
      </c>
      <c r="R6" s="538">
        <v>8</v>
      </c>
      <c r="S6" s="538"/>
      <c r="T6" s="103">
        <f aca="true" t="shared" si="2" ref="T6:T69">M6*3000</f>
        <v>0</v>
      </c>
      <c r="U6" s="103">
        <f t="shared" si="1"/>
        <v>0</v>
      </c>
      <c r="V6" s="103"/>
      <c r="W6" s="104"/>
      <c r="X6" s="104"/>
      <c r="Y6" s="540"/>
      <c r="Z6" s="541">
        <v>8</v>
      </c>
      <c r="AA6" s="541">
        <v>0</v>
      </c>
      <c r="AB6" s="541"/>
    </row>
    <row r="7" spans="1:28" ht="36">
      <c r="A7" s="542"/>
      <c r="B7" s="543">
        <v>4</v>
      </c>
      <c r="C7" s="544" t="s">
        <v>1105</v>
      </c>
      <c r="D7" s="544" t="s">
        <v>1106</v>
      </c>
      <c r="E7" s="545" t="s">
        <v>1019</v>
      </c>
      <c r="F7" s="546" t="s">
        <v>1107</v>
      </c>
      <c r="G7" s="547">
        <v>31</v>
      </c>
      <c r="H7" s="548">
        <v>93000</v>
      </c>
      <c r="I7" s="548">
        <v>72000</v>
      </c>
      <c r="J7" s="548">
        <v>21000</v>
      </c>
      <c r="K7" s="119">
        <f t="shared" si="0"/>
        <v>24</v>
      </c>
      <c r="L7" s="549">
        <v>7</v>
      </c>
      <c r="M7" s="550">
        <v>27</v>
      </c>
      <c r="N7" s="549">
        <v>24</v>
      </c>
      <c r="O7" s="549">
        <v>3</v>
      </c>
      <c r="P7" s="549">
        <v>4</v>
      </c>
      <c r="Q7" s="119"/>
      <c r="R7" s="549"/>
      <c r="S7" s="549"/>
      <c r="T7" s="121">
        <f t="shared" si="2"/>
        <v>81000</v>
      </c>
      <c r="U7" s="121">
        <f t="shared" si="1"/>
        <v>81000</v>
      </c>
      <c r="V7" s="121"/>
      <c r="W7" s="122"/>
      <c r="X7" s="122"/>
      <c r="Y7" s="551"/>
      <c r="Z7" s="552">
        <v>31</v>
      </c>
      <c r="AA7" s="552"/>
      <c r="AB7" s="552">
        <v>0</v>
      </c>
    </row>
    <row r="8" spans="1:28" s="381" customFormat="1" ht="48">
      <c r="A8" s="553"/>
      <c r="B8" s="554">
        <v>4</v>
      </c>
      <c r="C8" s="555" t="s">
        <v>1108</v>
      </c>
      <c r="D8" s="555" t="s">
        <v>1109</v>
      </c>
      <c r="E8" s="556" t="s">
        <v>1019</v>
      </c>
      <c r="F8" s="557" t="s">
        <v>1110</v>
      </c>
      <c r="G8" s="558">
        <v>11</v>
      </c>
      <c r="H8" s="164">
        <v>33000</v>
      </c>
      <c r="I8" s="164">
        <v>21000</v>
      </c>
      <c r="J8" s="164">
        <v>12000</v>
      </c>
      <c r="K8" s="96">
        <f t="shared" si="0"/>
        <v>7</v>
      </c>
      <c r="L8" s="559">
        <v>4</v>
      </c>
      <c r="M8" s="560">
        <v>11</v>
      </c>
      <c r="N8" s="559">
        <v>7</v>
      </c>
      <c r="O8" s="559">
        <v>4</v>
      </c>
      <c r="P8" s="559"/>
      <c r="Q8" s="559"/>
      <c r="R8" s="559"/>
      <c r="S8" s="559"/>
      <c r="T8" s="98">
        <f t="shared" si="2"/>
        <v>33000</v>
      </c>
      <c r="U8" s="98">
        <f t="shared" si="1"/>
        <v>33000</v>
      </c>
      <c r="V8" s="98">
        <v>33000</v>
      </c>
      <c r="W8" s="99"/>
      <c r="X8" s="99"/>
      <c r="Y8" s="561"/>
      <c r="Z8" s="562">
        <v>11</v>
      </c>
      <c r="AA8" s="562"/>
      <c r="AB8" s="562"/>
    </row>
    <row r="9" spans="1:28" s="344" customFormat="1" ht="24">
      <c r="A9" s="532"/>
      <c r="B9" s="533">
        <v>4</v>
      </c>
      <c r="C9" s="534" t="s">
        <v>1111</v>
      </c>
      <c r="D9" s="534" t="s">
        <v>1112</v>
      </c>
      <c r="E9" s="535" t="s">
        <v>1019</v>
      </c>
      <c r="F9" s="536" t="s">
        <v>1113</v>
      </c>
      <c r="G9" s="537">
        <v>188</v>
      </c>
      <c r="H9" s="172">
        <v>564000</v>
      </c>
      <c r="I9" s="172">
        <v>564000</v>
      </c>
      <c r="J9" s="101">
        <v>0</v>
      </c>
      <c r="K9" s="102">
        <f t="shared" si="0"/>
        <v>188</v>
      </c>
      <c r="L9" s="538"/>
      <c r="M9" s="539"/>
      <c r="N9" s="538"/>
      <c r="O9" s="538"/>
      <c r="P9" s="538"/>
      <c r="Q9" s="538">
        <v>188</v>
      </c>
      <c r="R9" s="538">
        <v>188</v>
      </c>
      <c r="S9" s="538"/>
      <c r="T9" s="103">
        <f t="shared" si="2"/>
        <v>0</v>
      </c>
      <c r="U9" s="103">
        <f t="shared" si="1"/>
        <v>0</v>
      </c>
      <c r="V9" s="103"/>
      <c r="W9" s="104"/>
      <c r="X9" s="104"/>
      <c r="Y9" s="540"/>
      <c r="Z9" s="541">
        <v>188</v>
      </c>
      <c r="AA9" s="541"/>
      <c r="AB9" s="541"/>
    </row>
    <row r="10" spans="1:28" ht="24">
      <c r="A10" s="542"/>
      <c r="B10" s="543">
        <v>4</v>
      </c>
      <c r="C10" s="563" t="s">
        <v>1114</v>
      </c>
      <c r="D10" s="563" t="s">
        <v>1115</v>
      </c>
      <c r="E10" s="545" t="s">
        <v>1019</v>
      </c>
      <c r="F10" s="547" t="s">
        <v>1116</v>
      </c>
      <c r="G10" s="547">
        <v>12</v>
      </c>
      <c r="H10" s="564">
        <v>36000</v>
      </c>
      <c r="I10" s="564">
        <v>30000</v>
      </c>
      <c r="J10" s="564">
        <v>6000</v>
      </c>
      <c r="K10" s="119">
        <f t="shared" si="0"/>
        <v>10</v>
      </c>
      <c r="L10" s="549">
        <v>2</v>
      </c>
      <c r="M10" s="550"/>
      <c r="N10" s="549">
        <v>10</v>
      </c>
      <c r="O10" s="549">
        <v>2</v>
      </c>
      <c r="P10" s="549"/>
      <c r="Q10" s="549"/>
      <c r="R10" s="549"/>
      <c r="S10" s="549"/>
      <c r="T10" s="121">
        <v>36000</v>
      </c>
      <c r="U10" s="121">
        <f t="shared" si="1"/>
        <v>36000</v>
      </c>
      <c r="V10" s="121"/>
      <c r="W10" s="122"/>
      <c r="X10" s="122"/>
      <c r="Y10" s="551"/>
      <c r="Z10" s="552">
        <v>4</v>
      </c>
      <c r="AA10" s="552">
        <v>6</v>
      </c>
      <c r="AB10" s="552">
        <v>2</v>
      </c>
    </row>
    <row r="11" spans="1:28" ht="24">
      <c r="A11" s="565"/>
      <c r="B11" s="566">
        <v>4</v>
      </c>
      <c r="C11" s="567" t="s">
        <v>1117</v>
      </c>
      <c r="D11" s="567" t="s">
        <v>1118</v>
      </c>
      <c r="E11" s="568" t="s">
        <v>1019</v>
      </c>
      <c r="F11" s="569" t="s">
        <v>1119</v>
      </c>
      <c r="G11" s="569">
        <v>1</v>
      </c>
      <c r="H11" s="570">
        <v>0</v>
      </c>
      <c r="I11" s="570">
        <v>0</v>
      </c>
      <c r="J11" s="570">
        <v>0</v>
      </c>
      <c r="K11" s="377">
        <v>0</v>
      </c>
      <c r="L11" s="571"/>
      <c r="M11" s="572"/>
      <c r="N11" s="571"/>
      <c r="O11" s="571"/>
      <c r="P11" s="571">
        <v>2</v>
      </c>
      <c r="Q11" s="571"/>
      <c r="R11" s="571"/>
      <c r="S11" s="571"/>
      <c r="T11" s="378">
        <f t="shared" si="2"/>
        <v>0</v>
      </c>
      <c r="U11" s="378">
        <f t="shared" si="1"/>
        <v>0</v>
      </c>
      <c r="V11" s="378"/>
      <c r="W11" s="379"/>
      <c r="X11" s="379"/>
      <c r="Y11" s="573"/>
      <c r="Z11" s="574">
        <v>2</v>
      </c>
      <c r="AA11" s="574"/>
      <c r="AB11" s="574"/>
    </row>
    <row r="12" spans="1:28" ht="12.75">
      <c r="A12" s="542"/>
      <c r="B12" s="543">
        <v>4</v>
      </c>
      <c r="C12" s="563" t="s">
        <v>1120</v>
      </c>
      <c r="D12" s="563" t="s">
        <v>1121</v>
      </c>
      <c r="E12" s="545" t="s">
        <v>1019</v>
      </c>
      <c r="F12" s="547" t="s">
        <v>1122</v>
      </c>
      <c r="G12" s="547">
        <v>12</v>
      </c>
      <c r="H12" s="564">
        <v>36000</v>
      </c>
      <c r="I12" s="564">
        <v>24000</v>
      </c>
      <c r="J12" s="564">
        <v>12000</v>
      </c>
      <c r="K12" s="119">
        <f t="shared" si="0"/>
        <v>8</v>
      </c>
      <c r="L12" s="549">
        <v>4</v>
      </c>
      <c r="M12" s="550">
        <v>8</v>
      </c>
      <c r="N12" s="549">
        <v>8</v>
      </c>
      <c r="O12" s="549"/>
      <c r="P12" s="549">
        <v>4</v>
      </c>
      <c r="Q12" s="549"/>
      <c r="R12" s="549"/>
      <c r="S12" s="549"/>
      <c r="T12" s="121">
        <v>24000</v>
      </c>
      <c r="U12" s="121">
        <f t="shared" si="1"/>
        <v>24000</v>
      </c>
      <c r="V12" s="121"/>
      <c r="W12" s="122"/>
      <c r="X12" s="122"/>
      <c r="Y12" s="551"/>
      <c r="Z12" s="552">
        <v>12</v>
      </c>
      <c r="AA12" s="552"/>
      <c r="AB12" s="552"/>
    </row>
    <row r="13" spans="1:28" ht="24">
      <c r="A13" s="565"/>
      <c r="B13" s="566">
        <v>4</v>
      </c>
      <c r="C13" s="567" t="s">
        <v>1123</v>
      </c>
      <c r="D13" s="567" t="s">
        <v>1124</v>
      </c>
      <c r="E13" s="568" t="s">
        <v>1019</v>
      </c>
      <c r="F13" s="569" t="s">
        <v>1125</v>
      </c>
      <c r="G13" s="569">
        <v>50</v>
      </c>
      <c r="H13" s="570">
        <v>150000</v>
      </c>
      <c r="I13" s="570">
        <v>12000</v>
      </c>
      <c r="J13" s="570">
        <v>138000</v>
      </c>
      <c r="K13" s="377">
        <f t="shared" si="0"/>
        <v>4</v>
      </c>
      <c r="L13" s="571">
        <v>46</v>
      </c>
      <c r="M13" s="572"/>
      <c r="N13" s="571"/>
      <c r="O13" s="571"/>
      <c r="P13" s="571">
        <v>50</v>
      </c>
      <c r="Q13" s="571"/>
      <c r="R13" s="571"/>
      <c r="S13" s="571"/>
      <c r="T13" s="378">
        <f t="shared" si="2"/>
        <v>0</v>
      </c>
      <c r="U13" s="378">
        <f t="shared" si="1"/>
        <v>0</v>
      </c>
      <c r="V13" s="378"/>
      <c r="W13" s="379"/>
      <c r="X13" s="379"/>
      <c r="Y13" s="573"/>
      <c r="Z13" s="574">
        <v>50</v>
      </c>
      <c r="AA13" s="574"/>
      <c r="AB13" s="574"/>
    </row>
    <row r="14" spans="1:28" ht="24">
      <c r="A14" s="532"/>
      <c r="B14" s="533">
        <v>4</v>
      </c>
      <c r="C14" s="575" t="s">
        <v>1126</v>
      </c>
      <c r="D14" s="575" t="s">
        <v>1127</v>
      </c>
      <c r="E14" s="535" t="s">
        <v>1019</v>
      </c>
      <c r="F14" s="537" t="s">
        <v>1128</v>
      </c>
      <c r="G14" s="537">
        <v>4</v>
      </c>
      <c r="H14" s="576">
        <v>12000</v>
      </c>
      <c r="I14" s="576">
        <v>12000</v>
      </c>
      <c r="J14" s="576">
        <v>0</v>
      </c>
      <c r="K14" s="102">
        <f t="shared" si="0"/>
        <v>4</v>
      </c>
      <c r="L14" s="538"/>
      <c r="M14" s="539"/>
      <c r="N14" s="538"/>
      <c r="O14" s="538"/>
      <c r="P14" s="538"/>
      <c r="Q14" s="538">
        <v>4</v>
      </c>
      <c r="R14" s="538">
        <v>4</v>
      </c>
      <c r="S14" s="538"/>
      <c r="T14" s="103">
        <f t="shared" si="2"/>
        <v>0</v>
      </c>
      <c r="U14" s="103">
        <f t="shared" si="1"/>
        <v>0</v>
      </c>
      <c r="V14" s="103"/>
      <c r="W14" s="104"/>
      <c r="X14" s="104"/>
      <c r="Y14" s="540"/>
      <c r="Z14" s="541">
        <v>4</v>
      </c>
      <c r="AA14" s="541"/>
      <c r="AB14" s="541"/>
    </row>
    <row r="15" spans="1:28" ht="24">
      <c r="A15" s="522"/>
      <c r="B15" s="523">
        <v>4</v>
      </c>
      <c r="C15" s="577" t="s">
        <v>1126</v>
      </c>
      <c r="D15" s="577" t="s">
        <v>1129</v>
      </c>
      <c r="E15" s="525" t="s">
        <v>1019</v>
      </c>
      <c r="F15" s="527" t="s">
        <v>1130</v>
      </c>
      <c r="G15" s="527">
        <v>2</v>
      </c>
      <c r="H15" s="578">
        <v>6000</v>
      </c>
      <c r="I15" s="578">
        <v>6000</v>
      </c>
      <c r="J15" s="578">
        <v>0</v>
      </c>
      <c r="K15" s="90">
        <f t="shared" si="0"/>
        <v>2</v>
      </c>
      <c r="L15" s="528"/>
      <c r="M15" s="529"/>
      <c r="N15" s="528"/>
      <c r="O15" s="528"/>
      <c r="P15" s="528"/>
      <c r="Q15" s="528"/>
      <c r="R15" s="528"/>
      <c r="S15" s="528"/>
      <c r="T15" s="92">
        <v>6000</v>
      </c>
      <c r="U15" s="92">
        <f t="shared" si="1"/>
        <v>6000</v>
      </c>
      <c r="V15" s="92"/>
      <c r="W15" s="93"/>
      <c r="X15" s="93"/>
      <c r="Y15" s="530"/>
      <c r="Z15" s="531">
        <v>2</v>
      </c>
      <c r="AA15" s="531"/>
      <c r="AB15" s="531"/>
    </row>
    <row r="16" spans="1:28" ht="24">
      <c r="A16" s="542"/>
      <c r="B16" s="543">
        <v>4</v>
      </c>
      <c r="C16" s="563" t="s">
        <v>1131</v>
      </c>
      <c r="D16" s="563" t="s">
        <v>1132</v>
      </c>
      <c r="E16" s="545" t="s">
        <v>1019</v>
      </c>
      <c r="F16" s="547" t="s">
        <v>1133</v>
      </c>
      <c r="G16" s="547">
        <v>10</v>
      </c>
      <c r="H16" s="564">
        <v>30000</v>
      </c>
      <c r="I16" s="564">
        <v>30000</v>
      </c>
      <c r="J16" s="564">
        <v>0</v>
      </c>
      <c r="K16" s="119">
        <f t="shared" si="0"/>
        <v>10</v>
      </c>
      <c r="L16" s="549"/>
      <c r="M16" s="550">
        <v>4</v>
      </c>
      <c r="N16" s="549">
        <v>4</v>
      </c>
      <c r="O16" s="549"/>
      <c r="P16" s="549">
        <v>6</v>
      </c>
      <c r="Q16" s="549"/>
      <c r="R16" s="549"/>
      <c r="S16" s="549"/>
      <c r="T16" s="121">
        <f t="shared" si="2"/>
        <v>12000</v>
      </c>
      <c r="U16" s="121">
        <f t="shared" si="1"/>
        <v>12000</v>
      </c>
      <c r="V16" s="121"/>
      <c r="W16" s="122"/>
      <c r="X16" s="122"/>
      <c r="Y16" s="551"/>
      <c r="Z16" s="552">
        <v>10</v>
      </c>
      <c r="AA16" s="552"/>
      <c r="AB16" s="552"/>
    </row>
    <row r="17" spans="1:28" ht="24">
      <c r="A17" s="553"/>
      <c r="B17" s="554">
        <v>4</v>
      </c>
      <c r="C17" s="579" t="s">
        <v>1134</v>
      </c>
      <c r="D17" s="579" t="s">
        <v>1135</v>
      </c>
      <c r="E17" s="556" t="s">
        <v>1019</v>
      </c>
      <c r="F17" s="558" t="s">
        <v>1136</v>
      </c>
      <c r="G17" s="558">
        <v>9</v>
      </c>
      <c r="H17" s="580">
        <v>27000</v>
      </c>
      <c r="I17" s="580">
        <v>27000</v>
      </c>
      <c r="J17" s="580">
        <v>0</v>
      </c>
      <c r="K17" s="96">
        <f t="shared" si="0"/>
        <v>9</v>
      </c>
      <c r="L17" s="559"/>
      <c r="M17" s="560">
        <v>9</v>
      </c>
      <c r="N17" s="559">
        <v>9</v>
      </c>
      <c r="O17" s="559"/>
      <c r="P17" s="559"/>
      <c r="Q17" s="559"/>
      <c r="R17" s="559"/>
      <c r="S17" s="559"/>
      <c r="T17" s="98">
        <f t="shared" si="2"/>
        <v>27000</v>
      </c>
      <c r="U17" s="98">
        <f t="shared" si="1"/>
        <v>27000</v>
      </c>
      <c r="V17" s="98">
        <v>27000</v>
      </c>
      <c r="W17" s="99"/>
      <c r="X17" s="99"/>
      <c r="Y17" s="561"/>
      <c r="Z17" s="562">
        <v>7</v>
      </c>
      <c r="AA17" s="562">
        <v>2</v>
      </c>
      <c r="AB17" s="562"/>
    </row>
    <row r="18" spans="1:28" ht="24">
      <c r="A18" s="542"/>
      <c r="B18" s="543">
        <v>4</v>
      </c>
      <c r="C18" s="563" t="s">
        <v>1137</v>
      </c>
      <c r="D18" s="563" t="s">
        <v>1138</v>
      </c>
      <c r="E18" s="545" t="s">
        <v>1019</v>
      </c>
      <c r="F18" s="547" t="s">
        <v>1139</v>
      </c>
      <c r="G18" s="547">
        <v>6</v>
      </c>
      <c r="H18" s="564">
        <v>36000</v>
      </c>
      <c r="I18" s="564">
        <v>12000</v>
      </c>
      <c r="J18" s="564">
        <v>24000</v>
      </c>
      <c r="K18" s="119">
        <v>4</v>
      </c>
      <c r="L18" s="549">
        <v>8</v>
      </c>
      <c r="M18" s="550"/>
      <c r="N18" s="549"/>
      <c r="O18" s="549"/>
      <c r="P18" s="549"/>
      <c r="Q18" s="549"/>
      <c r="R18" s="549"/>
      <c r="S18" s="549"/>
      <c r="T18" s="121">
        <v>36000</v>
      </c>
      <c r="U18" s="121">
        <f t="shared" si="1"/>
        <v>36000</v>
      </c>
      <c r="V18" s="121"/>
      <c r="W18" s="122"/>
      <c r="X18" s="122"/>
      <c r="Y18" s="551"/>
      <c r="Z18" s="552">
        <v>12</v>
      </c>
      <c r="AA18" s="552"/>
      <c r="AB18" s="552"/>
    </row>
    <row r="19" spans="1:28" ht="24">
      <c r="A19" s="553"/>
      <c r="B19" s="554">
        <v>4</v>
      </c>
      <c r="C19" s="579" t="s">
        <v>1140</v>
      </c>
      <c r="D19" s="579" t="s">
        <v>1141</v>
      </c>
      <c r="E19" s="556" t="s">
        <v>1019</v>
      </c>
      <c r="F19" s="558" t="s">
        <v>1142</v>
      </c>
      <c r="G19" s="558">
        <v>1</v>
      </c>
      <c r="H19" s="580">
        <v>3000</v>
      </c>
      <c r="I19" s="580">
        <v>3000</v>
      </c>
      <c r="J19" s="580">
        <v>0</v>
      </c>
      <c r="K19" s="96">
        <f t="shared" si="0"/>
        <v>1</v>
      </c>
      <c r="L19" s="559">
        <v>0</v>
      </c>
      <c r="M19" s="560">
        <v>1</v>
      </c>
      <c r="N19" s="559">
        <v>1</v>
      </c>
      <c r="O19" s="559"/>
      <c r="P19" s="559"/>
      <c r="Q19" s="559"/>
      <c r="R19" s="559"/>
      <c r="S19" s="559"/>
      <c r="T19" s="98">
        <v>3000</v>
      </c>
      <c r="U19" s="98">
        <f t="shared" si="1"/>
        <v>3000</v>
      </c>
      <c r="V19" s="98">
        <v>3000</v>
      </c>
      <c r="W19" s="99"/>
      <c r="X19" s="99"/>
      <c r="Y19" s="561"/>
      <c r="Z19" s="562">
        <v>1</v>
      </c>
      <c r="AA19" s="562"/>
      <c r="AB19" s="562"/>
    </row>
    <row r="20" spans="1:28" ht="24">
      <c r="A20" s="553"/>
      <c r="B20" s="554">
        <v>4</v>
      </c>
      <c r="C20" s="579" t="s">
        <v>1143</v>
      </c>
      <c r="D20" s="579" t="s">
        <v>1144</v>
      </c>
      <c r="E20" s="556" t="s">
        <v>1019</v>
      </c>
      <c r="F20" s="558" t="s">
        <v>1145</v>
      </c>
      <c r="G20" s="558">
        <v>4</v>
      </c>
      <c r="H20" s="580">
        <v>12000</v>
      </c>
      <c r="I20" s="580">
        <v>12000</v>
      </c>
      <c r="J20" s="580">
        <v>0</v>
      </c>
      <c r="K20" s="96">
        <f t="shared" si="0"/>
        <v>4</v>
      </c>
      <c r="L20" s="559">
        <v>0</v>
      </c>
      <c r="M20" s="560">
        <v>4</v>
      </c>
      <c r="N20" s="559">
        <v>4</v>
      </c>
      <c r="O20" s="559"/>
      <c r="P20" s="559"/>
      <c r="Q20" s="559"/>
      <c r="R20" s="559"/>
      <c r="S20" s="559"/>
      <c r="T20" s="98">
        <f t="shared" si="2"/>
        <v>12000</v>
      </c>
      <c r="U20" s="98">
        <f t="shared" si="1"/>
        <v>12000</v>
      </c>
      <c r="V20" s="581">
        <v>12000</v>
      </c>
      <c r="W20" s="99"/>
      <c r="X20" s="99"/>
      <c r="Y20" s="561"/>
      <c r="Z20" s="562">
        <v>4</v>
      </c>
      <c r="AA20" s="562"/>
      <c r="AB20" s="562"/>
    </row>
    <row r="21" spans="1:28" ht="24">
      <c r="A21" s="553"/>
      <c r="B21" s="554">
        <v>4</v>
      </c>
      <c r="C21" s="579" t="s">
        <v>1146</v>
      </c>
      <c r="D21" s="579" t="s">
        <v>1146</v>
      </c>
      <c r="E21" s="556" t="s">
        <v>1019</v>
      </c>
      <c r="F21" s="558" t="s">
        <v>1147</v>
      </c>
      <c r="G21" s="558">
        <v>2</v>
      </c>
      <c r="H21" s="580">
        <v>6000</v>
      </c>
      <c r="I21" s="580">
        <v>6000</v>
      </c>
      <c r="J21" s="580">
        <v>0</v>
      </c>
      <c r="K21" s="96">
        <f t="shared" si="0"/>
        <v>2</v>
      </c>
      <c r="L21" s="559"/>
      <c r="M21" s="560">
        <v>2</v>
      </c>
      <c r="N21" s="559">
        <v>2</v>
      </c>
      <c r="O21" s="559"/>
      <c r="P21" s="559"/>
      <c r="Q21" s="559"/>
      <c r="R21" s="559"/>
      <c r="S21" s="559"/>
      <c r="T21" s="98">
        <v>6000</v>
      </c>
      <c r="U21" s="98">
        <f t="shared" si="1"/>
        <v>6000</v>
      </c>
      <c r="V21" s="98">
        <v>6000</v>
      </c>
      <c r="W21" s="99"/>
      <c r="X21" s="99"/>
      <c r="Y21" s="561"/>
      <c r="Z21" s="562">
        <v>2</v>
      </c>
      <c r="AA21" s="562"/>
      <c r="AB21" s="562"/>
    </row>
    <row r="22" spans="1:28" ht="24">
      <c r="A22" s="553"/>
      <c r="B22" s="554">
        <v>4</v>
      </c>
      <c r="C22" s="579" t="s">
        <v>1148</v>
      </c>
      <c r="D22" s="579" t="s">
        <v>1149</v>
      </c>
      <c r="E22" s="556" t="s">
        <v>1019</v>
      </c>
      <c r="F22" s="558" t="s">
        <v>1150</v>
      </c>
      <c r="G22" s="558">
        <v>13</v>
      </c>
      <c r="H22" s="580">
        <v>39000</v>
      </c>
      <c r="I22" s="580">
        <v>0</v>
      </c>
      <c r="J22" s="580">
        <v>39000</v>
      </c>
      <c r="K22" s="96">
        <f t="shared" si="0"/>
        <v>0</v>
      </c>
      <c r="L22" s="559">
        <v>13</v>
      </c>
      <c r="M22" s="560">
        <v>8</v>
      </c>
      <c r="N22" s="559">
        <v>8</v>
      </c>
      <c r="O22" s="559">
        <v>8</v>
      </c>
      <c r="P22" s="559">
        <v>5</v>
      </c>
      <c r="Q22" s="559"/>
      <c r="R22" s="559"/>
      <c r="S22" s="559"/>
      <c r="T22" s="98">
        <f t="shared" si="2"/>
        <v>24000</v>
      </c>
      <c r="U22" s="98">
        <f t="shared" si="1"/>
        <v>24000</v>
      </c>
      <c r="V22" s="98">
        <v>24000</v>
      </c>
      <c r="W22" s="99"/>
      <c r="X22" s="99"/>
      <c r="Y22" s="561"/>
      <c r="Z22" s="562">
        <v>8</v>
      </c>
      <c r="AA22" s="562">
        <v>5</v>
      </c>
      <c r="AB22" s="562"/>
    </row>
    <row r="23" spans="1:28" ht="24">
      <c r="A23" s="553"/>
      <c r="B23" s="554">
        <v>4</v>
      </c>
      <c r="C23" s="579" t="s">
        <v>1151</v>
      </c>
      <c r="D23" s="579" t="s">
        <v>1152</v>
      </c>
      <c r="E23" s="556" t="s">
        <v>1019</v>
      </c>
      <c r="F23" s="558" t="s">
        <v>1153</v>
      </c>
      <c r="G23" s="558">
        <v>1</v>
      </c>
      <c r="H23" s="580">
        <v>3000</v>
      </c>
      <c r="I23" s="580">
        <v>0</v>
      </c>
      <c r="J23" s="580">
        <v>3000</v>
      </c>
      <c r="K23" s="96">
        <f t="shared" si="0"/>
        <v>0</v>
      </c>
      <c r="L23" s="559">
        <v>1</v>
      </c>
      <c r="M23" s="560">
        <v>1</v>
      </c>
      <c r="N23" s="559">
        <v>1</v>
      </c>
      <c r="O23" s="559">
        <v>1</v>
      </c>
      <c r="P23" s="559"/>
      <c r="Q23" s="559"/>
      <c r="R23" s="559"/>
      <c r="S23" s="559"/>
      <c r="T23" s="98">
        <f t="shared" si="2"/>
        <v>3000</v>
      </c>
      <c r="U23" s="98">
        <f t="shared" si="1"/>
        <v>3000</v>
      </c>
      <c r="V23" s="98">
        <v>3000</v>
      </c>
      <c r="W23" s="99"/>
      <c r="X23" s="99"/>
      <c r="Y23" s="561"/>
      <c r="Z23" s="562">
        <v>1</v>
      </c>
      <c r="AA23" s="562"/>
      <c r="AB23" s="562"/>
    </row>
    <row r="24" spans="1:28" ht="24">
      <c r="A24" s="522"/>
      <c r="B24" s="523">
        <v>4</v>
      </c>
      <c r="C24" s="577" t="s">
        <v>1154</v>
      </c>
      <c r="D24" s="577" t="s">
        <v>1155</v>
      </c>
      <c r="E24" s="525" t="s">
        <v>1019</v>
      </c>
      <c r="F24" s="527" t="s">
        <v>1156</v>
      </c>
      <c r="G24" s="527">
        <v>2</v>
      </c>
      <c r="H24" s="578">
        <v>6000</v>
      </c>
      <c r="I24" s="578">
        <v>6000</v>
      </c>
      <c r="J24" s="578">
        <v>0</v>
      </c>
      <c r="K24" s="90">
        <f t="shared" si="0"/>
        <v>2</v>
      </c>
      <c r="L24" s="528"/>
      <c r="M24" s="529">
        <v>2</v>
      </c>
      <c r="N24" s="528">
        <v>2</v>
      </c>
      <c r="O24" s="90"/>
      <c r="P24" s="528"/>
      <c r="Q24" s="528"/>
      <c r="R24" s="528"/>
      <c r="S24" s="528"/>
      <c r="T24" s="92">
        <f t="shared" si="2"/>
        <v>6000</v>
      </c>
      <c r="U24" s="92">
        <f t="shared" si="1"/>
        <v>6000</v>
      </c>
      <c r="V24" s="92">
        <v>6000</v>
      </c>
      <c r="W24" s="93"/>
      <c r="X24" s="93"/>
      <c r="Y24" s="530"/>
      <c r="Z24" s="531">
        <v>2</v>
      </c>
      <c r="AA24" s="531"/>
      <c r="AB24" s="531"/>
    </row>
    <row r="25" spans="1:28" ht="24">
      <c r="A25" s="553"/>
      <c r="B25" s="554">
        <v>4</v>
      </c>
      <c r="C25" s="579" t="s">
        <v>1157</v>
      </c>
      <c r="D25" s="579" t="s">
        <v>1158</v>
      </c>
      <c r="E25" s="556" t="s">
        <v>1019</v>
      </c>
      <c r="F25" s="558" t="s">
        <v>1159</v>
      </c>
      <c r="G25" s="558">
        <v>9</v>
      </c>
      <c r="H25" s="580">
        <v>27000</v>
      </c>
      <c r="I25" s="580">
        <v>27000</v>
      </c>
      <c r="J25" s="580">
        <v>0</v>
      </c>
      <c r="K25" s="96">
        <f t="shared" si="0"/>
        <v>9</v>
      </c>
      <c r="L25" s="559"/>
      <c r="M25" s="560">
        <v>9</v>
      </c>
      <c r="N25" s="559">
        <v>9</v>
      </c>
      <c r="O25" s="559"/>
      <c r="P25" s="559"/>
      <c r="Q25" s="559"/>
      <c r="R25" s="559"/>
      <c r="S25" s="559"/>
      <c r="T25" s="98">
        <f t="shared" si="2"/>
        <v>27000</v>
      </c>
      <c r="U25" s="98">
        <f t="shared" si="1"/>
        <v>27000</v>
      </c>
      <c r="V25" s="98">
        <v>27000</v>
      </c>
      <c r="W25" s="99"/>
      <c r="X25" s="99"/>
      <c r="Y25" s="561"/>
      <c r="Z25" s="562">
        <v>6</v>
      </c>
      <c r="AA25" s="562"/>
      <c r="AB25" s="562">
        <v>3</v>
      </c>
    </row>
    <row r="26" spans="1:28" ht="24">
      <c r="A26" s="542"/>
      <c r="B26" s="543">
        <v>4</v>
      </c>
      <c r="C26" s="563" t="s">
        <v>1160</v>
      </c>
      <c r="D26" s="563" t="s">
        <v>1161</v>
      </c>
      <c r="E26" s="545" t="s">
        <v>1019</v>
      </c>
      <c r="F26" s="547" t="s">
        <v>1162</v>
      </c>
      <c r="G26" s="547">
        <v>6</v>
      </c>
      <c r="H26" s="564">
        <v>18000</v>
      </c>
      <c r="I26" s="564">
        <v>18000</v>
      </c>
      <c r="J26" s="564">
        <v>0</v>
      </c>
      <c r="K26" s="119">
        <f t="shared" si="0"/>
        <v>6</v>
      </c>
      <c r="L26" s="549"/>
      <c r="M26" s="550">
        <v>6</v>
      </c>
      <c r="N26" s="549">
        <v>6</v>
      </c>
      <c r="O26" s="549"/>
      <c r="P26" s="549"/>
      <c r="Q26" s="549"/>
      <c r="R26" s="549"/>
      <c r="S26" s="549"/>
      <c r="T26" s="121">
        <f t="shared" si="2"/>
        <v>18000</v>
      </c>
      <c r="U26" s="121">
        <f t="shared" si="1"/>
        <v>18000</v>
      </c>
      <c r="V26" s="121"/>
      <c r="W26" s="122"/>
      <c r="X26" s="122"/>
      <c r="Y26" s="551"/>
      <c r="Z26" s="552">
        <v>6</v>
      </c>
      <c r="AA26" s="552"/>
      <c r="AB26" s="552"/>
    </row>
    <row r="27" spans="1:28" ht="24">
      <c r="A27" s="565"/>
      <c r="B27" s="566">
        <v>4</v>
      </c>
      <c r="C27" s="609" t="s">
        <v>1163</v>
      </c>
      <c r="D27" s="609" t="s">
        <v>1164</v>
      </c>
      <c r="E27" s="610" t="s">
        <v>1019</v>
      </c>
      <c r="F27" s="611" t="s">
        <v>1165</v>
      </c>
      <c r="G27" s="611">
        <v>1</v>
      </c>
      <c r="H27" s="612">
        <v>3000</v>
      </c>
      <c r="I27" s="612">
        <v>3000</v>
      </c>
      <c r="J27" s="612">
        <v>0</v>
      </c>
      <c r="K27" s="114">
        <f t="shared" si="0"/>
        <v>1</v>
      </c>
      <c r="L27" s="571"/>
      <c r="M27" s="613"/>
      <c r="N27" s="571"/>
      <c r="O27" s="571"/>
      <c r="P27" s="571"/>
      <c r="Q27" s="571"/>
      <c r="R27" s="571"/>
      <c r="S27" s="571"/>
      <c r="T27" s="634"/>
      <c r="U27" s="634"/>
      <c r="V27" s="116"/>
      <c r="W27" s="116"/>
      <c r="X27" s="116"/>
      <c r="Y27" s="614"/>
      <c r="Z27" s="574">
        <v>1</v>
      </c>
      <c r="AA27" s="574"/>
      <c r="AB27" s="574"/>
    </row>
    <row r="28" spans="1:28" ht="24">
      <c r="A28" s="542"/>
      <c r="B28" s="543">
        <v>4</v>
      </c>
      <c r="C28" s="563" t="s">
        <v>1166</v>
      </c>
      <c r="D28" s="563" t="s">
        <v>1167</v>
      </c>
      <c r="E28" s="545" t="s">
        <v>1019</v>
      </c>
      <c r="F28" s="547" t="s">
        <v>1168</v>
      </c>
      <c r="G28" s="547">
        <v>6</v>
      </c>
      <c r="H28" s="564">
        <v>18000</v>
      </c>
      <c r="I28" s="564">
        <v>18000</v>
      </c>
      <c r="J28" s="564">
        <v>0</v>
      </c>
      <c r="K28" s="119">
        <f t="shared" si="0"/>
        <v>6</v>
      </c>
      <c r="L28" s="549"/>
      <c r="M28" s="550">
        <v>6</v>
      </c>
      <c r="N28" s="549">
        <v>6</v>
      </c>
      <c r="O28" s="549"/>
      <c r="P28" s="549"/>
      <c r="Q28" s="549"/>
      <c r="R28" s="549"/>
      <c r="S28" s="549"/>
      <c r="T28" s="121">
        <f t="shared" si="2"/>
        <v>18000</v>
      </c>
      <c r="U28" s="121">
        <f t="shared" si="1"/>
        <v>18000</v>
      </c>
      <c r="V28" s="121"/>
      <c r="W28" s="122"/>
      <c r="X28" s="122"/>
      <c r="Y28" s="551"/>
      <c r="Z28" s="552">
        <v>6</v>
      </c>
      <c r="AA28" s="552"/>
      <c r="AB28" s="552"/>
    </row>
    <row r="29" spans="1:28" ht="24">
      <c r="A29" s="522"/>
      <c r="B29" s="523">
        <v>4</v>
      </c>
      <c r="C29" s="577" t="s">
        <v>1166</v>
      </c>
      <c r="D29" s="577" t="s">
        <v>1169</v>
      </c>
      <c r="E29" s="525" t="s">
        <v>1019</v>
      </c>
      <c r="F29" s="527" t="s">
        <v>1170</v>
      </c>
      <c r="G29" s="527">
        <v>7</v>
      </c>
      <c r="H29" s="578">
        <v>21000</v>
      </c>
      <c r="I29" s="578">
        <v>21000</v>
      </c>
      <c r="J29" s="578">
        <v>0</v>
      </c>
      <c r="K29" s="90">
        <f t="shared" si="0"/>
        <v>7</v>
      </c>
      <c r="L29" s="528"/>
      <c r="M29" s="529">
        <v>1</v>
      </c>
      <c r="N29" s="528">
        <v>1</v>
      </c>
      <c r="O29" s="528"/>
      <c r="P29" s="528">
        <v>6</v>
      </c>
      <c r="Q29" s="528"/>
      <c r="R29" s="528"/>
      <c r="S29" s="528"/>
      <c r="T29" s="92">
        <f t="shared" si="2"/>
        <v>3000</v>
      </c>
      <c r="U29" s="92">
        <f t="shared" si="1"/>
        <v>3000</v>
      </c>
      <c r="V29" s="92">
        <v>3000</v>
      </c>
      <c r="W29" s="93"/>
      <c r="X29" s="93"/>
      <c r="Y29" s="530"/>
      <c r="Z29" s="531">
        <v>7</v>
      </c>
      <c r="AA29" s="531"/>
      <c r="AB29" s="531"/>
    </row>
    <row r="30" spans="1:28" ht="36">
      <c r="A30" s="522"/>
      <c r="B30" s="523">
        <v>4</v>
      </c>
      <c r="C30" s="577" t="s">
        <v>1171</v>
      </c>
      <c r="D30" s="577" t="s">
        <v>1172</v>
      </c>
      <c r="E30" s="525" t="s">
        <v>1019</v>
      </c>
      <c r="F30" s="527" t="s">
        <v>1173</v>
      </c>
      <c r="G30" s="527">
        <v>10</v>
      </c>
      <c r="H30" s="578">
        <v>30000</v>
      </c>
      <c r="I30" s="578">
        <v>30000</v>
      </c>
      <c r="J30" s="578">
        <v>0</v>
      </c>
      <c r="K30" s="90">
        <f t="shared" si="0"/>
        <v>10</v>
      </c>
      <c r="L30" s="528"/>
      <c r="M30" s="529">
        <v>10</v>
      </c>
      <c r="N30" s="528">
        <v>10</v>
      </c>
      <c r="O30" s="528"/>
      <c r="P30" s="528"/>
      <c r="Q30" s="528"/>
      <c r="R30" s="528"/>
      <c r="S30" s="528"/>
      <c r="T30" s="92">
        <v>30000</v>
      </c>
      <c r="U30" s="92">
        <v>30000</v>
      </c>
      <c r="V30" s="92">
        <v>30000</v>
      </c>
      <c r="W30" s="93"/>
      <c r="X30" s="93"/>
      <c r="Y30" s="530"/>
      <c r="Z30" s="531">
        <v>10</v>
      </c>
      <c r="AA30" s="531"/>
      <c r="AB30" s="531"/>
    </row>
    <row r="31" spans="1:28" ht="48">
      <c r="A31" s="532" t="s">
        <v>110</v>
      </c>
      <c r="B31" s="533">
        <v>4</v>
      </c>
      <c r="C31" s="575" t="s">
        <v>1174</v>
      </c>
      <c r="D31" s="575" t="s">
        <v>1175</v>
      </c>
      <c r="E31" s="535" t="s">
        <v>496</v>
      </c>
      <c r="F31" s="537" t="s">
        <v>1176</v>
      </c>
      <c r="G31" s="537">
        <v>10</v>
      </c>
      <c r="H31" s="576">
        <v>30000</v>
      </c>
      <c r="I31" s="576">
        <v>24000</v>
      </c>
      <c r="J31" s="576">
        <v>6000</v>
      </c>
      <c r="K31" s="102">
        <f t="shared" si="0"/>
        <v>8</v>
      </c>
      <c r="L31" s="538">
        <v>2</v>
      </c>
      <c r="M31" s="539"/>
      <c r="N31" s="538"/>
      <c r="O31" s="538"/>
      <c r="P31" s="538"/>
      <c r="Q31" s="538">
        <v>10</v>
      </c>
      <c r="R31" s="538">
        <v>8</v>
      </c>
      <c r="S31" s="538">
        <v>2</v>
      </c>
      <c r="T31" s="103"/>
      <c r="U31" s="103"/>
      <c r="V31" s="103"/>
      <c r="W31" s="104"/>
      <c r="X31" s="104"/>
      <c r="Y31" s="540"/>
      <c r="Z31" s="541">
        <v>10</v>
      </c>
      <c r="AA31" s="541"/>
      <c r="AB31" s="541"/>
    </row>
    <row r="32" spans="1:28" ht="24">
      <c r="A32" s="553"/>
      <c r="B32" s="554">
        <v>4</v>
      </c>
      <c r="C32" s="579" t="s">
        <v>1177</v>
      </c>
      <c r="D32" s="579" t="s">
        <v>1178</v>
      </c>
      <c r="E32" s="556" t="s">
        <v>1019</v>
      </c>
      <c r="F32" s="558" t="s">
        <v>1179</v>
      </c>
      <c r="G32" s="558">
        <v>2</v>
      </c>
      <c r="H32" s="580">
        <v>6000</v>
      </c>
      <c r="I32" s="580">
        <v>6000</v>
      </c>
      <c r="J32" s="580">
        <v>0</v>
      </c>
      <c r="K32" s="96">
        <f t="shared" si="0"/>
        <v>2</v>
      </c>
      <c r="L32" s="559"/>
      <c r="M32" s="560">
        <v>2</v>
      </c>
      <c r="N32" s="559">
        <v>2</v>
      </c>
      <c r="O32" s="559"/>
      <c r="P32" s="559"/>
      <c r="Q32" s="559"/>
      <c r="R32" s="559"/>
      <c r="S32" s="559"/>
      <c r="T32" s="98">
        <f t="shared" si="2"/>
        <v>6000</v>
      </c>
      <c r="U32" s="98">
        <f t="shared" si="1"/>
        <v>6000</v>
      </c>
      <c r="V32" s="98">
        <v>6000</v>
      </c>
      <c r="W32" s="99"/>
      <c r="X32" s="99"/>
      <c r="Y32" s="561"/>
      <c r="Z32" s="562">
        <v>2</v>
      </c>
      <c r="AA32" s="562"/>
      <c r="AB32" s="562"/>
    </row>
    <row r="33" spans="1:28" ht="36">
      <c r="A33" s="565"/>
      <c r="B33" s="566">
        <v>4</v>
      </c>
      <c r="C33" s="567" t="s">
        <v>1180</v>
      </c>
      <c r="D33" s="567" t="s">
        <v>1181</v>
      </c>
      <c r="E33" s="568" t="s">
        <v>1019</v>
      </c>
      <c r="F33" s="569" t="s">
        <v>1182</v>
      </c>
      <c r="G33" s="569">
        <v>1</v>
      </c>
      <c r="H33" s="570">
        <v>3000</v>
      </c>
      <c r="I33" s="570">
        <v>3000</v>
      </c>
      <c r="J33" s="570">
        <v>0</v>
      </c>
      <c r="K33" s="377">
        <f t="shared" si="0"/>
        <v>1</v>
      </c>
      <c r="L33" s="571"/>
      <c r="M33" s="572"/>
      <c r="N33" s="571"/>
      <c r="O33" s="571"/>
      <c r="P33" s="571"/>
      <c r="Q33" s="571"/>
      <c r="R33" s="571"/>
      <c r="S33" s="571"/>
      <c r="T33" s="378">
        <f t="shared" si="2"/>
        <v>0</v>
      </c>
      <c r="U33" s="378">
        <f t="shared" si="1"/>
        <v>0</v>
      </c>
      <c r="V33" s="378"/>
      <c r="W33" s="379"/>
      <c r="X33" s="379"/>
      <c r="Y33" s="573"/>
      <c r="Z33" s="574">
        <v>1</v>
      </c>
      <c r="AA33" s="574"/>
      <c r="AB33" s="574"/>
    </row>
    <row r="34" spans="1:28" ht="48">
      <c r="A34" s="532" t="s">
        <v>110</v>
      </c>
      <c r="B34" s="533">
        <v>4</v>
      </c>
      <c r="C34" s="575" t="s">
        <v>1183</v>
      </c>
      <c r="D34" s="575" t="s">
        <v>1184</v>
      </c>
      <c r="E34" s="535" t="s">
        <v>496</v>
      </c>
      <c r="F34" s="537" t="s">
        <v>1185</v>
      </c>
      <c r="G34" s="537">
        <v>14</v>
      </c>
      <c r="H34" s="576">
        <v>42000</v>
      </c>
      <c r="I34" s="576">
        <v>42000</v>
      </c>
      <c r="J34" s="576">
        <v>0</v>
      </c>
      <c r="K34" s="102">
        <f t="shared" si="0"/>
        <v>14</v>
      </c>
      <c r="L34" s="538"/>
      <c r="M34" s="539"/>
      <c r="N34" s="538"/>
      <c r="O34" s="538"/>
      <c r="P34" s="538"/>
      <c r="Q34" s="538">
        <v>14</v>
      </c>
      <c r="R34" s="538">
        <v>14</v>
      </c>
      <c r="S34" s="538"/>
      <c r="T34" s="103"/>
      <c r="U34" s="103">
        <f t="shared" si="1"/>
        <v>0</v>
      </c>
      <c r="V34" s="103"/>
      <c r="W34" s="104"/>
      <c r="X34" s="104"/>
      <c r="Y34" s="540"/>
      <c r="Z34" s="541">
        <v>4</v>
      </c>
      <c r="AA34" s="541"/>
      <c r="AB34" s="541">
        <v>10</v>
      </c>
    </row>
    <row r="35" spans="1:28" ht="24">
      <c r="A35" s="542"/>
      <c r="B35" s="543">
        <v>4</v>
      </c>
      <c r="C35" s="563" t="s">
        <v>1186</v>
      </c>
      <c r="D35" s="563" t="s">
        <v>1187</v>
      </c>
      <c r="E35" s="545" t="s">
        <v>1019</v>
      </c>
      <c r="F35" s="547" t="s">
        <v>1188</v>
      </c>
      <c r="G35" s="547">
        <v>11</v>
      </c>
      <c r="H35" s="564">
        <v>33000</v>
      </c>
      <c r="I35" s="564">
        <v>33000</v>
      </c>
      <c r="J35" s="564">
        <v>0</v>
      </c>
      <c r="K35" s="119">
        <f t="shared" si="0"/>
        <v>11</v>
      </c>
      <c r="L35" s="549"/>
      <c r="M35" s="550">
        <v>11</v>
      </c>
      <c r="N35" s="549">
        <v>11</v>
      </c>
      <c r="O35" s="549"/>
      <c r="P35" s="549"/>
      <c r="Q35" s="549"/>
      <c r="R35" s="549"/>
      <c r="S35" s="549"/>
      <c r="T35" s="121">
        <v>33000</v>
      </c>
      <c r="U35" s="121">
        <f t="shared" si="1"/>
        <v>33000</v>
      </c>
      <c r="V35" s="121"/>
      <c r="W35" s="122"/>
      <c r="X35" s="122"/>
      <c r="Y35" s="551"/>
      <c r="Z35" s="552">
        <v>11</v>
      </c>
      <c r="AA35" s="552"/>
      <c r="AB35" s="552"/>
    </row>
    <row r="36" spans="1:28" ht="24">
      <c r="A36" s="522"/>
      <c r="B36" s="523">
        <v>4</v>
      </c>
      <c r="C36" s="577" t="s">
        <v>1189</v>
      </c>
      <c r="D36" s="577" t="s">
        <v>1190</v>
      </c>
      <c r="E36" s="525" t="s">
        <v>1019</v>
      </c>
      <c r="F36" s="527" t="s">
        <v>1191</v>
      </c>
      <c r="G36" s="527">
        <v>25</v>
      </c>
      <c r="H36" s="578">
        <v>75000</v>
      </c>
      <c r="I36" s="578">
        <v>75000</v>
      </c>
      <c r="J36" s="578">
        <v>0</v>
      </c>
      <c r="K36" s="90">
        <f t="shared" si="0"/>
        <v>25</v>
      </c>
      <c r="L36" s="528"/>
      <c r="M36" s="529">
        <v>25</v>
      </c>
      <c r="N36" s="528">
        <v>25</v>
      </c>
      <c r="O36" s="528"/>
      <c r="P36" s="528"/>
      <c r="Q36" s="528"/>
      <c r="R36" s="528"/>
      <c r="S36" s="528"/>
      <c r="T36" s="92">
        <f t="shared" si="2"/>
        <v>75000</v>
      </c>
      <c r="U36" s="92">
        <f t="shared" si="1"/>
        <v>75000</v>
      </c>
      <c r="V36" s="92">
        <v>75000</v>
      </c>
      <c r="W36" s="93"/>
      <c r="X36" s="93"/>
      <c r="Y36" s="530"/>
      <c r="Z36" s="531">
        <v>7</v>
      </c>
      <c r="AA36" s="531">
        <v>8</v>
      </c>
      <c r="AB36" s="531">
        <v>10</v>
      </c>
    </row>
    <row r="37" spans="1:28" ht="48">
      <c r="A37" s="532" t="s">
        <v>110</v>
      </c>
      <c r="B37" s="533">
        <v>4</v>
      </c>
      <c r="C37" s="575" t="s">
        <v>1192</v>
      </c>
      <c r="D37" s="575" t="s">
        <v>1193</v>
      </c>
      <c r="E37" s="535" t="s">
        <v>496</v>
      </c>
      <c r="F37" s="537" t="s">
        <v>1194</v>
      </c>
      <c r="G37" s="537">
        <v>16</v>
      </c>
      <c r="H37" s="576">
        <v>48000</v>
      </c>
      <c r="I37" s="576">
        <v>24000</v>
      </c>
      <c r="J37" s="576">
        <v>24000</v>
      </c>
      <c r="K37" s="102">
        <f t="shared" si="0"/>
        <v>8</v>
      </c>
      <c r="L37" s="538">
        <v>8</v>
      </c>
      <c r="M37" s="539"/>
      <c r="N37" s="538"/>
      <c r="O37" s="538"/>
      <c r="P37" s="538"/>
      <c r="Q37" s="538">
        <v>16</v>
      </c>
      <c r="R37" s="538">
        <v>8</v>
      </c>
      <c r="S37" s="538">
        <v>8</v>
      </c>
      <c r="T37" s="103"/>
      <c r="U37" s="103">
        <f t="shared" si="1"/>
        <v>0</v>
      </c>
      <c r="V37" s="103"/>
      <c r="W37" s="104"/>
      <c r="X37" s="104"/>
      <c r="Y37" s="540"/>
      <c r="Z37" s="541">
        <v>8</v>
      </c>
      <c r="AA37" s="541"/>
      <c r="AB37" s="541">
        <v>8</v>
      </c>
    </row>
    <row r="38" spans="1:28" ht="24">
      <c r="A38" s="565"/>
      <c r="B38" s="566">
        <v>4</v>
      </c>
      <c r="C38" s="567" t="s">
        <v>1195</v>
      </c>
      <c r="D38" s="567" t="s">
        <v>1196</v>
      </c>
      <c r="E38" s="568" t="s">
        <v>1019</v>
      </c>
      <c r="F38" s="569" t="s">
        <v>1197</v>
      </c>
      <c r="G38" s="569">
        <v>14</v>
      </c>
      <c r="H38" s="570">
        <v>42000</v>
      </c>
      <c r="I38" s="570">
        <v>42000</v>
      </c>
      <c r="J38" s="570">
        <v>0</v>
      </c>
      <c r="K38" s="377">
        <f t="shared" si="0"/>
        <v>14</v>
      </c>
      <c r="L38" s="571"/>
      <c r="M38" s="572"/>
      <c r="N38" s="571"/>
      <c r="O38" s="571"/>
      <c r="P38" s="571">
        <v>14</v>
      </c>
      <c r="Q38" s="571"/>
      <c r="R38" s="571"/>
      <c r="S38" s="571"/>
      <c r="T38" s="378">
        <f t="shared" si="2"/>
        <v>0</v>
      </c>
      <c r="U38" s="378">
        <f t="shared" si="1"/>
        <v>0</v>
      </c>
      <c r="V38" s="378"/>
      <c r="W38" s="379"/>
      <c r="X38" s="379"/>
      <c r="Y38" s="573"/>
      <c r="Z38" s="574">
        <v>11</v>
      </c>
      <c r="AA38" s="574">
        <v>3</v>
      </c>
      <c r="AB38" s="574"/>
    </row>
    <row r="39" spans="1:28" ht="24">
      <c r="A39" s="532"/>
      <c r="B39" s="533">
        <v>4</v>
      </c>
      <c r="C39" s="575" t="s">
        <v>1198</v>
      </c>
      <c r="D39" s="575" t="s">
        <v>1199</v>
      </c>
      <c r="E39" s="535" t="s">
        <v>1019</v>
      </c>
      <c r="F39" s="537" t="s">
        <v>1200</v>
      </c>
      <c r="G39" s="537">
        <v>24</v>
      </c>
      <c r="H39" s="576">
        <v>72000</v>
      </c>
      <c r="I39" s="576">
        <v>72000</v>
      </c>
      <c r="J39" s="576">
        <v>0</v>
      </c>
      <c r="K39" s="102">
        <f t="shared" si="0"/>
        <v>24</v>
      </c>
      <c r="L39" s="538"/>
      <c r="M39" s="539"/>
      <c r="N39" s="538"/>
      <c r="O39" s="538" t="s">
        <v>799</v>
      </c>
      <c r="P39" s="538"/>
      <c r="Q39" s="538">
        <v>24</v>
      </c>
      <c r="R39" s="538">
        <v>24</v>
      </c>
      <c r="S39" s="538"/>
      <c r="T39" s="103">
        <f t="shared" si="2"/>
        <v>0</v>
      </c>
      <c r="U39" s="103">
        <f t="shared" si="1"/>
        <v>0</v>
      </c>
      <c r="V39" s="103"/>
      <c r="W39" s="104"/>
      <c r="X39" s="104"/>
      <c r="Y39" s="540"/>
      <c r="Z39" s="541">
        <v>24</v>
      </c>
      <c r="AA39" s="541"/>
      <c r="AB39" s="541"/>
    </row>
    <row r="40" spans="1:28" ht="24">
      <c r="A40" s="565"/>
      <c r="B40" s="566">
        <v>4</v>
      </c>
      <c r="C40" s="567" t="s">
        <v>1201</v>
      </c>
      <c r="D40" s="567" t="s">
        <v>1202</v>
      </c>
      <c r="E40" s="568" t="s">
        <v>1019</v>
      </c>
      <c r="F40" s="569" t="s">
        <v>1203</v>
      </c>
      <c r="G40" s="569">
        <v>5</v>
      </c>
      <c r="H40" s="570">
        <v>15000</v>
      </c>
      <c r="I40" s="570">
        <v>0</v>
      </c>
      <c r="J40" s="570">
        <v>15000</v>
      </c>
      <c r="K40" s="377">
        <f t="shared" si="0"/>
        <v>0</v>
      </c>
      <c r="L40" s="571">
        <v>5</v>
      </c>
      <c r="M40" s="572"/>
      <c r="N40" s="571"/>
      <c r="O40" s="571"/>
      <c r="P40" s="571">
        <v>5</v>
      </c>
      <c r="Q40" s="571"/>
      <c r="R40" s="571"/>
      <c r="S40" s="571"/>
      <c r="T40" s="378">
        <f t="shared" si="2"/>
        <v>0</v>
      </c>
      <c r="U40" s="378">
        <f t="shared" si="1"/>
        <v>0</v>
      </c>
      <c r="V40" s="378"/>
      <c r="W40" s="379"/>
      <c r="X40" s="379"/>
      <c r="Y40" s="573"/>
      <c r="Z40" s="574">
        <v>5</v>
      </c>
      <c r="AA40" s="574"/>
      <c r="AB40" s="574"/>
    </row>
    <row r="41" spans="1:28" ht="24">
      <c r="A41" s="553"/>
      <c r="B41" s="554">
        <v>4</v>
      </c>
      <c r="C41" s="579" t="s">
        <v>1204</v>
      </c>
      <c r="D41" s="579" t="s">
        <v>1205</v>
      </c>
      <c r="E41" s="556" t="s">
        <v>1019</v>
      </c>
      <c r="F41" s="558" t="s">
        <v>1206</v>
      </c>
      <c r="G41" s="558">
        <v>4</v>
      </c>
      <c r="H41" s="580">
        <v>12000</v>
      </c>
      <c r="I41" s="580">
        <v>12000</v>
      </c>
      <c r="J41" s="580">
        <v>0</v>
      </c>
      <c r="K41" s="96">
        <f t="shared" si="0"/>
        <v>4</v>
      </c>
      <c r="L41" s="559"/>
      <c r="M41" s="560">
        <v>4</v>
      </c>
      <c r="N41" s="559">
        <v>4</v>
      </c>
      <c r="O41" s="559"/>
      <c r="P41" s="559"/>
      <c r="Q41" s="559"/>
      <c r="R41" s="559"/>
      <c r="S41" s="559"/>
      <c r="T41" s="98">
        <f t="shared" si="2"/>
        <v>12000</v>
      </c>
      <c r="U41" s="98">
        <f t="shared" si="1"/>
        <v>12000</v>
      </c>
      <c r="V41" s="98">
        <v>12000</v>
      </c>
      <c r="W41" s="99"/>
      <c r="X41" s="99"/>
      <c r="Y41" s="561"/>
      <c r="Z41" s="562">
        <v>4</v>
      </c>
      <c r="AA41" s="562"/>
      <c r="AB41" s="562"/>
    </row>
    <row r="42" spans="1:28" ht="12.75">
      <c r="A42" s="532"/>
      <c r="B42" s="533">
        <v>4</v>
      </c>
      <c r="C42" s="575" t="s">
        <v>1207</v>
      </c>
      <c r="D42" s="575" t="s">
        <v>1207</v>
      </c>
      <c r="E42" s="535" t="s">
        <v>1019</v>
      </c>
      <c r="F42" s="537" t="s">
        <v>1208</v>
      </c>
      <c r="G42" s="537">
        <v>41</v>
      </c>
      <c r="H42" s="576">
        <v>123000</v>
      </c>
      <c r="I42" s="576">
        <v>123000</v>
      </c>
      <c r="J42" s="576">
        <v>0</v>
      </c>
      <c r="K42" s="102">
        <f t="shared" si="0"/>
        <v>41</v>
      </c>
      <c r="L42" s="538"/>
      <c r="M42" s="539"/>
      <c r="N42" s="538"/>
      <c r="O42" s="538"/>
      <c r="P42" s="538"/>
      <c r="Q42" s="538">
        <v>41</v>
      </c>
      <c r="R42" s="538">
        <v>41</v>
      </c>
      <c r="S42" s="538"/>
      <c r="T42" s="103"/>
      <c r="U42" s="103">
        <f t="shared" si="1"/>
        <v>0</v>
      </c>
      <c r="V42" s="103"/>
      <c r="W42" s="104"/>
      <c r="X42" s="104"/>
      <c r="Y42" s="540"/>
      <c r="Z42" s="541">
        <v>41</v>
      </c>
      <c r="AA42" s="541"/>
      <c r="AB42" s="541"/>
    </row>
    <row r="43" spans="1:28" ht="12.75">
      <c r="A43" s="565"/>
      <c r="B43" s="566">
        <v>4</v>
      </c>
      <c r="C43" s="567" t="s">
        <v>1209</v>
      </c>
      <c r="D43" s="567" t="s">
        <v>1210</v>
      </c>
      <c r="E43" s="568" t="s">
        <v>1019</v>
      </c>
      <c r="F43" s="569" t="s">
        <v>1211</v>
      </c>
      <c r="G43" s="595">
        <v>62</v>
      </c>
      <c r="H43" s="570">
        <v>186000</v>
      </c>
      <c r="I43" s="570">
        <v>0</v>
      </c>
      <c r="J43" s="570">
        <v>186000</v>
      </c>
      <c r="K43" s="377">
        <f t="shared" si="0"/>
        <v>0</v>
      </c>
      <c r="L43" s="571">
        <v>62</v>
      </c>
      <c r="M43" s="572"/>
      <c r="N43" s="571"/>
      <c r="O43" s="571"/>
      <c r="P43" s="571">
        <v>62</v>
      </c>
      <c r="Q43" s="571"/>
      <c r="R43" s="571"/>
      <c r="S43" s="571"/>
      <c r="T43" s="378">
        <f t="shared" si="2"/>
        <v>0</v>
      </c>
      <c r="U43" s="378">
        <f t="shared" si="1"/>
        <v>0</v>
      </c>
      <c r="V43" s="378"/>
      <c r="W43" s="379"/>
      <c r="X43" s="379"/>
      <c r="Y43" s="573"/>
      <c r="Z43" s="574">
        <v>62</v>
      </c>
      <c r="AA43" s="574"/>
      <c r="AB43" s="574"/>
    </row>
    <row r="44" spans="1:28" ht="24">
      <c r="A44" s="565"/>
      <c r="B44" s="566">
        <v>4</v>
      </c>
      <c r="C44" s="567" t="s">
        <v>1212</v>
      </c>
      <c r="D44" s="567" t="s">
        <v>1213</v>
      </c>
      <c r="E44" s="568" t="s">
        <v>1019</v>
      </c>
      <c r="F44" s="569" t="s">
        <v>1214</v>
      </c>
      <c r="G44" s="569">
        <v>2</v>
      </c>
      <c r="H44" s="570">
        <v>0</v>
      </c>
      <c r="I44" s="570">
        <v>0</v>
      </c>
      <c r="J44" s="570">
        <v>0</v>
      </c>
      <c r="K44" s="377">
        <f t="shared" si="0"/>
        <v>0</v>
      </c>
      <c r="L44" s="571"/>
      <c r="M44" s="572"/>
      <c r="N44" s="571"/>
      <c r="O44" s="571"/>
      <c r="P44" s="571">
        <v>2</v>
      </c>
      <c r="Q44" s="571"/>
      <c r="R44" s="571"/>
      <c r="S44" s="571"/>
      <c r="T44" s="378">
        <f t="shared" si="2"/>
        <v>0</v>
      </c>
      <c r="U44" s="378">
        <f t="shared" si="1"/>
        <v>0</v>
      </c>
      <c r="V44" s="378"/>
      <c r="W44" s="379"/>
      <c r="X44" s="379"/>
      <c r="Y44" s="573"/>
      <c r="Z44" s="574">
        <v>0</v>
      </c>
      <c r="AA44" s="574"/>
      <c r="AB44" s="574"/>
    </row>
    <row r="45" spans="1:28" ht="24">
      <c r="A45" s="565" t="s">
        <v>113</v>
      </c>
      <c r="B45" s="566">
        <v>4</v>
      </c>
      <c r="C45" s="567" t="s">
        <v>1215</v>
      </c>
      <c r="D45" s="567" t="s">
        <v>1216</v>
      </c>
      <c r="E45" s="568" t="s">
        <v>1019</v>
      </c>
      <c r="F45" s="569" t="s">
        <v>1217</v>
      </c>
      <c r="G45" s="569">
        <v>4</v>
      </c>
      <c r="H45" s="570">
        <v>12000</v>
      </c>
      <c r="I45" s="570">
        <v>12000</v>
      </c>
      <c r="J45" s="570">
        <v>0</v>
      </c>
      <c r="K45" s="377">
        <f t="shared" si="0"/>
        <v>4</v>
      </c>
      <c r="L45" s="571"/>
      <c r="M45" s="572"/>
      <c r="N45" s="571"/>
      <c r="O45" s="571"/>
      <c r="P45" s="571">
        <v>4</v>
      </c>
      <c r="Q45" s="571"/>
      <c r="R45" s="571"/>
      <c r="S45" s="571"/>
      <c r="T45" s="378"/>
      <c r="U45" s="378">
        <f t="shared" si="1"/>
        <v>0</v>
      </c>
      <c r="V45" s="378"/>
      <c r="W45" s="379"/>
      <c r="X45" s="379"/>
      <c r="Y45" s="573"/>
      <c r="Z45" s="574">
        <v>4</v>
      </c>
      <c r="AA45" s="574"/>
      <c r="AB45" s="574"/>
    </row>
    <row r="46" spans="1:28" ht="36">
      <c r="A46" s="553"/>
      <c r="B46" s="554">
        <v>4</v>
      </c>
      <c r="C46" s="579" t="s">
        <v>1218</v>
      </c>
      <c r="D46" s="579" t="s">
        <v>1219</v>
      </c>
      <c r="E46" s="556" t="s">
        <v>1019</v>
      </c>
      <c r="F46" s="558" t="s">
        <v>1220</v>
      </c>
      <c r="G46" s="558">
        <v>16</v>
      </c>
      <c r="H46" s="580">
        <v>48000</v>
      </c>
      <c r="I46" s="580">
        <v>48000</v>
      </c>
      <c r="J46" s="580">
        <v>0</v>
      </c>
      <c r="K46" s="96">
        <f t="shared" si="0"/>
        <v>16</v>
      </c>
      <c r="L46" s="559"/>
      <c r="M46" s="560">
        <v>16</v>
      </c>
      <c r="N46" s="559">
        <v>16</v>
      </c>
      <c r="O46" s="559"/>
      <c r="P46" s="559"/>
      <c r="Q46" s="559"/>
      <c r="R46" s="559"/>
      <c r="S46" s="559"/>
      <c r="T46" s="98">
        <f t="shared" si="2"/>
        <v>48000</v>
      </c>
      <c r="U46" s="98">
        <f t="shared" si="1"/>
        <v>48000</v>
      </c>
      <c r="V46" s="98">
        <v>48000</v>
      </c>
      <c r="W46" s="99"/>
      <c r="X46" s="99"/>
      <c r="Y46" s="561"/>
      <c r="Z46" s="562">
        <v>16</v>
      </c>
      <c r="AA46" s="562"/>
      <c r="AB46" s="562"/>
    </row>
    <row r="47" spans="1:28" ht="24">
      <c r="A47" s="532"/>
      <c r="B47" s="533">
        <v>4</v>
      </c>
      <c r="C47" s="575" t="s">
        <v>1221</v>
      </c>
      <c r="D47" s="575" t="s">
        <v>1222</v>
      </c>
      <c r="E47" s="535" t="s">
        <v>1019</v>
      </c>
      <c r="F47" s="537" t="s">
        <v>1223</v>
      </c>
      <c r="G47" s="537">
        <v>46</v>
      </c>
      <c r="H47" s="576">
        <v>138000</v>
      </c>
      <c r="I47" s="576">
        <v>69000</v>
      </c>
      <c r="J47" s="576">
        <v>69000</v>
      </c>
      <c r="K47" s="102">
        <f t="shared" si="0"/>
        <v>23</v>
      </c>
      <c r="L47" s="538">
        <v>23</v>
      </c>
      <c r="M47" s="539"/>
      <c r="N47" s="538"/>
      <c r="O47" s="538"/>
      <c r="P47" s="538"/>
      <c r="Q47" s="538">
        <v>46</v>
      </c>
      <c r="R47" s="538">
        <v>23</v>
      </c>
      <c r="S47" s="538">
        <v>23</v>
      </c>
      <c r="T47" s="103">
        <f t="shared" si="2"/>
        <v>0</v>
      </c>
      <c r="U47" s="103">
        <f t="shared" si="1"/>
        <v>0</v>
      </c>
      <c r="V47" s="103"/>
      <c r="W47" s="104"/>
      <c r="X47" s="104"/>
      <c r="Y47" s="540"/>
      <c r="Z47" s="541">
        <v>46</v>
      </c>
      <c r="AA47" s="541"/>
      <c r="AB47" s="541"/>
    </row>
    <row r="48" spans="1:28" ht="36">
      <c r="A48" s="553"/>
      <c r="B48" s="554">
        <v>4</v>
      </c>
      <c r="C48" s="579" t="s">
        <v>1224</v>
      </c>
      <c r="D48" s="579" t="s">
        <v>1225</v>
      </c>
      <c r="E48" s="556" t="s">
        <v>1019</v>
      </c>
      <c r="F48" s="558" t="s">
        <v>1226</v>
      </c>
      <c r="G48" s="558">
        <v>8</v>
      </c>
      <c r="H48" s="580">
        <v>24000</v>
      </c>
      <c r="I48" s="580">
        <v>24000</v>
      </c>
      <c r="J48" s="580">
        <v>0</v>
      </c>
      <c r="K48" s="96">
        <f t="shared" si="0"/>
        <v>8</v>
      </c>
      <c r="L48" s="559">
        <v>0</v>
      </c>
      <c r="M48" s="560">
        <v>8</v>
      </c>
      <c r="N48" s="559">
        <v>8</v>
      </c>
      <c r="O48" s="559"/>
      <c r="P48" s="559"/>
      <c r="Q48" s="559"/>
      <c r="R48" s="559"/>
      <c r="S48" s="559"/>
      <c r="T48" s="98">
        <f t="shared" si="2"/>
        <v>24000</v>
      </c>
      <c r="U48" s="98">
        <f t="shared" si="1"/>
        <v>24000</v>
      </c>
      <c r="V48" s="98">
        <v>24000</v>
      </c>
      <c r="W48" s="99"/>
      <c r="X48" s="99"/>
      <c r="Y48" s="561"/>
      <c r="Z48" s="562">
        <v>8</v>
      </c>
      <c r="AA48" s="562"/>
      <c r="AB48" s="562"/>
    </row>
    <row r="49" spans="1:28" ht="24">
      <c r="A49" s="532"/>
      <c r="B49" s="533">
        <v>4</v>
      </c>
      <c r="C49" s="575" t="s">
        <v>1227</v>
      </c>
      <c r="D49" s="575" t="s">
        <v>1228</v>
      </c>
      <c r="E49" s="535" t="s">
        <v>1019</v>
      </c>
      <c r="F49" s="537" t="s">
        <v>1229</v>
      </c>
      <c r="G49" s="537">
        <v>5</v>
      </c>
      <c r="H49" s="576">
        <v>15000</v>
      </c>
      <c r="I49" s="576">
        <v>15000</v>
      </c>
      <c r="J49" s="576">
        <v>0</v>
      </c>
      <c r="K49" s="102">
        <f t="shared" si="0"/>
        <v>5</v>
      </c>
      <c r="L49" s="538"/>
      <c r="M49" s="539"/>
      <c r="N49" s="538"/>
      <c r="O49" s="538"/>
      <c r="P49" s="538"/>
      <c r="Q49" s="538">
        <v>5</v>
      </c>
      <c r="R49" s="538">
        <v>5</v>
      </c>
      <c r="S49" s="538"/>
      <c r="T49" s="103">
        <f t="shared" si="2"/>
        <v>0</v>
      </c>
      <c r="U49" s="103">
        <f t="shared" si="1"/>
        <v>0</v>
      </c>
      <c r="V49" s="103"/>
      <c r="W49" s="104"/>
      <c r="X49" s="104"/>
      <c r="Y49" s="540"/>
      <c r="Z49" s="541">
        <v>5</v>
      </c>
      <c r="AA49" s="541"/>
      <c r="AB49" s="541"/>
    </row>
    <row r="50" spans="1:28" ht="24">
      <c r="A50" s="565"/>
      <c r="B50" s="566">
        <v>4</v>
      </c>
      <c r="C50" s="567" t="s">
        <v>1230</v>
      </c>
      <c r="D50" s="567" t="s">
        <v>1231</v>
      </c>
      <c r="E50" s="568" t="s">
        <v>1019</v>
      </c>
      <c r="F50" s="569" t="s">
        <v>1232</v>
      </c>
      <c r="G50" s="569">
        <v>8</v>
      </c>
      <c r="H50" s="570">
        <v>24000</v>
      </c>
      <c r="I50" s="570">
        <v>0</v>
      </c>
      <c r="J50" s="570">
        <v>24000</v>
      </c>
      <c r="K50" s="377">
        <f t="shared" si="0"/>
        <v>0</v>
      </c>
      <c r="L50" s="571">
        <v>8</v>
      </c>
      <c r="M50" s="572"/>
      <c r="N50" s="571"/>
      <c r="O50" s="571"/>
      <c r="P50" s="571">
        <v>8</v>
      </c>
      <c r="Q50" s="571"/>
      <c r="R50" s="571"/>
      <c r="S50" s="571"/>
      <c r="T50" s="378">
        <f t="shared" si="2"/>
        <v>0</v>
      </c>
      <c r="U50" s="378">
        <f t="shared" si="1"/>
        <v>0</v>
      </c>
      <c r="V50" s="378"/>
      <c r="W50" s="379"/>
      <c r="X50" s="379"/>
      <c r="Y50" s="573"/>
      <c r="Z50" s="574">
        <v>8</v>
      </c>
      <c r="AA50" s="574"/>
      <c r="AB50" s="574"/>
    </row>
    <row r="51" spans="1:28" ht="12.75">
      <c r="A51" s="522"/>
      <c r="B51" s="523">
        <v>4</v>
      </c>
      <c r="C51" s="577" t="s">
        <v>1233</v>
      </c>
      <c r="D51" s="577" t="s">
        <v>1234</v>
      </c>
      <c r="E51" s="525" t="s">
        <v>1019</v>
      </c>
      <c r="F51" s="527" t="s">
        <v>1235</v>
      </c>
      <c r="G51" s="527">
        <v>2</v>
      </c>
      <c r="H51" s="578">
        <v>6000</v>
      </c>
      <c r="I51" s="578">
        <v>6000</v>
      </c>
      <c r="J51" s="578">
        <v>0</v>
      </c>
      <c r="K51" s="90">
        <f t="shared" si="0"/>
        <v>2</v>
      </c>
      <c r="L51" s="528">
        <v>0</v>
      </c>
      <c r="M51" s="529">
        <v>2</v>
      </c>
      <c r="N51" s="528">
        <v>2</v>
      </c>
      <c r="O51" s="528"/>
      <c r="P51" s="528"/>
      <c r="Q51" s="528"/>
      <c r="R51" s="528"/>
      <c r="S51" s="528"/>
      <c r="T51" s="92">
        <f t="shared" si="2"/>
        <v>6000</v>
      </c>
      <c r="U51" s="92">
        <f t="shared" si="1"/>
        <v>6000</v>
      </c>
      <c r="V51" s="92">
        <v>6000</v>
      </c>
      <c r="W51" s="93"/>
      <c r="X51" s="93"/>
      <c r="Y51" s="530"/>
      <c r="Z51" s="531">
        <v>2</v>
      </c>
      <c r="AA51" s="531"/>
      <c r="AB51" s="531"/>
    </row>
    <row r="52" spans="1:28" ht="24">
      <c r="A52" s="553"/>
      <c r="B52" s="554">
        <v>4</v>
      </c>
      <c r="C52" s="579" t="s">
        <v>1236</v>
      </c>
      <c r="D52" s="579" t="s">
        <v>1237</v>
      </c>
      <c r="E52" s="556" t="s">
        <v>1019</v>
      </c>
      <c r="F52" s="558" t="s">
        <v>1238</v>
      </c>
      <c r="G52" s="558">
        <v>14</v>
      </c>
      <c r="H52" s="580">
        <v>42000</v>
      </c>
      <c r="I52" s="580">
        <v>42000</v>
      </c>
      <c r="J52" s="580">
        <v>0</v>
      </c>
      <c r="K52" s="96">
        <f t="shared" si="0"/>
        <v>14</v>
      </c>
      <c r="L52" s="559">
        <v>0</v>
      </c>
      <c r="M52" s="560">
        <v>14</v>
      </c>
      <c r="N52" s="559">
        <v>14</v>
      </c>
      <c r="O52" s="559"/>
      <c r="P52" s="559"/>
      <c r="Q52" s="559"/>
      <c r="R52" s="559"/>
      <c r="S52" s="559"/>
      <c r="T52" s="98">
        <f t="shared" si="2"/>
        <v>42000</v>
      </c>
      <c r="U52" s="98">
        <f t="shared" si="1"/>
        <v>42000</v>
      </c>
      <c r="V52" s="98">
        <v>42000</v>
      </c>
      <c r="W52" s="99"/>
      <c r="X52" s="99"/>
      <c r="Y52" s="561"/>
      <c r="Z52" s="562">
        <v>14</v>
      </c>
      <c r="AA52" s="562"/>
      <c r="AB52" s="562"/>
    </row>
    <row r="53" spans="1:28" ht="36">
      <c r="A53" s="532" t="s">
        <v>112</v>
      </c>
      <c r="B53" s="533">
        <v>4</v>
      </c>
      <c r="C53" s="575" t="s">
        <v>1239</v>
      </c>
      <c r="D53" s="575" t="s">
        <v>1240</v>
      </c>
      <c r="E53" s="535" t="s">
        <v>1019</v>
      </c>
      <c r="F53" s="537" t="s">
        <v>1241</v>
      </c>
      <c r="G53" s="537">
        <v>6</v>
      </c>
      <c r="H53" s="576">
        <v>18000</v>
      </c>
      <c r="I53" s="576">
        <v>18000</v>
      </c>
      <c r="J53" s="576">
        <v>0</v>
      </c>
      <c r="K53" s="102">
        <f t="shared" si="0"/>
        <v>6</v>
      </c>
      <c r="L53" s="538">
        <v>0</v>
      </c>
      <c r="M53" s="539"/>
      <c r="N53" s="538"/>
      <c r="O53" s="538"/>
      <c r="P53" s="538"/>
      <c r="Q53" s="538">
        <v>6</v>
      </c>
      <c r="R53" s="538">
        <v>6</v>
      </c>
      <c r="S53" s="538"/>
      <c r="T53" s="103">
        <f t="shared" si="2"/>
        <v>0</v>
      </c>
      <c r="U53" s="103">
        <f t="shared" si="1"/>
        <v>0</v>
      </c>
      <c r="V53" s="103"/>
      <c r="W53" s="104"/>
      <c r="X53" s="104"/>
      <c r="Y53" s="540"/>
      <c r="Z53" s="541">
        <v>6</v>
      </c>
      <c r="AA53" s="541"/>
      <c r="AB53" s="541"/>
    </row>
    <row r="54" spans="1:28" ht="36">
      <c r="A54" s="522"/>
      <c r="B54" s="523">
        <v>4</v>
      </c>
      <c r="C54" s="577" t="s">
        <v>1242</v>
      </c>
      <c r="D54" s="577" t="s">
        <v>1243</v>
      </c>
      <c r="E54" s="525" t="s">
        <v>1019</v>
      </c>
      <c r="F54" s="527" t="s">
        <v>1244</v>
      </c>
      <c r="G54" s="527">
        <v>7</v>
      </c>
      <c r="H54" s="578">
        <v>21000</v>
      </c>
      <c r="I54" s="578">
        <v>21000</v>
      </c>
      <c r="J54" s="578">
        <v>0</v>
      </c>
      <c r="K54" s="90">
        <f t="shared" si="0"/>
        <v>7</v>
      </c>
      <c r="L54" s="528">
        <v>0</v>
      </c>
      <c r="M54" s="529">
        <v>7</v>
      </c>
      <c r="N54" s="528">
        <v>7</v>
      </c>
      <c r="O54" s="528"/>
      <c r="P54" s="528"/>
      <c r="Q54" s="528"/>
      <c r="R54" s="528"/>
      <c r="S54" s="528"/>
      <c r="T54" s="92">
        <f t="shared" si="2"/>
        <v>21000</v>
      </c>
      <c r="U54" s="92">
        <f t="shared" si="1"/>
        <v>21000</v>
      </c>
      <c r="V54" s="92">
        <v>21000</v>
      </c>
      <c r="W54" s="93"/>
      <c r="X54" s="93"/>
      <c r="Y54" s="530"/>
      <c r="Z54" s="531">
        <v>5</v>
      </c>
      <c r="AA54" s="531">
        <v>2</v>
      </c>
      <c r="AB54" s="531"/>
    </row>
    <row r="55" spans="1:28" ht="24">
      <c r="A55" s="542"/>
      <c r="B55" s="543">
        <v>4</v>
      </c>
      <c r="C55" s="563" t="s">
        <v>1245</v>
      </c>
      <c r="D55" s="563" t="s">
        <v>1246</v>
      </c>
      <c r="E55" s="545" t="s">
        <v>496</v>
      </c>
      <c r="F55" s="547" t="s">
        <v>1247</v>
      </c>
      <c r="G55" s="547">
        <v>5</v>
      </c>
      <c r="H55" s="564">
        <v>15000</v>
      </c>
      <c r="I55" s="564">
        <v>15000</v>
      </c>
      <c r="J55" s="564">
        <v>0</v>
      </c>
      <c r="K55" s="119">
        <f t="shared" si="0"/>
        <v>5</v>
      </c>
      <c r="L55" s="549">
        <v>0</v>
      </c>
      <c r="M55" s="550">
        <v>5</v>
      </c>
      <c r="N55" s="549">
        <v>5</v>
      </c>
      <c r="O55" s="549"/>
      <c r="P55" s="549"/>
      <c r="Q55" s="549"/>
      <c r="R55" s="549"/>
      <c r="S55" s="549"/>
      <c r="T55" s="121">
        <v>15000</v>
      </c>
      <c r="U55" s="121">
        <v>15000</v>
      </c>
      <c r="V55" s="121"/>
      <c r="W55" s="122"/>
      <c r="X55" s="122"/>
      <c r="Y55" s="551"/>
      <c r="Z55" s="552">
        <v>5</v>
      </c>
      <c r="AA55" s="552"/>
      <c r="AB55" s="552"/>
    </row>
    <row r="56" spans="1:28" ht="36">
      <c r="A56" s="596" t="s">
        <v>111</v>
      </c>
      <c r="B56" s="597">
        <v>4</v>
      </c>
      <c r="C56" s="598" t="s">
        <v>1248</v>
      </c>
      <c r="D56" s="598" t="s">
        <v>1249</v>
      </c>
      <c r="E56" s="599" t="s">
        <v>1019</v>
      </c>
      <c r="F56" s="600" t="s">
        <v>1250</v>
      </c>
      <c r="G56" s="600">
        <v>57</v>
      </c>
      <c r="H56" s="601">
        <v>171000</v>
      </c>
      <c r="I56" s="601">
        <v>171000</v>
      </c>
      <c r="J56" s="601">
        <v>0</v>
      </c>
      <c r="K56" s="602">
        <f t="shared" si="0"/>
        <v>57</v>
      </c>
      <c r="L56" s="603">
        <v>0</v>
      </c>
      <c r="M56" s="604">
        <v>44</v>
      </c>
      <c r="N56" s="603">
        <v>44</v>
      </c>
      <c r="O56" s="603"/>
      <c r="P56" s="603">
        <v>13</v>
      </c>
      <c r="Q56" s="603"/>
      <c r="R56" s="603"/>
      <c r="S56" s="603"/>
      <c r="T56" s="605">
        <v>132000</v>
      </c>
      <c r="U56" s="605">
        <f t="shared" si="1"/>
        <v>132000</v>
      </c>
      <c r="V56" s="605"/>
      <c r="W56" s="606"/>
      <c r="X56" s="606"/>
      <c r="Y56" s="607"/>
      <c r="Z56" s="608">
        <v>57</v>
      </c>
      <c r="AA56" s="608"/>
      <c r="AB56" s="608"/>
    </row>
    <row r="57" spans="1:28" ht="36">
      <c r="A57" s="553"/>
      <c r="B57" s="554">
        <v>4</v>
      </c>
      <c r="C57" s="579" t="s">
        <v>1251</v>
      </c>
      <c r="D57" s="579" t="s">
        <v>1252</v>
      </c>
      <c r="E57" s="556" t="s">
        <v>1019</v>
      </c>
      <c r="F57" s="558" t="s">
        <v>1253</v>
      </c>
      <c r="G57" s="558">
        <v>3</v>
      </c>
      <c r="H57" s="580">
        <v>9000</v>
      </c>
      <c r="I57" s="580">
        <v>9000</v>
      </c>
      <c r="J57" s="580">
        <v>0</v>
      </c>
      <c r="K57" s="96">
        <f t="shared" si="0"/>
        <v>3</v>
      </c>
      <c r="L57" s="559">
        <v>0</v>
      </c>
      <c r="M57" s="560">
        <v>3</v>
      </c>
      <c r="N57" s="559">
        <v>3</v>
      </c>
      <c r="O57" s="559"/>
      <c r="P57" s="559"/>
      <c r="Q57" s="559"/>
      <c r="R57" s="559"/>
      <c r="S57" s="559"/>
      <c r="T57" s="98">
        <f t="shared" si="2"/>
        <v>9000</v>
      </c>
      <c r="U57" s="98">
        <f t="shared" si="1"/>
        <v>9000</v>
      </c>
      <c r="V57" s="98">
        <v>9000</v>
      </c>
      <c r="W57" s="99"/>
      <c r="X57" s="99"/>
      <c r="Y57" s="561"/>
      <c r="Z57" s="562">
        <v>3</v>
      </c>
      <c r="AA57" s="562"/>
      <c r="AB57" s="562"/>
    </row>
    <row r="58" spans="1:28" ht="36">
      <c r="A58" s="522"/>
      <c r="B58" s="523">
        <v>4</v>
      </c>
      <c r="C58" s="577" t="s">
        <v>1254</v>
      </c>
      <c r="D58" s="577" t="s">
        <v>1255</v>
      </c>
      <c r="E58" s="525" t="s">
        <v>1019</v>
      </c>
      <c r="F58" s="527" t="s">
        <v>1256</v>
      </c>
      <c r="G58" s="527">
        <v>8</v>
      </c>
      <c r="H58" s="578">
        <v>24000</v>
      </c>
      <c r="I58" s="578">
        <v>24000</v>
      </c>
      <c r="J58" s="578">
        <v>0</v>
      </c>
      <c r="K58" s="90">
        <f t="shared" si="0"/>
        <v>8</v>
      </c>
      <c r="L58" s="528">
        <v>0</v>
      </c>
      <c r="M58" s="529">
        <v>8</v>
      </c>
      <c r="N58" s="528">
        <v>8</v>
      </c>
      <c r="O58" s="528"/>
      <c r="P58" s="528"/>
      <c r="Q58" s="528"/>
      <c r="R58" s="528"/>
      <c r="S58" s="528"/>
      <c r="T58" s="92">
        <f t="shared" si="2"/>
        <v>24000</v>
      </c>
      <c r="U58" s="92">
        <f t="shared" si="1"/>
        <v>24000</v>
      </c>
      <c r="V58" s="92">
        <v>24000</v>
      </c>
      <c r="W58" s="93"/>
      <c r="X58" s="93"/>
      <c r="Y58" s="530"/>
      <c r="Z58" s="531">
        <v>8</v>
      </c>
      <c r="AA58" s="531"/>
      <c r="AB58" s="531"/>
    </row>
    <row r="59" spans="1:28" ht="24">
      <c r="A59" s="542"/>
      <c r="B59" s="543">
        <v>4</v>
      </c>
      <c r="C59" s="563" t="s">
        <v>1257</v>
      </c>
      <c r="D59" s="563" t="s">
        <v>1258</v>
      </c>
      <c r="E59" s="545" t="s">
        <v>1019</v>
      </c>
      <c r="F59" s="547" t="s">
        <v>1259</v>
      </c>
      <c r="G59" s="547">
        <v>8</v>
      </c>
      <c r="H59" s="564">
        <v>24000</v>
      </c>
      <c r="I59" s="564">
        <v>21000</v>
      </c>
      <c r="J59" s="564">
        <v>3000</v>
      </c>
      <c r="K59" s="119">
        <f t="shared" si="0"/>
        <v>7</v>
      </c>
      <c r="L59" s="549">
        <v>1</v>
      </c>
      <c r="M59" s="550">
        <v>5</v>
      </c>
      <c r="N59" s="549">
        <v>4</v>
      </c>
      <c r="O59" s="549">
        <v>1</v>
      </c>
      <c r="P59" s="549">
        <v>3</v>
      </c>
      <c r="Q59" s="549"/>
      <c r="R59" s="549"/>
      <c r="S59" s="549"/>
      <c r="T59" s="121">
        <v>15000</v>
      </c>
      <c r="U59" s="121">
        <f t="shared" si="1"/>
        <v>15000</v>
      </c>
      <c r="V59" s="121"/>
      <c r="W59" s="122"/>
      <c r="X59" s="122"/>
      <c r="Y59" s="551"/>
      <c r="Z59" s="552">
        <v>8</v>
      </c>
      <c r="AA59" s="552"/>
      <c r="AB59" s="552"/>
    </row>
    <row r="60" spans="1:28" ht="24">
      <c r="A60" s="553"/>
      <c r="B60" s="554">
        <v>4</v>
      </c>
      <c r="C60" s="579" t="s">
        <v>1260</v>
      </c>
      <c r="D60" s="579" t="s">
        <v>1261</v>
      </c>
      <c r="E60" s="556" t="s">
        <v>1019</v>
      </c>
      <c r="F60" s="558" t="s">
        <v>1262</v>
      </c>
      <c r="G60" s="558">
        <v>7</v>
      </c>
      <c r="H60" s="580">
        <v>21000</v>
      </c>
      <c r="I60" s="580">
        <v>0</v>
      </c>
      <c r="J60" s="580">
        <v>21000</v>
      </c>
      <c r="K60" s="96"/>
      <c r="L60" s="559">
        <v>7</v>
      </c>
      <c r="M60" s="560">
        <v>7</v>
      </c>
      <c r="N60" s="559">
        <v>7</v>
      </c>
      <c r="O60" s="559"/>
      <c r="P60" s="559"/>
      <c r="Q60" s="559"/>
      <c r="R60" s="559"/>
      <c r="S60" s="559"/>
      <c r="T60" s="98">
        <f t="shared" si="2"/>
        <v>21000</v>
      </c>
      <c r="U60" s="98">
        <f t="shared" si="1"/>
        <v>21000</v>
      </c>
      <c r="V60" s="98">
        <v>21000</v>
      </c>
      <c r="W60" s="99"/>
      <c r="X60" s="99"/>
      <c r="Y60" s="561"/>
      <c r="Z60" s="562">
        <v>4</v>
      </c>
      <c r="AA60" s="562">
        <v>3</v>
      </c>
      <c r="AB60" s="562"/>
    </row>
    <row r="61" spans="1:28" ht="24">
      <c r="A61" s="565"/>
      <c r="B61" s="566">
        <v>4</v>
      </c>
      <c r="C61" s="567" t="s">
        <v>1263</v>
      </c>
      <c r="D61" s="567" t="s">
        <v>1264</v>
      </c>
      <c r="E61" s="568" t="s">
        <v>1019</v>
      </c>
      <c r="F61" s="569" t="s">
        <v>1265</v>
      </c>
      <c r="G61" s="569">
        <v>11</v>
      </c>
      <c r="H61" s="570">
        <v>33000</v>
      </c>
      <c r="I61" s="570">
        <v>33000</v>
      </c>
      <c r="J61" s="570">
        <v>0</v>
      </c>
      <c r="K61" s="377">
        <v>11</v>
      </c>
      <c r="L61" s="571"/>
      <c r="M61" s="572"/>
      <c r="N61" s="571"/>
      <c r="O61" s="571"/>
      <c r="P61" s="571">
        <v>11</v>
      </c>
      <c r="Q61" s="571"/>
      <c r="R61" s="571">
        <v>0</v>
      </c>
      <c r="S61" s="571"/>
      <c r="T61" s="378">
        <v>0</v>
      </c>
      <c r="U61" s="378"/>
      <c r="V61" s="378"/>
      <c r="W61" s="379"/>
      <c r="X61" s="379"/>
      <c r="Y61" s="573"/>
      <c r="Z61" s="574">
        <v>11</v>
      </c>
      <c r="AA61" s="574"/>
      <c r="AB61" s="574"/>
    </row>
    <row r="62" spans="1:28" ht="48">
      <c r="A62" s="532" t="s">
        <v>110</v>
      </c>
      <c r="B62" s="533">
        <v>4</v>
      </c>
      <c r="C62" s="575" t="s">
        <v>1266</v>
      </c>
      <c r="D62" s="575" t="s">
        <v>1267</v>
      </c>
      <c r="E62" s="535" t="s">
        <v>899</v>
      </c>
      <c r="F62" s="537" t="s">
        <v>1268</v>
      </c>
      <c r="G62" s="537">
        <v>97</v>
      </c>
      <c r="H62" s="576">
        <v>291000</v>
      </c>
      <c r="I62" s="576">
        <v>225000</v>
      </c>
      <c r="J62" s="576">
        <v>66000</v>
      </c>
      <c r="K62" s="102">
        <f t="shared" si="0"/>
        <v>75</v>
      </c>
      <c r="L62" s="538">
        <v>22</v>
      </c>
      <c r="M62" s="539"/>
      <c r="N62" s="538"/>
      <c r="O62" s="538"/>
      <c r="P62" s="538"/>
      <c r="Q62" s="538">
        <v>97</v>
      </c>
      <c r="R62" s="538">
        <v>75</v>
      </c>
      <c r="S62" s="538">
        <v>22</v>
      </c>
      <c r="T62" s="103"/>
      <c r="U62" s="103">
        <f t="shared" si="1"/>
        <v>0</v>
      </c>
      <c r="V62" s="103"/>
      <c r="W62" s="104"/>
      <c r="X62" s="104"/>
      <c r="Y62" s="540"/>
      <c r="Z62" s="541">
        <v>20</v>
      </c>
      <c r="AA62" s="541">
        <v>35</v>
      </c>
      <c r="AB62" s="541">
        <v>42</v>
      </c>
    </row>
    <row r="63" spans="1:28" ht="24">
      <c r="A63" s="522"/>
      <c r="B63" s="523">
        <v>4</v>
      </c>
      <c r="C63" s="577" t="s">
        <v>1269</v>
      </c>
      <c r="D63" s="577" t="s">
        <v>1270</v>
      </c>
      <c r="E63" s="525" t="s">
        <v>1019</v>
      </c>
      <c r="F63" s="527" t="s">
        <v>1271</v>
      </c>
      <c r="G63" s="527">
        <v>3</v>
      </c>
      <c r="H63" s="578">
        <v>9000</v>
      </c>
      <c r="I63" s="578">
        <v>9000</v>
      </c>
      <c r="J63" s="578">
        <v>0</v>
      </c>
      <c r="K63" s="90">
        <f t="shared" si="0"/>
        <v>3</v>
      </c>
      <c r="L63" s="528"/>
      <c r="M63" s="529">
        <v>2</v>
      </c>
      <c r="N63" s="528">
        <v>2</v>
      </c>
      <c r="O63" s="528"/>
      <c r="P63" s="528">
        <v>1</v>
      </c>
      <c r="Q63" s="528"/>
      <c r="R63" s="528"/>
      <c r="S63" s="528"/>
      <c r="T63" s="92">
        <f t="shared" si="2"/>
        <v>6000</v>
      </c>
      <c r="U63" s="92">
        <f t="shared" si="1"/>
        <v>6000</v>
      </c>
      <c r="V63" s="92">
        <v>6000</v>
      </c>
      <c r="W63" s="93"/>
      <c r="X63" s="93"/>
      <c r="Y63" s="530"/>
      <c r="Z63" s="531">
        <v>3</v>
      </c>
      <c r="AA63" s="531"/>
      <c r="AB63" s="531"/>
    </row>
    <row r="64" spans="1:28" ht="48">
      <c r="A64" s="542"/>
      <c r="B64" s="543">
        <v>4</v>
      </c>
      <c r="C64" s="563" t="s">
        <v>0</v>
      </c>
      <c r="D64" s="563" t="s">
        <v>1</v>
      </c>
      <c r="E64" s="545" t="s">
        <v>1019</v>
      </c>
      <c r="F64" s="547" t="s">
        <v>2</v>
      </c>
      <c r="G64" s="547">
        <v>15</v>
      </c>
      <c r="H64" s="564">
        <v>45000</v>
      </c>
      <c r="I64" s="564">
        <v>45000</v>
      </c>
      <c r="J64" s="564">
        <v>0</v>
      </c>
      <c r="K64" s="119">
        <f t="shared" si="0"/>
        <v>15</v>
      </c>
      <c r="L64" s="549"/>
      <c r="M64" s="550">
        <v>5</v>
      </c>
      <c r="N64" s="549">
        <v>5</v>
      </c>
      <c r="O64" s="549"/>
      <c r="P64" s="549">
        <v>10</v>
      </c>
      <c r="Q64" s="549"/>
      <c r="R64" s="549"/>
      <c r="S64" s="549"/>
      <c r="T64" s="121">
        <f t="shared" si="2"/>
        <v>15000</v>
      </c>
      <c r="U64" s="121">
        <f t="shared" si="1"/>
        <v>15000</v>
      </c>
      <c r="V64" s="121"/>
      <c r="W64" s="122"/>
      <c r="X64" s="122"/>
      <c r="Y64" s="551"/>
      <c r="Z64" s="552">
        <v>15</v>
      </c>
      <c r="AA64" s="552">
        <v>0</v>
      </c>
      <c r="AB64" s="552">
        <v>0</v>
      </c>
    </row>
    <row r="65" spans="1:28" ht="24">
      <c r="A65" s="542"/>
      <c r="B65" s="543">
        <v>4</v>
      </c>
      <c r="C65" s="563" t="s">
        <v>3</v>
      </c>
      <c r="D65" s="563" t="s">
        <v>4</v>
      </c>
      <c r="E65" s="545" t="s">
        <v>1019</v>
      </c>
      <c r="F65" s="547" t="s">
        <v>5</v>
      </c>
      <c r="G65" s="547">
        <v>21</v>
      </c>
      <c r="H65" s="564">
        <v>63000</v>
      </c>
      <c r="I65" s="564">
        <v>63000</v>
      </c>
      <c r="J65" s="564">
        <v>0</v>
      </c>
      <c r="K65" s="119">
        <f t="shared" si="0"/>
        <v>21</v>
      </c>
      <c r="L65" s="549"/>
      <c r="M65" s="550">
        <v>21</v>
      </c>
      <c r="N65" s="549">
        <v>21</v>
      </c>
      <c r="O65" s="549"/>
      <c r="P65" s="549"/>
      <c r="Q65" s="549"/>
      <c r="R65" s="549"/>
      <c r="S65" s="549"/>
      <c r="T65" s="121">
        <f t="shared" si="2"/>
        <v>63000</v>
      </c>
      <c r="U65" s="121">
        <f t="shared" si="1"/>
        <v>63000</v>
      </c>
      <c r="V65" s="121"/>
      <c r="W65" s="122"/>
      <c r="X65" s="122"/>
      <c r="Y65" s="551"/>
      <c r="Z65" s="552">
        <v>9</v>
      </c>
      <c r="AA65" s="552">
        <v>10</v>
      </c>
      <c r="AB65" s="552">
        <v>2</v>
      </c>
    </row>
    <row r="66" spans="1:28" ht="24">
      <c r="A66" s="553"/>
      <c r="B66" s="554">
        <v>4</v>
      </c>
      <c r="C66" s="579" t="s">
        <v>6</v>
      </c>
      <c r="D66" s="579" t="s">
        <v>7</v>
      </c>
      <c r="E66" s="556" t="s">
        <v>1019</v>
      </c>
      <c r="F66" s="558" t="s">
        <v>8</v>
      </c>
      <c r="G66" s="558">
        <v>1</v>
      </c>
      <c r="H66" s="580">
        <v>3000</v>
      </c>
      <c r="I66" s="580">
        <v>3000</v>
      </c>
      <c r="J66" s="580">
        <v>0</v>
      </c>
      <c r="K66" s="96">
        <f t="shared" si="0"/>
        <v>1</v>
      </c>
      <c r="L66" s="559"/>
      <c r="M66" s="560">
        <v>1</v>
      </c>
      <c r="N66" s="559">
        <v>1</v>
      </c>
      <c r="O66" s="559"/>
      <c r="P66" s="559"/>
      <c r="Q66" s="559"/>
      <c r="R66" s="559"/>
      <c r="S66" s="559"/>
      <c r="T66" s="98">
        <f t="shared" si="2"/>
        <v>3000</v>
      </c>
      <c r="U66" s="98">
        <f t="shared" si="1"/>
        <v>3000</v>
      </c>
      <c r="V66" s="98">
        <v>3000</v>
      </c>
      <c r="W66" s="99"/>
      <c r="X66" s="99"/>
      <c r="Y66" s="561"/>
      <c r="Z66" s="562">
        <v>1</v>
      </c>
      <c r="AA66" s="562"/>
      <c r="AB66" s="562"/>
    </row>
    <row r="67" spans="1:28" ht="24">
      <c r="A67" s="565"/>
      <c r="B67" s="566">
        <v>4</v>
      </c>
      <c r="C67" s="567" t="s">
        <v>9</v>
      </c>
      <c r="D67" s="567" t="s">
        <v>10</v>
      </c>
      <c r="E67" s="568" t="s">
        <v>1019</v>
      </c>
      <c r="F67" s="569" t="s">
        <v>11</v>
      </c>
      <c r="G67" s="569">
        <v>1</v>
      </c>
      <c r="H67" s="570">
        <v>3000</v>
      </c>
      <c r="I67" s="570">
        <v>3000</v>
      </c>
      <c r="J67" s="570">
        <v>0</v>
      </c>
      <c r="K67" s="377">
        <f t="shared" si="0"/>
        <v>1</v>
      </c>
      <c r="L67" s="571"/>
      <c r="M67" s="572"/>
      <c r="N67" s="571"/>
      <c r="O67" s="571"/>
      <c r="P67" s="571">
        <v>1</v>
      </c>
      <c r="Q67" s="571"/>
      <c r="R67" s="571"/>
      <c r="S67" s="571"/>
      <c r="T67" s="378"/>
      <c r="U67" s="378">
        <f t="shared" si="1"/>
        <v>0</v>
      </c>
      <c r="V67" s="378"/>
      <c r="W67" s="379"/>
      <c r="X67" s="379"/>
      <c r="Y67" s="573" t="s">
        <v>799</v>
      </c>
      <c r="Z67" s="574">
        <v>1</v>
      </c>
      <c r="AA67" s="574"/>
      <c r="AB67" s="574"/>
    </row>
    <row r="68" spans="1:28" ht="24">
      <c r="A68" s="553"/>
      <c r="B68" s="554">
        <v>4</v>
      </c>
      <c r="C68" s="579" t="s">
        <v>12</v>
      </c>
      <c r="D68" s="579" t="s">
        <v>13</v>
      </c>
      <c r="E68" s="556" t="s">
        <v>1019</v>
      </c>
      <c r="F68" s="558" t="s">
        <v>14</v>
      </c>
      <c r="G68" s="558">
        <v>1</v>
      </c>
      <c r="H68" s="580">
        <v>3000</v>
      </c>
      <c r="I68" s="580">
        <v>3000</v>
      </c>
      <c r="J68" s="580">
        <v>0</v>
      </c>
      <c r="K68" s="96">
        <f aca="true" t="shared" si="3" ref="K68:K107">I68/3000</f>
        <v>1</v>
      </c>
      <c r="L68" s="559"/>
      <c r="M68" s="560">
        <v>1</v>
      </c>
      <c r="N68" s="559">
        <v>1</v>
      </c>
      <c r="O68" s="559"/>
      <c r="P68" s="559"/>
      <c r="Q68" s="559"/>
      <c r="R68" s="559"/>
      <c r="S68" s="559"/>
      <c r="T68" s="98">
        <f t="shared" si="2"/>
        <v>3000</v>
      </c>
      <c r="U68" s="98">
        <f aca="true" t="shared" si="4" ref="U68:U80">T68-(W68+X68)</f>
        <v>3000</v>
      </c>
      <c r="V68" s="98">
        <v>3000</v>
      </c>
      <c r="W68" s="99"/>
      <c r="X68" s="99"/>
      <c r="Y68" s="561"/>
      <c r="Z68" s="562">
        <v>1</v>
      </c>
      <c r="AA68" s="562"/>
      <c r="AB68" s="562"/>
    </row>
    <row r="69" spans="1:28" ht="24">
      <c r="A69" s="553"/>
      <c r="B69" s="554">
        <v>4</v>
      </c>
      <c r="C69" s="579" t="s">
        <v>15</v>
      </c>
      <c r="D69" s="579" t="s">
        <v>15</v>
      </c>
      <c r="E69" s="556" t="s">
        <v>1019</v>
      </c>
      <c r="F69" s="558" t="s">
        <v>16</v>
      </c>
      <c r="G69" s="558">
        <v>2</v>
      </c>
      <c r="H69" s="580">
        <v>6000</v>
      </c>
      <c r="I69" s="580">
        <v>6000</v>
      </c>
      <c r="J69" s="580">
        <v>0</v>
      </c>
      <c r="K69" s="96">
        <f t="shared" si="3"/>
        <v>2</v>
      </c>
      <c r="L69" s="559"/>
      <c r="M69" s="560">
        <v>2</v>
      </c>
      <c r="N69" s="559"/>
      <c r="O69" s="559"/>
      <c r="P69" s="559"/>
      <c r="Q69" s="559"/>
      <c r="R69" s="559"/>
      <c r="S69" s="559"/>
      <c r="T69" s="98">
        <f t="shared" si="2"/>
        <v>6000</v>
      </c>
      <c r="U69" s="98">
        <f t="shared" si="4"/>
        <v>6000</v>
      </c>
      <c r="V69" s="98">
        <v>6000</v>
      </c>
      <c r="W69" s="99"/>
      <c r="X69" s="99"/>
      <c r="Y69" s="561"/>
      <c r="Z69" s="562">
        <v>2</v>
      </c>
      <c r="AA69" s="562"/>
      <c r="AB69" s="562"/>
    </row>
    <row r="70" spans="1:28" ht="24">
      <c r="A70" s="553"/>
      <c r="B70" s="554">
        <v>4</v>
      </c>
      <c r="C70" s="579" t="s">
        <v>17</v>
      </c>
      <c r="D70" s="579" t="s">
        <v>18</v>
      </c>
      <c r="E70" s="556" t="s">
        <v>1019</v>
      </c>
      <c r="F70" s="558" t="s">
        <v>19</v>
      </c>
      <c r="G70" s="558">
        <v>52</v>
      </c>
      <c r="H70" s="580">
        <v>147000</v>
      </c>
      <c r="I70" s="580">
        <v>147000</v>
      </c>
      <c r="J70" s="580">
        <v>0</v>
      </c>
      <c r="K70" s="96">
        <f t="shared" si="3"/>
        <v>49</v>
      </c>
      <c r="L70" s="559"/>
      <c r="M70" s="560">
        <v>49</v>
      </c>
      <c r="N70" s="559">
        <v>49</v>
      </c>
      <c r="O70" s="559"/>
      <c r="P70" s="559">
        <v>3</v>
      </c>
      <c r="Q70" s="559"/>
      <c r="R70" s="559"/>
      <c r="S70" s="559"/>
      <c r="T70" s="98">
        <v>147000</v>
      </c>
      <c r="U70" s="98">
        <v>147000</v>
      </c>
      <c r="V70" s="98">
        <v>147000</v>
      </c>
      <c r="W70" s="99"/>
      <c r="X70" s="99"/>
      <c r="Y70" s="561"/>
      <c r="Z70" s="562">
        <v>7</v>
      </c>
      <c r="AA70" s="562">
        <v>1</v>
      </c>
      <c r="AB70" s="562">
        <v>44</v>
      </c>
    </row>
    <row r="71" spans="1:28" ht="12.75">
      <c r="A71" s="565"/>
      <c r="B71" s="566">
        <v>4</v>
      </c>
      <c r="C71" s="609" t="s">
        <v>20</v>
      </c>
      <c r="D71" s="609" t="s">
        <v>21</v>
      </c>
      <c r="E71" s="610" t="s">
        <v>1019</v>
      </c>
      <c r="F71" s="611" t="s">
        <v>22</v>
      </c>
      <c r="G71" s="611">
        <v>1</v>
      </c>
      <c r="H71" s="612">
        <v>3000</v>
      </c>
      <c r="I71" s="612">
        <v>3000</v>
      </c>
      <c r="J71" s="612">
        <v>0</v>
      </c>
      <c r="K71" s="114">
        <f t="shared" si="3"/>
        <v>1</v>
      </c>
      <c r="L71" s="571"/>
      <c r="M71" s="613"/>
      <c r="N71" s="571"/>
      <c r="O71" s="571"/>
      <c r="P71" s="571">
        <v>1</v>
      </c>
      <c r="Q71" s="571"/>
      <c r="R71" s="571"/>
      <c r="S71" s="571"/>
      <c r="T71" s="116">
        <f>M71*3000</f>
        <v>0</v>
      </c>
      <c r="U71" s="116">
        <f t="shared" si="4"/>
        <v>0</v>
      </c>
      <c r="V71" s="116"/>
      <c r="W71" s="116"/>
      <c r="X71" s="116"/>
      <c r="Y71" s="614"/>
      <c r="Z71" s="574">
        <v>1</v>
      </c>
      <c r="AA71" s="574"/>
      <c r="AB71" s="574"/>
    </row>
    <row r="72" spans="1:28" ht="12.75">
      <c r="A72" s="553"/>
      <c r="B72" s="554">
        <v>4</v>
      </c>
      <c r="C72" s="579" t="s">
        <v>23</v>
      </c>
      <c r="D72" s="579" t="s">
        <v>24</v>
      </c>
      <c r="E72" s="556" t="s">
        <v>1019</v>
      </c>
      <c r="F72" s="558" t="s">
        <v>25</v>
      </c>
      <c r="G72" s="558">
        <v>40</v>
      </c>
      <c r="H72" s="580">
        <v>120000</v>
      </c>
      <c r="I72" s="580">
        <v>114000</v>
      </c>
      <c r="J72" s="580">
        <v>6000</v>
      </c>
      <c r="K72" s="96">
        <f t="shared" si="3"/>
        <v>38</v>
      </c>
      <c r="L72" s="559">
        <v>2</v>
      </c>
      <c r="M72" s="560">
        <v>2</v>
      </c>
      <c r="N72" s="559">
        <v>2</v>
      </c>
      <c r="O72" s="559"/>
      <c r="P72" s="559">
        <v>38</v>
      </c>
      <c r="Q72" s="559"/>
      <c r="R72" s="559"/>
      <c r="S72" s="559"/>
      <c r="T72" s="615">
        <v>6000</v>
      </c>
      <c r="U72" s="98">
        <f t="shared" si="4"/>
        <v>6000</v>
      </c>
      <c r="V72" s="98">
        <v>6000</v>
      </c>
      <c r="W72" s="99"/>
      <c r="X72" s="99"/>
      <c r="Y72" s="561"/>
      <c r="Z72" s="562">
        <v>37</v>
      </c>
      <c r="AA72" s="562">
        <v>3</v>
      </c>
      <c r="AB72" s="562"/>
    </row>
    <row r="73" spans="1:28" ht="24">
      <c r="A73" s="553"/>
      <c r="B73" s="554">
        <v>4</v>
      </c>
      <c r="C73" s="579" t="s">
        <v>26</v>
      </c>
      <c r="D73" s="579" t="s">
        <v>27</v>
      </c>
      <c r="E73" s="556" t="s">
        <v>1019</v>
      </c>
      <c r="F73" s="558" t="s">
        <v>28</v>
      </c>
      <c r="G73" s="558">
        <v>4</v>
      </c>
      <c r="H73" s="580">
        <v>12000</v>
      </c>
      <c r="I73" s="580">
        <v>12000</v>
      </c>
      <c r="J73" s="580">
        <v>0</v>
      </c>
      <c r="K73" s="96">
        <f t="shared" si="3"/>
        <v>4</v>
      </c>
      <c r="L73" s="559"/>
      <c r="M73" s="560">
        <v>4</v>
      </c>
      <c r="N73" s="559">
        <v>4</v>
      </c>
      <c r="O73" s="559"/>
      <c r="P73" s="559"/>
      <c r="Q73" s="559"/>
      <c r="R73" s="559"/>
      <c r="S73" s="559"/>
      <c r="T73" s="98">
        <f aca="true" t="shared" si="5" ref="T73:T106">M73*3000</f>
        <v>12000</v>
      </c>
      <c r="U73" s="98">
        <f t="shared" si="4"/>
        <v>12000</v>
      </c>
      <c r="V73" s="98">
        <v>12000</v>
      </c>
      <c r="W73" s="99"/>
      <c r="X73" s="99"/>
      <c r="Y73" s="561"/>
      <c r="Z73" s="562">
        <v>4</v>
      </c>
      <c r="AA73" s="562"/>
      <c r="AB73" s="562"/>
    </row>
    <row r="74" spans="1:28" ht="24">
      <c r="A74" s="553"/>
      <c r="B74" s="554">
        <v>4</v>
      </c>
      <c r="C74" s="579" t="s">
        <v>29</v>
      </c>
      <c r="D74" s="579" t="s">
        <v>30</v>
      </c>
      <c r="E74" s="556" t="s">
        <v>1019</v>
      </c>
      <c r="F74" s="558" t="s">
        <v>31</v>
      </c>
      <c r="G74" s="558">
        <v>1</v>
      </c>
      <c r="H74" s="580">
        <v>3000</v>
      </c>
      <c r="I74" s="580">
        <v>3000</v>
      </c>
      <c r="J74" s="580">
        <v>0</v>
      </c>
      <c r="K74" s="96">
        <f t="shared" si="3"/>
        <v>1</v>
      </c>
      <c r="L74" s="559"/>
      <c r="M74" s="560">
        <v>1</v>
      </c>
      <c r="N74" s="559">
        <v>1</v>
      </c>
      <c r="O74" s="559"/>
      <c r="P74" s="559"/>
      <c r="Q74" s="559"/>
      <c r="R74" s="559"/>
      <c r="S74" s="559"/>
      <c r="T74" s="98">
        <f t="shared" si="5"/>
        <v>3000</v>
      </c>
      <c r="U74" s="98">
        <f t="shared" si="4"/>
        <v>3000</v>
      </c>
      <c r="V74" s="98">
        <v>3000</v>
      </c>
      <c r="W74" s="99"/>
      <c r="X74" s="99"/>
      <c r="Y74" s="561"/>
      <c r="Z74" s="562">
        <v>1</v>
      </c>
      <c r="AA74" s="562"/>
      <c r="AB74" s="562"/>
    </row>
    <row r="75" spans="1:28" ht="12.75">
      <c r="A75" s="542"/>
      <c r="B75" s="543">
        <v>4</v>
      </c>
      <c r="C75" s="563" t="s">
        <v>32</v>
      </c>
      <c r="D75" s="563" t="s">
        <v>33</v>
      </c>
      <c r="E75" s="545" t="s">
        <v>1019</v>
      </c>
      <c r="F75" s="547" t="s">
        <v>34</v>
      </c>
      <c r="G75" s="547">
        <v>2</v>
      </c>
      <c r="H75" s="564">
        <v>6000</v>
      </c>
      <c r="I75" s="564">
        <v>6000</v>
      </c>
      <c r="J75" s="564">
        <v>0</v>
      </c>
      <c r="K75" s="119">
        <f t="shared" si="3"/>
        <v>2</v>
      </c>
      <c r="L75" s="549"/>
      <c r="M75" s="550">
        <v>2</v>
      </c>
      <c r="N75" s="549">
        <v>2</v>
      </c>
      <c r="O75" s="549"/>
      <c r="P75" s="549"/>
      <c r="Q75" s="549"/>
      <c r="R75" s="549"/>
      <c r="S75" s="549"/>
      <c r="T75" s="121">
        <f t="shared" si="5"/>
        <v>6000</v>
      </c>
      <c r="U75" s="121">
        <f t="shared" si="4"/>
        <v>6000</v>
      </c>
      <c r="V75" s="121"/>
      <c r="W75" s="122"/>
      <c r="X75" s="122"/>
      <c r="Y75" s="551"/>
      <c r="Z75" s="552">
        <v>2</v>
      </c>
      <c r="AA75" s="552"/>
      <c r="AB75" s="552"/>
    </row>
    <row r="76" spans="1:28" ht="24">
      <c r="A76" s="532"/>
      <c r="B76" s="533">
        <v>4</v>
      </c>
      <c r="C76" s="575" t="s">
        <v>35</v>
      </c>
      <c r="D76" s="575" t="s">
        <v>36</v>
      </c>
      <c r="E76" s="535" t="s">
        <v>496</v>
      </c>
      <c r="F76" s="537" t="s">
        <v>37</v>
      </c>
      <c r="G76" s="537">
        <v>43</v>
      </c>
      <c r="H76" s="576">
        <v>129000</v>
      </c>
      <c r="I76" s="576">
        <v>6000</v>
      </c>
      <c r="J76" s="576">
        <v>123000</v>
      </c>
      <c r="K76" s="102">
        <f t="shared" si="3"/>
        <v>2</v>
      </c>
      <c r="L76" s="538">
        <v>41</v>
      </c>
      <c r="M76" s="539"/>
      <c r="N76" s="538"/>
      <c r="O76" s="538"/>
      <c r="P76" s="538"/>
      <c r="Q76" s="538">
        <v>43</v>
      </c>
      <c r="R76" s="538">
        <v>2</v>
      </c>
      <c r="S76" s="538">
        <v>41</v>
      </c>
      <c r="T76" s="103"/>
      <c r="U76" s="103"/>
      <c r="V76" s="103"/>
      <c r="W76" s="104"/>
      <c r="X76" s="104"/>
      <c r="Y76" s="540"/>
      <c r="Z76" s="541">
        <v>9</v>
      </c>
      <c r="AA76" s="541">
        <v>32</v>
      </c>
      <c r="AB76" s="541"/>
    </row>
    <row r="77" spans="1:28" ht="24">
      <c r="A77" s="582"/>
      <c r="B77" s="583">
        <v>4</v>
      </c>
      <c r="C77" s="584" t="s">
        <v>38</v>
      </c>
      <c r="D77" s="584" t="s">
        <v>39</v>
      </c>
      <c r="E77" s="585" t="s">
        <v>899</v>
      </c>
      <c r="F77" s="586" t="s">
        <v>40</v>
      </c>
      <c r="G77" s="586">
        <v>16</v>
      </c>
      <c r="H77" s="587">
        <v>48000</v>
      </c>
      <c r="I77" s="587">
        <v>48000</v>
      </c>
      <c r="J77" s="587">
        <v>0</v>
      </c>
      <c r="K77" s="588">
        <v>16</v>
      </c>
      <c r="L77" s="589"/>
      <c r="M77" s="590"/>
      <c r="N77" s="589"/>
      <c r="O77" s="589"/>
      <c r="P77" s="589"/>
      <c r="Q77" s="589"/>
      <c r="R77" s="589"/>
      <c r="S77" s="589"/>
      <c r="T77" s="591">
        <f t="shared" si="5"/>
        <v>0</v>
      </c>
      <c r="U77" s="591">
        <f t="shared" si="4"/>
        <v>0</v>
      </c>
      <c r="V77" s="591"/>
      <c r="W77" s="592"/>
      <c r="X77" s="592"/>
      <c r="Y77" s="593"/>
      <c r="Z77" s="594">
        <v>16</v>
      </c>
      <c r="AA77" s="594"/>
      <c r="AB77" s="594"/>
    </row>
    <row r="78" spans="1:28" ht="12.75">
      <c r="A78" s="553"/>
      <c r="B78" s="554">
        <v>4</v>
      </c>
      <c r="C78" s="579" t="s">
        <v>41</v>
      </c>
      <c r="D78" s="579" t="s">
        <v>41</v>
      </c>
      <c r="E78" s="556" t="s">
        <v>1019</v>
      </c>
      <c r="F78" s="558" t="s">
        <v>42</v>
      </c>
      <c r="G78" s="558">
        <v>14</v>
      </c>
      <c r="H78" s="580">
        <v>42000</v>
      </c>
      <c r="I78" s="580">
        <v>42000</v>
      </c>
      <c r="J78" s="580">
        <v>0</v>
      </c>
      <c r="K78" s="96">
        <f t="shared" si="3"/>
        <v>14</v>
      </c>
      <c r="L78" s="559"/>
      <c r="M78" s="560">
        <v>14</v>
      </c>
      <c r="N78" s="559">
        <v>14</v>
      </c>
      <c r="O78" s="559"/>
      <c r="P78" s="559"/>
      <c r="Q78" s="559"/>
      <c r="R78" s="559"/>
      <c r="S78" s="559"/>
      <c r="T78" s="98">
        <f t="shared" si="5"/>
        <v>42000</v>
      </c>
      <c r="U78" s="98">
        <f t="shared" si="4"/>
        <v>42000</v>
      </c>
      <c r="V78" s="98">
        <v>42000</v>
      </c>
      <c r="W78" s="99"/>
      <c r="X78" s="99"/>
      <c r="Y78" s="561"/>
      <c r="Z78" s="562">
        <v>14</v>
      </c>
      <c r="AA78" s="562"/>
      <c r="AB78" s="562"/>
    </row>
    <row r="79" spans="1:28" ht="36">
      <c r="A79" s="565"/>
      <c r="B79" s="566">
        <v>4</v>
      </c>
      <c r="C79" s="567" t="s">
        <v>43</v>
      </c>
      <c r="D79" s="567" t="s">
        <v>44</v>
      </c>
      <c r="E79" s="568" t="s">
        <v>1019</v>
      </c>
      <c r="F79" s="569" t="s">
        <v>45</v>
      </c>
      <c r="G79" s="569">
        <v>7</v>
      </c>
      <c r="H79" s="570">
        <v>21000</v>
      </c>
      <c r="I79" s="570">
        <v>0</v>
      </c>
      <c r="J79" s="570">
        <v>21000</v>
      </c>
      <c r="K79" s="377">
        <f t="shared" si="3"/>
        <v>0</v>
      </c>
      <c r="L79" s="571">
        <v>7</v>
      </c>
      <c r="M79" s="572"/>
      <c r="N79" s="571"/>
      <c r="O79" s="571"/>
      <c r="P79" s="571">
        <v>7</v>
      </c>
      <c r="Q79" s="571"/>
      <c r="R79" s="571"/>
      <c r="S79" s="571"/>
      <c r="T79" s="378">
        <f t="shared" si="5"/>
        <v>0</v>
      </c>
      <c r="U79" s="378">
        <f t="shared" si="4"/>
        <v>0</v>
      </c>
      <c r="V79" s="378"/>
      <c r="W79" s="379"/>
      <c r="X79" s="379"/>
      <c r="Y79" s="573"/>
      <c r="Z79" s="574">
        <v>7</v>
      </c>
      <c r="AA79" s="574"/>
      <c r="AB79" s="574"/>
    </row>
    <row r="80" spans="1:28" ht="24">
      <c r="A80" s="532"/>
      <c r="B80" s="533">
        <v>4</v>
      </c>
      <c r="C80" s="575" t="s">
        <v>43</v>
      </c>
      <c r="D80" s="575" t="s">
        <v>46</v>
      </c>
      <c r="E80" s="535" t="s">
        <v>1019</v>
      </c>
      <c r="F80" s="537" t="s">
        <v>47</v>
      </c>
      <c r="G80" s="537">
        <v>4</v>
      </c>
      <c r="H80" s="576">
        <v>12000</v>
      </c>
      <c r="I80" s="576">
        <v>6000</v>
      </c>
      <c r="J80" s="576">
        <v>6000</v>
      </c>
      <c r="K80" s="102">
        <f t="shared" si="3"/>
        <v>2</v>
      </c>
      <c r="L80" s="538">
        <v>2</v>
      </c>
      <c r="M80" s="539"/>
      <c r="N80" s="538"/>
      <c r="O80" s="538"/>
      <c r="P80" s="538"/>
      <c r="Q80" s="538">
        <v>4</v>
      </c>
      <c r="R80" s="538">
        <v>2</v>
      </c>
      <c r="S80" s="538">
        <v>2</v>
      </c>
      <c r="T80" s="103">
        <f t="shared" si="5"/>
        <v>0</v>
      </c>
      <c r="U80" s="103">
        <f t="shared" si="4"/>
        <v>0</v>
      </c>
      <c r="V80" s="103"/>
      <c r="W80" s="104"/>
      <c r="X80" s="104"/>
      <c r="Y80" s="540"/>
      <c r="Z80" s="541">
        <v>4</v>
      </c>
      <c r="AA80" s="541"/>
      <c r="AB80" s="541"/>
    </row>
    <row r="81" spans="1:28" ht="24">
      <c r="A81" s="565"/>
      <c r="B81" s="566">
        <v>4</v>
      </c>
      <c r="C81" s="609" t="s">
        <v>48</v>
      </c>
      <c r="D81" s="609" t="s">
        <v>49</v>
      </c>
      <c r="E81" s="610" t="s">
        <v>1019</v>
      </c>
      <c r="F81" s="611" t="s">
        <v>50</v>
      </c>
      <c r="G81" s="611">
        <v>1</v>
      </c>
      <c r="H81" s="612">
        <v>3000</v>
      </c>
      <c r="I81" s="612">
        <v>0</v>
      </c>
      <c r="J81" s="612">
        <v>3000</v>
      </c>
      <c r="K81" s="114">
        <f t="shared" si="3"/>
        <v>0</v>
      </c>
      <c r="L81" s="571">
        <v>1</v>
      </c>
      <c r="M81" s="613"/>
      <c r="N81" s="571"/>
      <c r="O81" s="571"/>
      <c r="P81" s="571">
        <v>1</v>
      </c>
      <c r="Q81" s="571"/>
      <c r="R81" s="571"/>
      <c r="S81" s="571"/>
      <c r="T81" s="116">
        <f t="shared" si="5"/>
        <v>0</v>
      </c>
      <c r="U81" s="116">
        <f>T81-(W81+X81)</f>
        <v>0</v>
      </c>
      <c r="V81" s="116"/>
      <c r="W81" s="116"/>
      <c r="X81" s="116"/>
      <c r="Y81" s="614"/>
      <c r="Z81" s="574">
        <v>1</v>
      </c>
      <c r="AA81" s="574"/>
      <c r="AB81" s="574"/>
    </row>
    <row r="82" spans="1:28" ht="24">
      <c r="A82" s="582"/>
      <c r="B82" s="583">
        <v>4</v>
      </c>
      <c r="C82" s="616" t="s">
        <v>48</v>
      </c>
      <c r="D82" s="616" t="s">
        <v>51</v>
      </c>
      <c r="E82" s="617" t="s">
        <v>1019</v>
      </c>
      <c r="F82" s="618" t="s">
        <v>52</v>
      </c>
      <c r="G82" s="618">
        <v>5</v>
      </c>
      <c r="H82" s="619">
        <v>15000</v>
      </c>
      <c r="I82" s="619">
        <v>0</v>
      </c>
      <c r="J82" s="619">
        <v>15000</v>
      </c>
      <c r="K82" s="620">
        <f t="shared" si="3"/>
        <v>0</v>
      </c>
      <c r="L82" s="589">
        <v>5</v>
      </c>
      <c r="M82" s="621"/>
      <c r="N82" s="589"/>
      <c r="O82" s="589"/>
      <c r="P82" s="589">
        <v>3</v>
      </c>
      <c r="Q82" s="589"/>
      <c r="R82" s="589"/>
      <c r="S82" s="589"/>
      <c r="T82" s="622">
        <f t="shared" si="5"/>
        <v>0</v>
      </c>
      <c r="U82" s="622">
        <f>T82-(W82+X82)</f>
        <v>0</v>
      </c>
      <c r="V82" s="622"/>
      <c r="W82" s="622"/>
      <c r="X82" s="622"/>
      <c r="Y82" s="623"/>
      <c r="Z82" s="594">
        <v>5</v>
      </c>
      <c r="AA82" s="594"/>
      <c r="AB82" s="594"/>
    </row>
    <row r="83" spans="1:28" ht="24">
      <c r="A83" s="565"/>
      <c r="B83" s="566">
        <v>4</v>
      </c>
      <c r="C83" s="609" t="s">
        <v>48</v>
      </c>
      <c r="D83" s="609" t="s">
        <v>53</v>
      </c>
      <c r="E83" s="610" t="s">
        <v>1019</v>
      </c>
      <c r="F83" s="611" t="s">
        <v>54</v>
      </c>
      <c r="G83" s="611">
        <v>1</v>
      </c>
      <c r="H83" s="612">
        <v>3000</v>
      </c>
      <c r="I83" s="612">
        <v>3000</v>
      </c>
      <c r="J83" s="612">
        <v>0</v>
      </c>
      <c r="K83" s="114">
        <f t="shared" si="3"/>
        <v>1</v>
      </c>
      <c r="L83" s="571">
        <v>0</v>
      </c>
      <c r="M83" s="613"/>
      <c r="N83" s="571"/>
      <c r="O83" s="571"/>
      <c r="P83" s="571">
        <v>1</v>
      </c>
      <c r="Q83" s="571"/>
      <c r="R83" s="571"/>
      <c r="S83" s="571"/>
      <c r="T83" s="116">
        <f t="shared" si="5"/>
        <v>0</v>
      </c>
      <c r="U83" s="116">
        <f>T83-(W83+X83)</f>
        <v>0</v>
      </c>
      <c r="V83" s="116"/>
      <c r="W83" s="116"/>
      <c r="X83" s="116"/>
      <c r="Y83" s="614"/>
      <c r="Z83" s="574">
        <v>1</v>
      </c>
      <c r="AA83" s="574"/>
      <c r="AB83" s="574"/>
    </row>
    <row r="84" spans="1:28" ht="24">
      <c r="A84" s="532"/>
      <c r="B84" s="533">
        <v>4</v>
      </c>
      <c r="C84" s="575" t="s">
        <v>55</v>
      </c>
      <c r="D84" s="575" t="s">
        <v>56</v>
      </c>
      <c r="E84" s="535" t="s">
        <v>1019</v>
      </c>
      <c r="F84" s="537" t="s">
        <v>57</v>
      </c>
      <c r="G84" s="537">
        <v>7</v>
      </c>
      <c r="H84" s="576">
        <v>21000</v>
      </c>
      <c r="I84" s="576">
        <v>0</v>
      </c>
      <c r="J84" s="576">
        <v>21000</v>
      </c>
      <c r="K84" s="102">
        <f t="shared" si="3"/>
        <v>0</v>
      </c>
      <c r="L84" s="538">
        <v>7</v>
      </c>
      <c r="M84" s="539"/>
      <c r="N84" s="538"/>
      <c r="O84" s="538"/>
      <c r="P84" s="538"/>
      <c r="Q84" s="538">
        <v>7</v>
      </c>
      <c r="R84" s="538"/>
      <c r="S84" s="538">
        <v>7</v>
      </c>
      <c r="T84" s="103">
        <f t="shared" si="5"/>
        <v>0</v>
      </c>
      <c r="U84" s="103">
        <f aca="true" t="shared" si="6" ref="U84:U106">T84-(W84+X84)</f>
        <v>0</v>
      </c>
      <c r="V84" s="103"/>
      <c r="W84" s="104"/>
      <c r="X84" s="104"/>
      <c r="Y84" s="540"/>
      <c r="Z84" s="541">
        <v>7</v>
      </c>
      <c r="AA84" s="541"/>
      <c r="AB84" s="541"/>
    </row>
    <row r="85" spans="1:28" ht="36">
      <c r="A85" s="542"/>
      <c r="B85" s="543">
        <v>4</v>
      </c>
      <c r="C85" s="563" t="s">
        <v>58</v>
      </c>
      <c r="D85" s="563" t="s">
        <v>59</v>
      </c>
      <c r="E85" s="545" t="s">
        <v>1019</v>
      </c>
      <c r="F85" s="547" t="s">
        <v>60</v>
      </c>
      <c r="G85" s="547">
        <v>2</v>
      </c>
      <c r="H85" s="564">
        <v>6000</v>
      </c>
      <c r="I85" s="564">
        <v>6000</v>
      </c>
      <c r="J85" s="564">
        <v>0</v>
      </c>
      <c r="K85" s="119">
        <f t="shared" si="3"/>
        <v>2</v>
      </c>
      <c r="L85" s="549">
        <v>0</v>
      </c>
      <c r="M85" s="550">
        <v>1</v>
      </c>
      <c r="N85" s="549">
        <v>1</v>
      </c>
      <c r="O85" s="549"/>
      <c r="P85" s="549">
        <v>1</v>
      </c>
      <c r="Q85" s="549"/>
      <c r="R85" s="549"/>
      <c r="S85" s="549"/>
      <c r="T85" s="121">
        <f t="shared" si="5"/>
        <v>3000</v>
      </c>
      <c r="U85" s="121">
        <f t="shared" si="6"/>
        <v>3000</v>
      </c>
      <c r="V85" s="121"/>
      <c r="W85" s="122"/>
      <c r="X85" s="122"/>
      <c r="Y85" s="551"/>
      <c r="Z85" s="552">
        <v>2</v>
      </c>
      <c r="AA85" s="552"/>
      <c r="AB85" s="552"/>
    </row>
    <row r="86" spans="1:28" ht="36">
      <c r="A86" s="522"/>
      <c r="B86" s="523">
        <v>4</v>
      </c>
      <c r="C86" s="577" t="s">
        <v>61</v>
      </c>
      <c r="D86" s="577" t="s">
        <v>61</v>
      </c>
      <c r="E86" s="525" t="s">
        <v>1019</v>
      </c>
      <c r="F86" s="527" t="s">
        <v>62</v>
      </c>
      <c r="G86" s="527">
        <v>4</v>
      </c>
      <c r="H86" s="578">
        <v>12000</v>
      </c>
      <c r="I86" s="578">
        <v>12000</v>
      </c>
      <c r="J86" s="578">
        <v>0</v>
      </c>
      <c r="K86" s="90">
        <v>4</v>
      </c>
      <c r="L86" s="528">
        <v>0</v>
      </c>
      <c r="M86" s="529">
        <v>3</v>
      </c>
      <c r="N86" s="528">
        <v>3</v>
      </c>
      <c r="O86" s="528"/>
      <c r="P86" s="528">
        <v>1</v>
      </c>
      <c r="Q86" s="528"/>
      <c r="R86" s="528"/>
      <c r="S86" s="528"/>
      <c r="T86" s="92">
        <v>9000</v>
      </c>
      <c r="U86" s="92">
        <v>9000</v>
      </c>
      <c r="V86" s="92">
        <v>9000</v>
      </c>
      <c r="W86" s="93"/>
      <c r="X86" s="93"/>
      <c r="Y86" s="530"/>
      <c r="Z86" s="531">
        <v>2</v>
      </c>
      <c r="AA86" s="531">
        <v>2</v>
      </c>
      <c r="AB86" s="531"/>
    </row>
    <row r="87" spans="1:28" ht="36">
      <c r="A87" s="532"/>
      <c r="B87" s="533">
        <v>4</v>
      </c>
      <c r="C87" s="575" t="s">
        <v>63</v>
      </c>
      <c r="D87" s="575" t="s">
        <v>64</v>
      </c>
      <c r="E87" s="535" t="s">
        <v>1019</v>
      </c>
      <c r="F87" s="537" t="s">
        <v>65</v>
      </c>
      <c r="G87" s="537">
        <v>6</v>
      </c>
      <c r="H87" s="576">
        <v>18000</v>
      </c>
      <c r="I87" s="576">
        <v>18000</v>
      </c>
      <c r="J87" s="576">
        <v>0</v>
      </c>
      <c r="K87" s="102">
        <f t="shared" si="3"/>
        <v>6</v>
      </c>
      <c r="L87" s="538">
        <v>0</v>
      </c>
      <c r="M87" s="539"/>
      <c r="N87" s="538"/>
      <c r="O87" s="538"/>
      <c r="P87" s="538"/>
      <c r="Q87" s="538">
        <v>6</v>
      </c>
      <c r="R87" s="538">
        <v>6</v>
      </c>
      <c r="S87" s="538"/>
      <c r="T87" s="103">
        <f t="shared" si="5"/>
        <v>0</v>
      </c>
      <c r="U87" s="103">
        <f t="shared" si="6"/>
        <v>0</v>
      </c>
      <c r="V87" s="103"/>
      <c r="W87" s="104"/>
      <c r="X87" s="104"/>
      <c r="Y87" s="540"/>
      <c r="Z87" s="541">
        <v>6</v>
      </c>
      <c r="AA87" s="541"/>
      <c r="AB87" s="541"/>
    </row>
    <row r="88" spans="1:28" ht="24">
      <c r="A88" s="553"/>
      <c r="B88" s="554">
        <v>4</v>
      </c>
      <c r="C88" s="579" t="s">
        <v>66</v>
      </c>
      <c r="D88" s="579" t="s">
        <v>67</v>
      </c>
      <c r="E88" s="556" t="s">
        <v>1019</v>
      </c>
      <c r="F88" s="558" t="s">
        <v>68</v>
      </c>
      <c r="G88" s="558">
        <v>3</v>
      </c>
      <c r="H88" s="580">
        <v>9000</v>
      </c>
      <c r="I88" s="580">
        <v>9000</v>
      </c>
      <c r="J88" s="580">
        <v>0</v>
      </c>
      <c r="K88" s="96">
        <f t="shared" si="3"/>
        <v>3</v>
      </c>
      <c r="L88" s="559">
        <v>0</v>
      </c>
      <c r="M88" s="560">
        <v>3</v>
      </c>
      <c r="N88" s="559">
        <v>3</v>
      </c>
      <c r="O88" s="559"/>
      <c r="P88" s="559"/>
      <c r="Q88" s="559"/>
      <c r="R88" s="559"/>
      <c r="S88" s="559"/>
      <c r="T88" s="98">
        <f t="shared" si="5"/>
        <v>9000</v>
      </c>
      <c r="U88" s="98">
        <f t="shared" si="6"/>
        <v>9000</v>
      </c>
      <c r="V88" s="98">
        <v>9000</v>
      </c>
      <c r="W88" s="99"/>
      <c r="X88" s="99"/>
      <c r="Y88" s="561"/>
      <c r="Z88" s="562">
        <v>3</v>
      </c>
      <c r="AA88" s="562"/>
      <c r="AB88" s="562"/>
    </row>
    <row r="89" spans="1:28" ht="24">
      <c r="A89" s="542"/>
      <c r="B89" s="543">
        <v>4</v>
      </c>
      <c r="C89" s="563" t="s">
        <v>69</v>
      </c>
      <c r="D89" s="563" t="s">
        <v>70</v>
      </c>
      <c r="E89" s="545" t="s">
        <v>1019</v>
      </c>
      <c r="F89" s="547" t="s">
        <v>71</v>
      </c>
      <c r="G89" s="547">
        <v>11</v>
      </c>
      <c r="H89" s="564">
        <v>33000</v>
      </c>
      <c r="I89" s="564">
        <v>33000</v>
      </c>
      <c r="J89" s="564">
        <v>0</v>
      </c>
      <c r="K89" s="119">
        <f t="shared" si="3"/>
        <v>11</v>
      </c>
      <c r="L89" s="549">
        <v>0</v>
      </c>
      <c r="M89" s="550">
        <v>11</v>
      </c>
      <c r="N89" s="549">
        <v>11</v>
      </c>
      <c r="O89" s="549"/>
      <c r="P89" s="549"/>
      <c r="Q89" s="549"/>
      <c r="R89" s="549"/>
      <c r="S89" s="549"/>
      <c r="T89" s="121">
        <v>33000</v>
      </c>
      <c r="U89" s="121">
        <f t="shared" si="6"/>
        <v>33000</v>
      </c>
      <c r="V89" s="121"/>
      <c r="W89" s="122"/>
      <c r="X89" s="122"/>
      <c r="Y89" s="551"/>
      <c r="Z89" s="552">
        <v>9</v>
      </c>
      <c r="AA89" s="552">
        <v>2</v>
      </c>
      <c r="AB89" s="552">
        <v>0</v>
      </c>
    </row>
    <row r="90" spans="1:28" ht="24">
      <c r="A90" s="522"/>
      <c r="B90" s="523">
        <v>4</v>
      </c>
      <c r="C90" s="577" t="s">
        <v>72</v>
      </c>
      <c r="D90" s="577" t="s">
        <v>73</v>
      </c>
      <c r="E90" s="525" t="s">
        <v>1019</v>
      </c>
      <c r="F90" s="527" t="s">
        <v>74</v>
      </c>
      <c r="G90" s="527">
        <v>7</v>
      </c>
      <c r="H90" s="578">
        <v>21000</v>
      </c>
      <c r="I90" s="578">
        <v>0</v>
      </c>
      <c r="J90" s="578">
        <v>21000</v>
      </c>
      <c r="K90" s="90">
        <f t="shared" si="3"/>
        <v>0</v>
      </c>
      <c r="L90" s="528">
        <v>7</v>
      </c>
      <c r="M90" s="529">
        <v>5</v>
      </c>
      <c r="N90" s="528">
        <v>2</v>
      </c>
      <c r="O90" s="528">
        <v>3</v>
      </c>
      <c r="P90" s="528">
        <v>2</v>
      </c>
      <c r="Q90" s="528"/>
      <c r="R90" s="528"/>
      <c r="S90" s="528"/>
      <c r="T90" s="92">
        <f t="shared" si="5"/>
        <v>15000</v>
      </c>
      <c r="U90" s="92">
        <f t="shared" si="6"/>
        <v>15000</v>
      </c>
      <c r="V90" s="92">
        <v>15000</v>
      </c>
      <c r="W90" s="93"/>
      <c r="X90" s="93"/>
      <c r="Y90" s="530"/>
      <c r="Z90" s="531">
        <v>5</v>
      </c>
      <c r="AA90" s="531">
        <v>2</v>
      </c>
      <c r="AB90" s="531"/>
    </row>
    <row r="91" spans="1:28" ht="36">
      <c r="A91" s="565"/>
      <c r="B91" s="566">
        <v>4</v>
      </c>
      <c r="C91" s="567" t="s">
        <v>75</v>
      </c>
      <c r="D91" s="567" t="s">
        <v>76</v>
      </c>
      <c r="E91" s="568" t="s">
        <v>1019</v>
      </c>
      <c r="F91" s="569" t="s">
        <v>77</v>
      </c>
      <c r="G91" s="569">
        <v>7</v>
      </c>
      <c r="H91" s="570">
        <v>21000</v>
      </c>
      <c r="I91" s="570">
        <v>0</v>
      </c>
      <c r="J91" s="570">
        <v>21000</v>
      </c>
      <c r="K91" s="377">
        <f t="shared" si="3"/>
        <v>0</v>
      </c>
      <c r="L91" s="571">
        <v>7</v>
      </c>
      <c r="M91" s="572"/>
      <c r="N91" s="571"/>
      <c r="O91" s="571"/>
      <c r="P91" s="571"/>
      <c r="Q91" s="571"/>
      <c r="R91" s="571"/>
      <c r="S91" s="571"/>
      <c r="T91" s="378">
        <f t="shared" si="5"/>
        <v>0</v>
      </c>
      <c r="U91" s="378">
        <f t="shared" si="6"/>
        <v>0</v>
      </c>
      <c r="V91" s="378"/>
      <c r="W91" s="379"/>
      <c r="X91" s="379"/>
      <c r="Y91" s="573"/>
      <c r="Z91" s="574">
        <v>7</v>
      </c>
      <c r="AA91" s="574"/>
      <c r="AB91" s="574"/>
    </row>
    <row r="92" spans="1:28" ht="36">
      <c r="A92" s="553"/>
      <c r="B92" s="554">
        <v>4</v>
      </c>
      <c r="C92" s="579" t="s">
        <v>78</v>
      </c>
      <c r="D92" s="579" t="s">
        <v>79</v>
      </c>
      <c r="E92" s="556" t="s">
        <v>1019</v>
      </c>
      <c r="F92" s="558" t="s">
        <v>80</v>
      </c>
      <c r="G92" s="558">
        <v>1</v>
      </c>
      <c r="H92" s="580">
        <v>3000</v>
      </c>
      <c r="I92" s="580">
        <v>3000</v>
      </c>
      <c r="J92" s="580">
        <v>0</v>
      </c>
      <c r="K92" s="96">
        <f t="shared" si="3"/>
        <v>1</v>
      </c>
      <c r="L92" s="559">
        <v>0</v>
      </c>
      <c r="M92" s="560">
        <v>1</v>
      </c>
      <c r="N92" s="559">
        <v>1</v>
      </c>
      <c r="O92" s="559"/>
      <c r="P92" s="559"/>
      <c r="Q92" s="559"/>
      <c r="R92" s="559"/>
      <c r="S92" s="559"/>
      <c r="T92" s="98">
        <f t="shared" si="5"/>
        <v>3000</v>
      </c>
      <c r="U92" s="98">
        <f t="shared" si="6"/>
        <v>3000</v>
      </c>
      <c r="V92" s="98">
        <v>3000</v>
      </c>
      <c r="W92" s="99"/>
      <c r="X92" s="99"/>
      <c r="Y92" s="561"/>
      <c r="Z92" s="562">
        <v>1</v>
      </c>
      <c r="AA92" s="562"/>
      <c r="AB92" s="562"/>
    </row>
    <row r="93" spans="1:28" ht="24">
      <c r="A93" s="522"/>
      <c r="B93" s="523">
        <v>4</v>
      </c>
      <c r="C93" s="577" t="s">
        <v>81</v>
      </c>
      <c r="D93" s="577" t="s">
        <v>82</v>
      </c>
      <c r="E93" s="525" t="s">
        <v>1019</v>
      </c>
      <c r="F93" s="527" t="s">
        <v>83</v>
      </c>
      <c r="G93" s="527">
        <v>6</v>
      </c>
      <c r="H93" s="578">
        <v>18000</v>
      </c>
      <c r="I93" s="578">
        <v>18000</v>
      </c>
      <c r="J93" s="578">
        <v>0</v>
      </c>
      <c r="K93" s="90">
        <f t="shared" si="3"/>
        <v>6</v>
      </c>
      <c r="L93" s="528">
        <v>0</v>
      </c>
      <c r="M93" s="529">
        <v>2</v>
      </c>
      <c r="N93" s="528">
        <v>2</v>
      </c>
      <c r="O93" s="528"/>
      <c r="P93" s="528">
        <v>4</v>
      </c>
      <c r="Q93" s="528"/>
      <c r="R93" s="528"/>
      <c r="S93" s="528"/>
      <c r="T93" s="92">
        <f t="shared" si="5"/>
        <v>6000</v>
      </c>
      <c r="U93" s="92">
        <f t="shared" si="6"/>
        <v>6000</v>
      </c>
      <c r="V93" s="92">
        <v>6000</v>
      </c>
      <c r="W93" s="93"/>
      <c r="X93" s="93"/>
      <c r="Y93" s="530"/>
      <c r="Z93" s="531">
        <v>6</v>
      </c>
      <c r="AA93" s="531"/>
      <c r="AB93" s="531"/>
    </row>
    <row r="94" spans="1:28" ht="24">
      <c r="A94" s="522"/>
      <c r="B94" s="523">
        <v>4</v>
      </c>
      <c r="C94" s="577" t="s">
        <v>84</v>
      </c>
      <c r="D94" s="577" t="s">
        <v>86</v>
      </c>
      <c r="E94" s="525" t="s">
        <v>1019</v>
      </c>
      <c r="F94" s="527" t="s">
        <v>87</v>
      </c>
      <c r="G94" s="527">
        <v>15</v>
      </c>
      <c r="H94" s="578">
        <v>45000</v>
      </c>
      <c r="I94" s="578">
        <v>45000</v>
      </c>
      <c r="J94" s="578">
        <v>0</v>
      </c>
      <c r="K94" s="90">
        <f t="shared" si="3"/>
        <v>15</v>
      </c>
      <c r="L94" s="528">
        <v>0</v>
      </c>
      <c r="M94" s="529">
        <v>5</v>
      </c>
      <c r="N94" s="528">
        <v>5</v>
      </c>
      <c r="O94" s="528"/>
      <c r="P94" s="528">
        <v>10</v>
      </c>
      <c r="Q94" s="528"/>
      <c r="R94" s="528">
        <v>0</v>
      </c>
      <c r="S94" s="528"/>
      <c r="T94" s="92">
        <f t="shared" si="5"/>
        <v>15000</v>
      </c>
      <c r="U94" s="92">
        <f t="shared" si="6"/>
        <v>15000</v>
      </c>
      <c r="V94" s="92">
        <v>15000</v>
      </c>
      <c r="W94" s="93"/>
      <c r="X94" s="93"/>
      <c r="Y94" s="530"/>
      <c r="Z94" s="531">
        <v>15</v>
      </c>
      <c r="AA94" s="531"/>
      <c r="AB94" s="531"/>
    </row>
    <row r="95" spans="1:28" ht="12.75">
      <c r="A95" s="542"/>
      <c r="B95" s="543">
        <v>4</v>
      </c>
      <c r="C95" s="563" t="s">
        <v>88</v>
      </c>
      <c r="D95" s="563" t="s">
        <v>89</v>
      </c>
      <c r="E95" s="545" t="s">
        <v>1019</v>
      </c>
      <c r="F95" s="547" t="s">
        <v>90</v>
      </c>
      <c r="G95" s="547">
        <v>4</v>
      </c>
      <c r="H95" s="564">
        <v>12000</v>
      </c>
      <c r="I95" s="564">
        <v>12000</v>
      </c>
      <c r="J95" s="564">
        <v>0</v>
      </c>
      <c r="K95" s="119">
        <f t="shared" si="3"/>
        <v>4</v>
      </c>
      <c r="L95" s="549">
        <v>0</v>
      </c>
      <c r="M95" s="550">
        <v>4</v>
      </c>
      <c r="N95" s="549">
        <v>4</v>
      </c>
      <c r="O95" s="549"/>
      <c r="P95" s="549"/>
      <c r="Q95" s="549"/>
      <c r="R95" s="549"/>
      <c r="S95" s="549"/>
      <c r="T95" s="121">
        <f t="shared" si="5"/>
        <v>12000</v>
      </c>
      <c r="U95" s="121">
        <f t="shared" si="6"/>
        <v>12000</v>
      </c>
      <c r="V95" s="121"/>
      <c r="W95" s="122"/>
      <c r="X95" s="122"/>
      <c r="Y95" s="551"/>
      <c r="Z95" s="552">
        <v>4</v>
      </c>
      <c r="AA95" s="552"/>
      <c r="AB95" s="552"/>
    </row>
    <row r="96" spans="1:28" ht="48">
      <c r="A96" s="553"/>
      <c r="B96" s="554">
        <v>4</v>
      </c>
      <c r="C96" s="579" t="s">
        <v>91</v>
      </c>
      <c r="D96" s="579" t="s">
        <v>92</v>
      </c>
      <c r="E96" s="556" t="s">
        <v>1019</v>
      </c>
      <c r="F96" s="558" t="s">
        <v>93</v>
      </c>
      <c r="G96" s="558">
        <v>16</v>
      </c>
      <c r="H96" s="580">
        <v>48000</v>
      </c>
      <c r="I96" s="580">
        <v>48000</v>
      </c>
      <c r="J96" s="580">
        <v>0</v>
      </c>
      <c r="K96" s="96">
        <f t="shared" si="3"/>
        <v>16</v>
      </c>
      <c r="L96" s="559">
        <v>0</v>
      </c>
      <c r="M96" s="560">
        <v>16</v>
      </c>
      <c r="N96" s="559">
        <v>16</v>
      </c>
      <c r="O96" s="559"/>
      <c r="P96" s="559"/>
      <c r="Q96" s="559"/>
      <c r="R96" s="559"/>
      <c r="S96" s="559"/>
      <c r="T96" s="98">
        <f t="shared" si="5"/>
        <v>48000</v>
      </c>
      <c r="U96" s="98">
        <f t="shared" si="6"/>
        <v>48000</v>
      </c>
      <c r="V96" s="98">
        <v>48000</v>
      </c>
      <c r="W96" s="99"/>
      <c r="X96" s="99"/>
      <c r="Y96" s="561"/>
      <c r="Z96" s="562">
        <v>16</v>
      </c>
      <c r="AA96" s="562"/>
      <c r="AB96" s="562"/>
    </row>
    <row r="97" spans="1:28" ht="48">
      <c r="A97" s="553"/>
      <c r="B97" s="554">
        <v>4</v>
      </c>
      <c r="C97" s="579" t="s">
        <v>91</v>
      </c>
      <c r="D97" s="579" t="s">
        <v>94</v>
      </c>
      <c r="E97" s="556" t="s">
        <v>1019</v>
      </c>
      <c r="F97" s="558" t="s">
        <v>95</v>
      </c>
      <c r="G97" s="558">
        <v>5</v>
      </c>
      <c r="H97" s="580">
        <v>15000</v>
      </c>
      <c r="I97" s="580">
        <v>15000</v>
      </c>
      <c r="J97" s="580">
        <v>0</v>
      </c>
      <c r="K97" s="96">
        <f t="shared" si="3"/>
        <v>5</v>
      </c>
      <c r="L97" s="559">
        <v>0</v>
      </c>
      <c r="M97" s="560">
        <v>5</v>
      </c>
      <c r="N97" s="559">
        <v>5</v>
      </c>
      <c r="O97" s="559"/>
      <c r="P97" s="559"/>
      <c r="Q97" s="559"/>
      <c r="R97" s="559"/>
      <c r="S97" s="559"/>
      <c r="T97" s="98">
        <f t="shared" si="5"/>
        <v>15000</v>
      </c>
      <c r="U97" s="98">
        <f t="shared" si="6"/>
        <v>15000</v>
      </c>
      <c r="V97" s="98">
        <v>15000</v>
      </c>
      <c r="W97" s="99"/>
      <c r="X97" s="99"/>
      <c r="Y97" s="561"/>
      <c r="Z97" s="562">
        <v>5</v>
      </c>
      <c r="AA97" s="562"/>
      <c r="AB97" s="562"/>
    </row>
    <row r="98" spans="1:28" ht="48">
      <c r="A98" s="553"/>
      <c r="B98" s="554">
        <v>4</v>
      </c>
      <c r="C98" s="579" t="s">
        <v>91</v>
      </c>
      <c r="D98" s="579" t="s">
        <v>96</v>
      </c>
      <c r="E98" s="556" t="s">
        <v>1019</v>
      </c>
      <c r="F98" s="558" t="s">
        <v>97</v>
      </c>
      <c r="G98" s="558">
        <v>5</v>
      </c>
      <c r="H98" s="580">
        <v>15000</v>
      </c>
      <c r="I98" s="580">
        <v>6000</v>
      </c>
      <c r="J98" s="580">
        <v>9000</v>
      </c>
      <c r="K98" s="96">
        <f t="shared" si="3"/>
        <v>2</v>
      </c>
      <c r="L98" s="559">
        <v>3</v>
      </c>
      <c r="M98" s="560">
        <v>5</v>
      </c>
      <c r="N98" s="559">
        <v>2</v>
      </c>
      <c r="O98" s="559">
        <v>3</v>
      </c>
      <c r="P98" s="559"/>
      <c r="Q98" s="559"/>
      <c r="R98" s="559"/>
      <c r="S98" s="559"/>
      <c r="T98" s="98">
        <v>15000</v>
      </c>
      <c r="U98" s="98">
        <f t="shared" si="6"/>
        <v>15000</v>
      </c>
      <c r="V98" s="98">
        <v>15000</v>
      </c>
      <c r="W98" s="99"/>
      <c r="X98" s="99"/>
      <c r="Y98" s="561"/>
      <c r="Z98" s="562">
        <v>5</v>
      </c>
      <c r="AA98" s="562"/>
      <c r="AB98" s="562"/>
    </row>
    <row r="99" spans="1:28" s="344" customFormat="1" ht="24">
      <c r="A99" s="553"/>
      <c r="B99" s="554">
        <v>4</v>
      </c>
      <c r="C99" s="579" t="s">
        <v>98</v>
      </c>
      <c r="D99" s="579" t="s">
        <v>99</v>
      </c>
      <c r="E99" s="556" t="s">
        <v>1019</v>
      </c>
      <c r="F99" s="558" t="s">
        <v>100</v>
      </c>
      <c r="G99" s="558">
        <v>1</v>
      </c>
      <c r="H99" s="580">
        <v>3000</v>
      </c>
      <c r="I99" s="580">
        <v>0</v>
      </c>
      <c r="J99" s="580">
        <v>3000</v>
      </c>
      <c r="K99" s="96">
        <f t="shared" si="3"/>
        <v>0</v>
      </c>
      <c r="L99" s="559">
        <v>1</v>
      </c>
      <c r="M99" s="560">
        <v>1</v>
      </c>
      <c r="N99" s="559">
        <v>1</v>
      </c>
      <c r="O99" s="559">
        <v>1</v>
      </c>
      <c r="P99" s="559"/>
      <c r="Q99" s="559"/>
      <c r="R99" s="559"/>
      <c r="S99" s="559"/>
      <c r="T99" s="98">
        <f t="shared" si="5"/>
        <v>3000</v>
      </c>
      <c r="U99" s="98">
        <f t="shared" si="6"/>
        <v>3000</v>
      </c>
      <c r="V99" s="98">
        <v>3000</v>
      </c>
      <c r="W99" s="99"/>
      <c r="X99" s="99"/>
      <c r="Y99" s="561"/>
      <c r="Z99" s="562">
        <v>1</v>
      </c>
      <c r="AA99" s="562"/>
      <c r="AB99" s="562"/>
    </row>
    <row r="100" spans="1:28" ht="60">
      <c r="A100" s="522"/>
      <c r="B100" s="523">
        <v>4</v>
      </c>
      <c r="C100" s="577" t="s">
        <v>101</v>
      </c>
      <c r="D100" s="577" t="s">
        <v>102</v>
      </c>
      <c r="E100" s="525" t="s">
        <v>1019</v>
      </c>
      <c r="F100" s="527" t="s">
        <v>103</v>
      </c>
      <c r="G100" s="527">
        <v>77</v>
      </c>
      <c r="H100" s="578">
        <v>231000</v>
      </c>
      <c r="I100" s="578">
        <v>0</v>
      </c>
      <c r="J100" s="578">
        <v>231000</v>
      </c>
      <c r="K100" s="90">
        <f t="shared" si="3"/>
        <v>0</v>
      </c>
      <c r="L100" s="528">
        <v>77</v>
      </c>
      <c r="M100" s="529"/>
      <c r="N100" s="528"/>
      <c r="O100" s="528"/>
      <c r="P100" s="528">
        <v>76</v>
      </c>
      <c r="Q100" s="528"/>
      <c r="R100" s="528"/>
      <c r="S100" s="528"/>
      <c r="T100" s="92">
        <v>3000</v>
      </c>
      <c r="U100" s="92">
        <v>3000</v>
      </c>
      <c r="V100" s="92">
        <v>3000</v>
      </c>
      <c r="W100" s="93"/>
      <c r="X100" s="93"/>
      <c r="Y100" s="530"/>
      <c r="Z100" s="531">
        <v>77</v>
      </c>
      <c r="AA100" s="531"/>
      <c r="AB100" s="531"/>
    </row>
    <row r="101" spans="1:28" ht="36">
      <c r="A101" s="532"/>
      <c r="B101" s="533">
        <v>4</v>
      </c>
      <c r="C101" s="575" t="s">
        <v>104</v>
      </c>
      <c r="D101" s="575" t="s">
        <v>105</v>
      </c>
      <c r="E101" s="535" t="s">
        <v>1019</v>
      </c>
      <c r="F101" s="537" t="s">
        <v>106</v>
      </c>
      <c r="G101" s="537">
        <v>98</v>
      </c>
      <c r="H101" s="576">
        <v>294000</v>
      </c>
      <c r="I101" s="576">
        <v>0</v>
      </c>
      <c r="J101" s="576">
        <v>294000</v>
      </c>
      <c r="K101" s="102">
        <f t="shared" si="3"/>
        <v>0</v>
      </c>
      <c r="L101" s="538">
        <v>98</v>
      </c>
      <c r="M101" s="539"/>
      <c r="N101" s="538"/>
      <c r="O101" s="538"/>
      <c r="P101" s="538"/>
      <c r="Q101" s="538">
        <v>98</v>
      </c>
      <c r="R101" s="538"/>
      <c r="S101" s="538">
        <v>98</v>
      </c>
      <c r="T101" s="103">
        <f t="shared" si="5"/>
        <v>0</v>
      </c>
      <c r="U101" s="103">
        <f t="shared" si="6"/>
        <v>0</v>
      </c>
      <c r="V101" s="103"/>
      <c r="W101" s="104"/>
      <c r="X101" s="104"/>
      <c r="Y101" s="540"/>
      <c r="Z101" s="541">
        <v>89</v>
      </c>
      <c r="AA101" s="541">
        <v>9</v>
      </c>
      <c r="AB101" s="541"/>
    </row>
    <row r="102" spans="1:28" ht="24">
      <c r="A102" s="542"/>
      <c r="B102" s="543">
        <v>4</v>
      </c>
      <c r="C102" s="563" t="s">
        <v>107</v>
      </c>
      <c r="D102" s="563" t="s">
        <v>108</v>
      </c>
      <c r="E102" s="545" t="s">
        <v>1019</v>
      </c>
      <c r="F102" s="547" t="s">
        <v>109</v>
      </c>
      <c r="G102" s="547">
        <v>1</v>
      </c>
      <c r="H102" s="564">
        <v>3000</v>
      </c>
      <c r="I102" s="564">
        <v>3000</v>
      </c>
      <c r="J102" s="564">
        <v>0</v>
      </c>
      <c r="K102" s="119">
        <f t="shared" si="3"/>
        <v>1</v>
      </c>
      <c r="L102" s="549">
        <v>0</v>
      </c>
      <c r="M102" s="550">
        <v>1</v>
      </c>
      <c r="N102" s="549">
        <v>1</v>
      </c>
      <c r="O102" s="549"/>
      <c r="P102" s="549"/>
      <c r="Q102" s="549"/>
      <c r="R102" s="549"/>
      <c r="S102" s="549"/>
      <c r="T102" s="121">
        <f t="shared" si="5"/>
        <v>3000</v>
      </c>
      <c r="U102" s="121">
        <f t="shared" si="6"/>
        <v>3000</v>
      </c>
      <c r="V102" s="121"/>
      <c r="W102" s="122"/>
      <c r="X102" s="122"/>
      <c r="Y102" s="551"/>
      <c r="Z102" s="552">
        <v>1</v>
      </c>
      <c r="AA102" s="552"/>
      <c r="AB102" s="552"/>
    </row>
    <row r="103" spans="1:28" ht="24">
      <c r="A103" s="532"/>
      <c r="B103" s="533">
        <v>4</v>
      </c>
      <c r="C103" s="575" t="s">
        <v>114</v>
      </c>
      <c r="D103" s="575" t="s">
        <v>115</v>
      </c>
      <c r="E103" s="535" t="s">
        <v>1019</v>
      </c>
      <c r="F103" s="537" t="s">
        <v>116</v>
      </c>
      <c r="G103" s="537">
        <v>16</v>
      </c>
      <c r="H103" s="576">
        <v>48000</v>
      </c>
      <c r="I103" s="576">
        <v>48000</v>
      </c>
      <c r="J103" s="576">
        <v>0</v>
      </c>
      <c r="K103" s="102">
        <f t="shared" si="3"/>
        <v>16</v>
      </c>
      <c r="L103" s="538">
        <v>0</v>
      </c>
      <c r="M103" s="539"/>
      <c r="N103" s="538"/>
      <c r="O103" s="538"/>
      <c r="P103" s="538"/>
      <c r="Q103" s="538">
        <v>16</v>
      </c>
      <c r="R103" s="538">
        <v>16</v>
      </c>
      <c r="S103" s="538"/>
      <c r="T103" s="103">
        <f t="shared" si="5"/>
        <v>0</v>
      </c>
      <c r="U103" s="103">
        <f t="shared" si="6"/>
        <v>0</v>
      </c>
      <c r="V103" s="103"/>
      <c r="W103" s="104"/>
      <c r="X103" s="104"/>
      <c r="Y103" s="540"/>
      <c r="Z103" s="541">
        <v>16</v>
      </c>
      <c r="AA103" s="541"/>
      <c r="AB103" s="541"/>
    </row>
    <row r="104" spans="1:28" ht="36">
      <c r="A104" s="532"/>
      <c r="B104" s="533">
        <v>4</v>
      </c>
      <c r="C104" s="575" t="s">
        <v>117</v>
      </c>
      <c r="D104" s="575" t="s">
        <v>118</v>
      </c>
      <c r="E104" s="535" t="s">
        <v>1019</v>
      </c>
      <c r="F104" s="537" t="s">
        <v>119</v>
      </c>
      <c r="G104" s="537">
        <v>7</v>
      </c>
      <c r="H104" s="576">
        <v>21000</v>
      </c>
      <c r="I104" s="576">
        <v>21000</v>
      </c>
      <c r="J104" s="576">
        <v>0</v>
      </c>
      <c r="K104" s="102">
        <f t="shared" si="3"/>
        <v>7</v>
      </c>
      <c r="L104" s="538">
        <v>0</v>
      </c>
      <c r="M104" s="539"/>
      <c r="N104" s="538"/>
      <c r="O104" s="538"/>
      <c r="P104" s="538"/>
      <c r="Q104" s="538">
        <v>7</v>
      </c>
      <c r="R104" s="538">
        <v>7</v>
      </c>
      <c r="S104" s="538"/>
      <c r="T104" s="103">
        <f t="shared" si="5"/>
        <v>0</v>
      </c>
      <c r="U104" s="103">
        <f t="shared" si="6"/>
        <v>0</v>
      </c>
      <c r="V104" s="103"/>
      <c r="W104" s="104"/>
      <c r="X104" s="104"/>
      <c r="Y104" s="540"/>
      <c r="Z104" s="541">
        <v>7</v>
      </c>
      <c r="AA104" s="541"/>
      <c r="AB104" s="541"/>
    </row>
    <row r="105" spans="1:28" ht="36">
      <c r="A105" s="522"/>
      <c r="B105" s="523">
        <v>4</v>
      </c>
      <c r="C105" s="577" t="s">
        <v>120</v>
      </c>
      <c r="D105" s="577" t="s">
        <v>121</v>
      </c>
      <c r="E105" s="525" t="s">
        <v>1019</v>
      </c>
      <c r="F105" s="527" t="s">
        <v>122</v>
      </c>
      <c r="G105" s="527">
        <v>21</v>
      </c>
      <c r="H105" s="578">
        <v>63000</v>
      </c>
      <c r="I105" s="578">
        <v>57000</v>
      </c>
      <c r="J105" s="578">
        <v>6000</v>
      </c>
      <c r="K105" s="90">
        <v>19</v>
      </c>
      <c r="L105" s="528">
        <v>2</v>
      </c>
      <c r="M105" s="529">
        <v>19</v>
      </c>
      <c r="N105" s="528">
        <v>19</v>
      </c>
      <c r="O105" s="528">
        <v>0</v>
      </c>
      <c r="P105" s="528">
        <v>2</v>
      </c>
      <c r="Q105" s="528"/>
      <c r="R105" s="528"/>
      <c r="S105" s="528"/>
      <c r="T105" s="92">
        <f t="shared" si="5"/>
        <v>57000</v>
      </c>
      <c r="U105" s="92">
        <f t="shared" si="6"/>
        <v>57000</v>
      </c>
      <c r="V105" s="92">
        <v>57000</v>
      </c>
      <c r="W105" s="93"/>
      <c r="X105" s="93"/>
      <c r="Y105" s="530"/>
      <c r="Z105" s="531">
        <v>21</v>
      </c>
      <c r="AA105" s="531"/>
      <c r="AB105" s="531"/>
    </row>
    <row r="106" spans="1:28" ht="24">
      <c r="A106" s="553"/>
      <c r="B106" s="624">
        <v>4</v>
      </c>
      <c r="C106" s="579" t="s">
        <v>1218</v>
      </c>
      <c r="D106" s="579" t="s">
        <v>123</v>
      </c>
      <c r="E106" s="556" t="s">
        <v>1019</v>
      </c>
      <c r="F106" s="558" t="s">
        <v>124</v>
      </c>
      <c r="G106" s="560">
        <v>4</v>
      </c>
      <c r="H106" s="580">
        <v>12000</v>
      </c>
      <c r="I106" s="580">
        <v>12000</v>
      </c>
      <c r="J106" s="580"/>
      <c r="K106" s="96">
        <f t="shared" si="3"/>
        <v>4</v>
      </c>
      <c r="L106" s="559">
        <v>0</v>
      </c>
      <c r="M106" s="560">
        <v>4</v>
      </c>
      <c r="N106" s="559">
        <v>4</v>
      </c>
      <c r="O106" s="559"/>
      <c r="P106" s="559"/>
      <c r="Q106" s="559"/>
      <c r="R106" s="559"/>
      <c r="S106" s="559"/>
      <c r="T106" s="98">
        <f t="shared" si="5"/>
        <v>12000</v>
      </c>
      <c r="U106" s="98">
        <f t="shared" si="6"/>
        <v>12000</v>
      </c>
      <c r="V106" s="581">
        <v>12000</v>
      </c>
      <c r="W106" s="99"/>
      <c r="X106" s="99"/>
      <c r="Y106" s="561"/>
      <c r="Z106" s="559">
        <v>4</v>
      </c>
      <c r="AA106" s="559"/>
      <c r="AB106" s="559"/>
    </row>
    <row r="107" spans="1:28" ht="48">
      <c r="A107" s="532" t="s">
        <v>110</v>
      </c>
      <c r="B107" s="625">
        <v>4</v>
      </c>
      <c r="C107" s="575" t="s">
        <v>1192</v>
      </c>
      <c r="D107" s="575" t="s">
        <v>125</v>
      </c>
      <c r="E107" s="535" t="s">
        <v>496</v>
      </c>
      <c r="F107" s="537" t="s">
        <v>126</v>
      </c>
      <c r="G107" s="539">
        <v>48</v>
      </c>
      <c r="H107" s="576">
        <v>144000</v>
      </c>
      <c r="I107" s="576">
        <v>120000</v>
      </c>
      <c r="J107" s="576">
        <v>24000</v>
      </c>
      <c r="K107" s="102">
        <f t="shared" si="3"/>
        <v>40</v>
      </c>
      <c r="L107" s="538">
        <v>8</v>
      </c>
      <c r="M107" s="539"/>
      <c r="N107" s="538"/>
      <c r="O107" s="626"/>
      <c r="P107" s="538"/>
      <c r="Q107" s="538">
        <v>48</v>
      </c>
      <c r="R107" s="538">
        <v>40</v>
      </c>
      <c r="S107" s="538">
        <v>8</v>
      </c>
      <c r="T107" s="103"/>
      <c r="U107" s="103"/>
      <c r="V107" s="103"/>
      <c r="W107" s="104"/>
      <c r="X107" s="104"/>
      <c r="Y107" s="540"/>
      <c r="Z107" s="538">
        <v>25</v>
      </c>
      <c r="AA107" s="538">
        <v>14</v>
      </c>
      <c r="AB107" s="538">
        <v>9</v>
      </c>
    </row>
    <row r="108" spans="1:28" ht="24">
      <c r="A108" s="385"/>
      <c r="B108" s="386" t="s">
        <v>161</v>
      </c>
      <c r="C108" s="387" t="s">
        <v>162</v>
      </c>
      <c r="D108" s="387" t="s">
        <v>163</v>
      </c>
      <c r="E108" s="388" t="s">
        <v>1019</v>
      </c>
      <c r="F108" s="389" t="s">
        <v>164</v>
      </c>
      <c r="G108" s="390">
        <v>129</v>
      </c>
      <c r="H108" s="391">
        <v>387000</v>
      </c>
      <c r="I108" s="392">
        <v>354000</v>
      </c>
      <c r="J108" s="392">
        <v>33000</v>
      </c>
      <c r="K108" s="393">
        <v>118</v>
      </c>
      <c r="L108" s="390">
        <v>11</v>
      </c>
      <c r="M108" s="390">
        <v>120</v>
      </c>
      <c r="N108" s="389">
        <v>118</v>
      </c>
      <c r="O108" s="389">
        <v>2</v>
      </c>
      <c r="P108" s="389">
        <v>9</v>
      </c>
      <c r="Q108" s="389"/>
      <c r="R108" s="389"/>
      <c r="S108" s="389"/>
      <c r="T108" s="391">
        <v>360000</v>
      </c>
      <c r="U108" s="394">
        <v>360000</v>
      </c>
      <c r="V108" s="391"/>
      <c r="W108" s="395"/>
      <c r="X108" s="395"/>
      <c r="Y108" s="396"/>
      <c r="Z108" s="397">
        <v>129</v>
      </c>
      <c r="AA108" s="397">
        <v>0</v>
      </c>
      <c r="AB108" s="397">
        <v>0</v>
      </c>
    </row>
    <row r="109" spans="1:28" ht="12.75">
      <c r="A109" s="398"/>
      <c r="B109" s="399" t="s">
        <v>161</v>
      </c>
      <c r="C109" s="400" t="s">
        <v>165</v>
      </c>
      <c r="D109" s="400" t="s">
        <v>165</v>
      </c>
      <c r="E109" s="401" t="s">
        <v>1019</v>
      </c>
      <c r="F109" s="402" t="s">
        <v>166</v>
      </c>
      <c r="G109" s="403">
        <v>28</v>
      </c>
      <c r="H109" s="404">
        <v>84000</v>
      </c>
      <c r="I109" s="405">
        <v>84000</v>
      </c>
      <c r="J109" s="405"/>
      <c r="K109" s="406">
        <v>28</v>
      </c>
      <c r="L109" s="403">
        <v>0</v>
      </c>
      <c r="M109" s="403">
        <v>24</v>
      </c>
      <c r="N109" s="402">
        <v>24</v>
      </c>
      <c r="O109" s="402"/>
      <c r="P109" s="402">
        <v>4</v>
      </c>
      <c r="Q109" s="402"/>
      <c r="R109" s="402"/>
      <c r="S109" s="402"/>
      <c r="T109" s="404">
        <v>72000</v>
      </c>
      <c r="U109" s="407">
        <v>72000</v>
      </c>
      <c r="V109" s="404">
        <v>72000</v>
      </c>
      <c r="W109" s="408"/>
      <c r="X109" s="408"/>
      <c r="Y109" s="409"/>
      <c r="Z109" s="410">
        <v>28</v>
      </c>
      <c r="AA109" s="410">
        <v>0</v>
      </c>
      <c r="AB109" s="410">
        <v>0</v>
      </c>
    </row>
    <row r="110" spans="1:28" ht="24">
      <c r="A110" s="385"/>
      <c r="B110" s="386" t="s">
        <v>161</v>
      </c>
      <c r="C110" s="387" t="s">
        <v>167</v>
      </c>
      <c r="D110" s="387" t="s">
        <v>168</v>
      </c>
      <c r="E110" s="388" t="s">
        <v>1019</v>
      </c>
      <c r="F110" s="389" t="s">
        <v>169</v>
      </c>
      <c r="G110" s="390">
        <v>272</v>
      </c>
      <c r="H110" s="391">
        <v>816000</v>
      </c>
      <c r="I110" s="392">
        <v>816000</v>
      </c>
      <c r="J110" s="392">
        <v>0</v>
      </c>
      <c r="K110" s="393">
        <v>272</v>
      </c>
      <c r="L110" s="390">
        <v>0</v>
      </c>
      <c r="M110" s="390">
        <v>272</v>
      </c>
      <c r="N110" s="389">
        <v>272</v>
      </c>
      <c r="O110" s="389"/>
      <c r="P110" s="389"/>
      <c r="Q110" s="389"/>
      <c r="R110" s="389"/>
      <c r="S110" s="389"/>
      <c r="T110" s="391">
        <v>816000</v>
      </c>
      <c r="U110" s="394">
        <v>816000</v>
      </c>
      <c r="V110" s="391"/>
      <c r="W110" s="395"/>
      <c r="X110" s="395"/>
      <c r="Y110" s="396"/>
      <c r="Z110" s="389">
        <v>64</v>
      </c>
      <c r="AA110" s="389">
        <v>86</v>
      </c>
      <c r="AB110" s="389">
        <v>122</v>
      </c>
    </row>
    <row r="111" spans="1:28" ht="24">
      <c r="A111" s="398"/>
      <c r="B111" s="399" t="s">
        <v>161</v>
      </c>
      <c r="C111" s="400" t="s">
        <v>170</v>
      </c>
      <c r="D111" s="400" t="s">
        <v>171</v>
      </c>
      <c r="E111" s="401" t="s">
        <v>1019</v>
      </c>
      <c r="F111" s="402" t="s">
        <v>172</v>
      </c>
      <c r="G111" s="403">
        <v>1</v>
      </c>
      <c r="H111" s="404">
        <v>3000</v>
      </c>
      <c r="I111" s="405">
        <v>0</v>
      </c>
      <c r="J111" s="405">
        <v>3000</v>
      </c>
      <c r="K111" s="406"/>
      <c r="L111" s="403">
        <v>1</v>
      </c>
      <c r="M111" s="403">
        <v>1</v>
      </c>
      <c r="N111" s="402"/>
      <c r="O111" s="406">
        <v>1</v>
      </c>
      <c r="P111" s="402"/>
      <c r="Q111" s="402"/>
      <c r="R111" s="402"/>
      <c r="S111" s="402"/>
      <c r="T111" s="404">
        <v>3000</v>
      </c>
      <c r="U111" s="407">
        <v>3000</v>
      </c>
      <c r="V111" s="404">
        <v>3000</v>
      </c>
      <c r="W111" s="408"/>
      <c r="X111" s="408"/>
      <c r="Y111" s="409"/>
      <c r="Z111" s="410">
        <v>1</v>
      </c>
      <c r="AA111" s="410">
        <v>0</v>
      </c>
      <c r="AB111" s="410">
        <v>0</v>
      </c>
    </row>
    <row r="112" spans="1:28" ht="24">
      <c r="A112" s="411"/>
      <c r="B112" s="412" t="s">
        <v>161</v>
      </c>
      <c r="C112" s="413" t="s">
        <v>173</v>
      </c>
      <c r="D112" s="413" t="s">
        <v>173</v>
      </c>
      <c r="E112" s="414" t="s">
        <v>1019</v>
      </c>
      <c r="F112" s="415" t="s">
        <v>174</v>
      </c>
      <c r="G112" s="416">
        <v>23</v>
      </c>
      <c r="H112" s="417">
        <v>69000</v>
      </c>
      <c r="I112" s="418">
        <v>69000</v>
      </c>
      <c r="J112" s="418">
        <v>0</v>
      </c>
      <c r="K112" s="419">
        <v>23</v>
      </c>
      <c r="L112" s="416"/>
      <c r="M112" s="416"/>
      <c r="N112" s="415"/>
      <c r="O112" s="415"/>
      <c r="P112" s="415"/>
      <c r="Q112" s="415">
        <v>23</v>
      </c>
      <c r="R112" s="415">
        <v>23</v>
      </c>
      <c r="S112" s="415"/>
      <c r="T112" s="417"/>
      <c r="U112" s="420"/>
      <c r="V112" s="417"/>
      <c r="W112" s="421"/>
      <c r="X112" s="421"/>
      <c r="Y112" s="422"/>
      <c r="Z112" s="415">
        <v>23</v>
      </c>
      <c r="AA112" s="415"/>
      <c r="AB112" s="415"/>
    </row>
    <row r="113" spans="1:28" ht="12.75">
      <c r="A113" s="423"/>
      <c r="B113" s="424" t="s">
        <v>161</v>
      </c>
      <c r="C113" s="425" t="s">
        <v>175</v>
      </c>
      <c r="D113" s="425" t="s">
        <v>176</v>
      </c>
      <c r="E113" s="426" t="s">
        <v>1019</v>
      </c>
      <c r="F113" s="427" t="s">
        <v>177</v>
      </c>
      <c r="G113" s="428">
        <v>46</v>
      </c>
      <c r="H113" s="429">
        <v>138000</v>
      </c>
      <c r="I113" s="430"/>
      <c r="J113" s="430">
        <v>138000</v>
      </c>
      <c r="K113" s="431"/>
      <c r="L113" s="428">
        <v>46</v>
      </c>
      <c r="M113" s="428"/>
      <c r="N113" s="427"/>
      <c r="O113" s="427"/>
      <c r="P113" s="427">
        <v>46</v>
      </c>
      <c r="Q113" s="427"/>
      <c r="R113" s="427"/>
      <c r="S113" s="427"/>
      <c r="T113" s="429"/>
      <c r="U113" s="432"/>
      <c r="V113" s="429"/>
      <c r="W113" s="433"/>
      <c r="X113" s="433"/>
      <c r="Y113" s="434"/>
      <c r="Z113" s="427">
        <v>29</v>
      </c>
      <c r="AA113" s="427">
        <v>6</v>
      </c>
      <c r="AB113" s="427">
        <v>11</v>
      </c>
    </row>
    <row r="114" spans="1:28" ht="12.75">
      <c r="A114" s="385"/>
      <c r="B114" s="386" t="s">
        <v>161</v>
      </c>
      <c r="C114" s="387" t="s">
        <v>178</v>
      </c>
      <c r="D114" s="387" t="s">
        <v>178</v>
      </c>
      <c r="E114" s="388" t="s">
        <v>1019</v>
      </c>
      <c r="F114" s="389" t="s">
        <v>179</v>
      </c>
      <c r="G114" s="390">
        <v>84</v>
      </c>
      <c r="H114" s="391">
        <v>252000</v>
      </c>
      <c r="I114" s="392">
        <v>141000</v>
      </c>
      <c r="J114" s="392">
        <v>111000</v>
      </c>
      <c r="K114" s="393">
        <v>47</v>
      </c>
      <c r="L114" s="390">
        <v>37</v>
      </c>
      <c r="M114" s="390">
        <v>84</v>
      </c>
      <c r="N114" s="389">
        <v>47</v>
      </c>
      <c r="O114" s="389">
        <v>37</v>
      </c>
      <c r="P114" s="389"/>
      <c r="Q114" s="389"/>
      <c r="R114" s="389"/>
      <c r="S114" s="389"/>
      <c r="T114" s="391">
        <v>252000</v>
      </c>
      <c r="U114" s="394">
        <v>252000</v>
      </c>
      <c r="V114" s="391"/>
      <c r="W114" s="395"/>
      <c r="X114" s="395"/>
      <c r="Y114" s="396"/>
      <c r="Z114" s="397">
        <v>21</v>
      </c>
      <c r="AA114" s="397">
        <v>54</v>
      </c>
      <c r="AB114" s="397">
        <v>9</v>
      </c>
    </row>
    <row r="115" spans="1:28" ht="24">
      <c r="A115" s="398"/>
      <c r="B115" s="399" t="s">
        <v>161</v>
      </c>
      <c r="C115" s="400" t="s">
        <v>180</v>
      </c>
      <c r="D115" s="400" t="s">
        <v>181</v>
      </c>
      <c r="E115" s="401" t="s">
        <v>1019</v>
      </c>
      <c r="F115" s="402" t="s">
        <v>182</v>
      </c>
      <c r="G115" s="403">
        <v>29</v>
      </c>
      <c r="H115" s="404">
        <v>87000</v>
      </c>
      <c r="I115" s="405">
        <v>84000</v>
      </c>
      <c r="J115" s="405">
        <v>3000</v>
      </c>
      <c r="K115" s="406">
        <v>28</v>
      </c>
      <c r="L115" s="403">
        <v>1</v>
      </c>
      <c r="M115" s="403">
        <v>29</v>
      </c>
      <c r="N115" s="402">
        <v>28</v>
      </c>
      <c r="O115" s="406">
        <v>1</v>
      </c>
      <c r="P115" s="402"/>
      <c r="Q115" s="402"/>
      <c r="R115" s="402"/>
      <c r="S115" s="402"/>
      <c r="T115" s="404">
        <v>87000</v>
      </c>
      <c r="U115" s="407">
        <v>87000</v>
      </c>
      <c r="V115" s="404">
        <v>87000</v>
      </c>
      <c r="W115" s="408"/>
      <c r="X115" s="408"/>
      <c r="Y115" s="409"/>
      <c r="Z115" s="410">
        <v>23</v>
      </c>
      <c r="AA115" s="410">
        <v>3</v>
      </c>
      <c r="AB115" s="410">
        <v>3</v>
      </c>
    </row>
    <row r="116" spans="1:28" ht="12.75">
      <c r="A116" s="411"/>
      <c r="B116" s="412" t="s">
        <v>161</v>
      </c>
      <c r="C116" s="413" t="s">
        <v>183</v>
      </c>
      <c r="D116" s="413" t="s">
        <v>184</v>
      </c>
      <c r="E116" s="414" t="s">
        <v>156</v>
      </c>
      <c r="F116" s="415" t="s">
        <v>185</v>
      </c>
      <c r="G116" s="416">
        <v>17</v>
      </c>
      <c r="H116" s="417">
        <v>51000</v>
      </c>
      <c r="I116" s="418">
        <v>51000</v>
      </c>
      <c r="J116" s="418"/>
      <c r="K116" s="419">
        <v>17</v>
      </c>
      <c r="L116" s="416">
        <v>0</v>
      </c>
      <c r="M116" s="416"/>
      <c r="N116" s="415"/>
      <c r="O116" s="415"/>
      <c r="P116" s="415"/>
      <c r="Q116" s="415">
        <v>17</v>
      </c>
      <c r="R116" s="415">
        <v>17</v>
      </c>
      <c r="S116" s="415"/>
      <c r="T116" s="417">
        <v>51000</v>
      </c>
      <c r="U116" s="420">
        <v>51000</v>
      </c>
      <c r="V116" s="417"/>
      <c r="W116" s="421"/>
      <c r="X116" s="421"/>
      <c r="Y116" s="422"/>
      <c r="Z116" s="415">
        <v>17</v>
      </c>
      <c r="AA116" s="415"/>
      <c r="AB116" s="415"/>
    </row>
    <row r="117" spans="1:28" ht="24">
      <c r="A117" s="398"/>
      <c r="B117" s="399" t="s">
        <v>161</v>
      </c>
      <c r="C117" s="400" t="s">
        <v>186</v>
      </c>
      <c r="D117" s="400" t="s">
        <v>187</v>
      </c>
      <c r="E117" s="401" t="s">
        <v>1019</v>
      </c>
      <c r="F117" s="435" t="s">
        <v>188</v>
      </c>
      <c r="G117" s="403">
        <v>88</v>
      </c>
      <c r="H117" s="404">
        <v>264000</v>
      </c>
      <c r="I117" s="405">
        <v>264000</v>
      </c>
      <c r="J117" s="405"/>
      <c r="K117" s="406">
        <v>88</v>
      </c>
      <c r="L117" s="403">
        <v>0</v>
      </c>
      <c r="M117" s="403">
        <v>28</v>
      </c>
      <c r="N117" s="402">
        <v>28</v>
      </c>
      <c r="O117" s="406"/>
      <c r="P117" s="402">
        <v>60</v>
      </c>
      <c r="Q117" s="402"/>
      <c r="R117" s="402"/>
      <c r="S117" s="402"/>
      <c r="T117" s="404">
        <v>84000</v>
      </c>
      <c r="U117" s="407">
        <v>84000</v>
      </c>
      <c r="V117" s="404">
        <v>84000</v>
      </c>
      <c r="W117" s="408"/>
      <c r="X117" s="408"/>
      <c r="Y117" s="409"/>
      <c r="Z117" s="402">
        <v>88</v>
      </c>
      <c r="AA117" s="402"/>
      <c r="AB117" s="402"/>
    </row>
    <row r="118" spans="1:28" ht="24">
      <c r="A118" s="423"/>
      <c r="B118" s="424" t="s">
        <v>161</v>
      </c>
      <c r="C118" s="425" t="s">
        <v>189</v>
      </c>
      <c r="D118" s="425" t="s">
        <v>190</v>
      </c>
      <c r="E118" s="426" t="s">
        <v>1019</v>
      </c>
      <c r="F118" s="427" t="s">
        <v>191</v>
      </c>
      <c r="G118" s="428">
        <v>80</v>
      </c>
      <c r="H118" s="429">
        <v>240000</v>
      </c>
      <c r="I118" s="430">
        <v>33000</v>
      </c>
      <c r="J118" s="430">
        <v>207000</v>
      </c>
      <c r="K118" s="431">
        <v>11</v>
      </c>
      <c r="L118" s="428">
        <v>69</v>
      </c>
      <c r="M118" s="428"/>
      <c r="N118" s="427"/>
      <c r="O118" s="427"/>
      <c r="P118" s="427">
        <v>80</v>
      </c>
      <c r="Q118" s="427"/>
      <c r="R118" s="427"/>
      <c r="S118" s="427"/>
      <c r="T118" s="429"/>
      <c r="U118" s="432"/>
      <c r="V118" s="429"/>
      <c r="W118" s="433"/>
      <c r="X118" s="433"/>
      <c r="Y118" s="434"/>
      <c r="Z118" s="436">
        <v>65</v>
      </c>
      <c r="AA118" s="436">
        <v>2</v>
      </c>
      <c r="AB118" s="436">
        <v>13</v>
      </c>
    </row>
    <row r="119" spans="1:28" ht="12.75">
      <c r="A119" s="437"/>
      <c r="B119" s="438" t="s">
        <v>161</v>
      </c>
      <c r="C119" s="439" t="s">
        <v>192</v>
      </c>
      <c r="D119" s="439" t="s">
        <v>193</v>
      </c>
      <c r="E119" s="440" t="s">
        <v>1019</v>
      </c>
      <c r="F119" s="441" t="s">
        <v>194</v>
      </c>
      <c r="G119" s="442">
        <v>80</v>
      </c>
      <c r="H119" s="443">
        <v>240000</v>
      </c>
      <c r="I119" s="444">
        <v>240000</v>
      </c>
      <c r="J119" s="444"/>
      <c r="K119" s="445">
        <v>80</v>
      </c>
      <c r="L119" s="442">
        <v>0</v>
      </c>
      <c r="M119" s="442">
        <v>80</v>
      </c>
      <c r="N119" s="441">
        <v>80</v>
      </c>
      <c r="O119" s="441"/>
      <c r="P119" s="441"/>
      <c r="Q119" s="441"/>
      <c r="R119" s="441"/>
      <c r="S119" s="441"/>
      <c r="T119" s="443">
        <v>240000</v>
      </c>
      <c r="U119" s="446">
        <v>240000</v>
      </c>
      <c r="V119" s="443">
        <v>80000</v>
      </c>
      <c r="W119" s="447"/>
      <c r="X119" s="447"/>
      <c r="Y119" s="448"/>
      <c r="Z119" s="441">
        <v>80</v>
      </c>
      <c r="AA119" s="441"/>
      <c r="AB119" s="441"/>
    </row>
    <row r="120" spans="1:28" ht="24">
      <c r="A120" s="398"/>
      <c r="B120" s="399" t="s">
        <v>161</v>
      </c>
      <c r="C120" s="400" t="s">
        <v>195</v>
      </c>
      <c r="D120" s="400" t="s">
        <v>196</v>
      </c>
      <c r="E120" s="401" t="s">
        <v>1019</v>
      </c>
      <c r="F120" s="402" t="s">
        <v>197</v>
      </c>
      <c r="G120" s="403">
        <v>41</v>
      </c>
      <c r="H120" s="404">
        <v>123000</v>
      </c>
      <c r="I120" s="405">
        <v>81000</v>
      </c>
      <c r="J120" s="405">
        <v>42000</v>
      </c>
      <c r="K120" s="406">
        <v>27</v>
      </c>
      <c r="L120" s="403">
        <v>14</v>
      </c>
      <c r="M120" s="403">
        <v>27</v>
      </c>
      <c r="N120" s="402">
        <v>27</v>
      </c>
      <c r="O120" s="406"/>
      <c r="P120" s="402">
        <v>14</v>
      </c>
      <c r="Q120" s="402"/>
      <c r="R120" s="402"/>
      <c r="S120" s="402"/>
      <c r="T120" s="404">
        <v>81000</v>
      </c>
      <c r="U120" s="407">
        <v>81000</v>
      </c>
      <c r="V120" s="404">
        <v>81000</v>
      </c>
      <c r="W120" s="408"/>
      <c r="X120" s="408"/>
      <c r="Y120" s="409"/>
      <c r="Z120" s="410">
        <v>34</v>
      </c>
      <c r="AA120" s="410">
        <v>4</v>
      </c>
      <c r="AB120" s="410">
        <v>3</v>
      </c>
    </row>
    <row r="121" spans="1:28" ht="24">
      <c r="A121" s="398"/>
      <c r="B121" s="399" t="s">
        <v>161</v>
      </c>
      <c r="C121" s="400" t="s">
        <v>198</v>
      </c>
      <c r="D121" s="400" t="s">
        <v>199</v>
      </c>
      <c r="E121" s="401" t="s">
        <v>1019</v>
      </c>
      <c r="F121" s="402" t="s">
        <v>200</v>
      </c>
      <c r="G121" s="403">
        <v>5</v>
      </c>
      <c r="H121" s="404">
        <v>15000</v>
      </c>
      <c r="I121" s="405">
        <v>15000</v>
      </c>
      <c r="J121" s="405"/>
      <c r="K121" s="406">
        <v>5</v>
      </c>
      <c r="L121" s="406">
        <v>0</v>
      </c>
      <c r="M121" s="403">
        <v>5</v>
      </c>
      <c r="N121" s="402">
        <v>5</v>
      </c>
      <c r="O121" s="406"/>
      <c r="P121" s="402"/>
      <c r="Q121" s="402"/>
      <c r="R121" s="402"/>
      <c r="S121" s="402"/>
      <c r="T121" s="404">
        <v>15000</v>
      </c>
      <c r="U121" s="407">
        <v>15000</v>
      </c>
      <c r="V121" s="404">
        <v>15000</v>
      </c>
      <c r="W121" s="408"/>
      <c r="X121" s="408"/>
      <c r="Y121" s="409"/>
      <c r="Z121" s="410">
        <v>5</v>
      </c>
      <c r="AA121" s="402"/>
      <c r="AB121" s="402"/>
    </row>
    <row r="122" spans="1:28" ht="24">
      <c r="A122" s="398"/>
      <c r="B122" s="399" t="s">
        <v>161</v>
      </c>
      <c r="C122" s="400" t="s">
        <v>201</v>
      </c>
      <c r="D122" s="400" t="s">
        <v>202</v>
      </c>
      <c r="E122" s="401" t="s">
        <v>1019</v>
      </c>
      <c r="F122" s="402" t="s">
        <v>203</v>
      </c>
      <c r="G122" s="403">
        <v>5</v>
      </c>
      <c r="H122" s="404">
        <v>15000</v>
      </c>
      <c r="I122" s="405">
        <v>15000</v>
      </c>
      <c r="J122" s="405"/>
      <c r="K122" s="406">
        <v>5</v>
      </c>
      <c r="L122" s="403">
        <v>0</v>
      </c>
      <c r="M122" s="403">
        <v>5</v>
      </c>
      <c r="N122" s="402">
        <v>5</v>
      </c>
      <c r="O122" s="402"/>
      <c r="P122" s="402"/>
      <c r="Q122" s="402"/>
      <c r="R122" s="402"/>
      <c r="S122" s="402"/>
      <c r="T122" s="404">
        <v>15000</v>
      </c>
      <c r="U122" s="407">
        <v>15000</v>
      </c>
      <c r="V122" s="404">
        <v>15000</v>
      </c>
      <c r="W122" s="408"/>
      <c r="X122" s="408"/>
      <c r="Y122" s="409"/>
      <c r="Z122" s="410">
        <v>5</v>
      </c>
      <c r="AA122" s="402"/>
      <c r="AB122" s="402"/>
    </row>
    <row r="123" spans="1:28" ht="24">
      <c r="A123" s="398"/>
      <c r="B123" s="399" t="s">
        <v>161</v>
      </c>
      <c r="C123" s="400" t="s">
        <v>204</v>
      </c>
      <c r="D123" s="400" t="s">
        <v>205</v>
      </c>
      <c r="E123" s="401" t="s">
        <v>1019</v>
      </c>
      <c r="F123" s="402" t="s">
        <v>206</v>
      </c>
      <c r="G123" s="403">
        <v>4</v>
      </c>
      <c r="H123" s="404">
        <v>12000</v>
      </c>
      <c r="I123" s="405">
        <v>12000</v>
      </c>
      <c r="J123" s="405">
        <v>0</v>
      </c>
      <c r="K123" s="406">
        <v>4</v>
      </c>
      <c r="L123" s="403">
        <v>0</v>
      </c>
      <c r="M123" s="403">
        <v>1</v>
      </c>
      <c r="N123" s="402">
        <v>1</v>
      </c>
      <c r="O123" s="402"/>
      <c r="P123" s="402">
        <v>3</v>
      </c>
      <c r="Q123" s="449"/>
      <c r="R123" s="449"/>
      <c r="S123" s="449"/>
      <c r="T123" s="404">
        <v>3000</v>
      </c>
      <c r="U123" s="407">
        <v>3000</v>
      </c>
      <c r="V123" s="404">
        <v>3000</v>
      </c>
      <c r="W123" s="408"/>
      <c r="X123" s="408"/>
      <c r="Y123" s="409"/>
      <c r="Z123" s="402">
        <v>4</v>
      </c>
      <c r="AA123" s="402"/>
      <c r="AB123" s="402"/>
    </row>
    <row r="124" spans="1:28" ht="24">
      <c r="A124" s="385"/>
      <c r="B124" s="386" t="s">
        <v>161</v>
      </c>
      <c r="C124" s="387" t="s">
        <v>207</v>
      </c>
      <c r="D124" s="387" t="s">
        <v>208</v>
      </c>
      <c r="E124" s="388" t="s">
        <v>1019</v>
      </c>
      <c r="F124" s="389" t="s">
        <v>209</v>
      </c>
      <c r="G124" s="390">
        <v>84</v>
      </c>
      <c r="H124" s="391">
        <v>252000</v>
      </c>
      <c r="I124" s="392">
        <v>192000</v>
      </c>
      <c r="J124" s="392">
        <v>60000</v>
      </c>
      <c r="K124" s="393">
        <v>64</v>
      </c>
      <c r="L124" s="390">
        <v>20</v>
      </c>
      <c r="M124" s="390">
        <v>84</v>
      </c>
      <c r="N124" s="389">
        <v>64</v>
      </c>
      <c r="O124" s="393">
        <v>20</v>
      </c>
      <c r="P124" s="389"/>
      <c r="Q124" s="389"/>
      <c r="R124" s="389"/>
      <c r="S124" s="389"/>
      <c r="T124" s="391">
        <v>252000</v>
      </c>
      <c r="U124" s="394">
        <v>252000</v>
      </c>
      <c r="V124" s="391"/>
      <c r="W124" s="395"/>
      <c r="X124" s="395"/>
      <c r="Y124" s="396"/>
      <c r="Z124" s="397">
        <v>68</v>
      </c>
      <c r="AA124" s="397">
        <v>6</v>
      </c>
      <c r="AB124" s="397">
        <v>10</v>
      </c>
    </row>
    <row r="125" spans="1:28" ht="12.75">
      <c r="A125" s="462"/>
      <c r="B125" s="463" t="s">
        <v>161</v>
      </c>
      <c r="C125" s="464" t="s">
        <v>210</v>
      </c>
      <c r="D125" s="464" t="s">
        <v>211</v>
      </c>
      <c r="E125" s="465" t="s">
        <v>1019</v>
      </c>
      <c r="F125" s="466" t="s">
        <v>212</v>
      </c>
      <c r="G125" s="467">
        <v>29</v>
      </c>
      <c r="H125" s="468">
        <v>87000</v>
      </c>
      <c r="I125" s="469">
        <v>87000</v>
      </c>
      <c r="J125" s="469"/>
      <c r="K125" s="470">
        <v>29</v>
      </c>
      <c r="L125" s="467">
        <v>0</v>
      </c>
      <c r="M125" s="467">
        <v>29</v>
      </c>
      <c r="N125" s="466">
        <v>29</v>
      </c>
      <c r="O125" s="466"/>
      <c r="P125" s="466"/>
      <c r="Q125" s="466"/>
      <c r="R125" s="466"/>
      <c r="S125" s="466"/>
      <c r="T125" s="469">
        <v>87000</v>
      </c>
      <c r="U125" s="469">
        <v>87000</v>
      </c>
      <c r="V125" s="469">
        <v>87000</v>
      </c>
      <c r="W125" s="472"/>
      <c r="X125" s="472"/>
      <c r="Y125" s="473"/>
      <c r="Z125" s="466">
        <v>28</v>
      </c>
      <c r="AA125" s="466">
        <v>1</v>
      </c>
      <c r="AB125" s="466"/>
    </row>
    <row r="126" spans="1:28" ht="24">
      <c r="A126" s="411"/>
      <c r="B126" s="412" t="s">
        <v>161</v>
      </c>
      <c r="C126" s="413" t="s">
        <v>204</v>
      </c>
      <c r="D126" s="413" t="s">
        <v>213</v>
      </c>
      <c r="E126" s="414" t="s">
        <v>1019</v>
      </c>
      <c r="F126" s="415" t="s">
        <v>214</v>
      </c>
      <c r="G126" s="416">
        <v>42</v>
      </c>
      <c r="H126" s="417">
        <v>126000</v>
      </c>
      <c r="I126" s="418">
        <v>126000</v>
      </c>
      <c r="J126" s="418">
        <v>0</v>
      </c>
      <c r="K126" s="419">
        <v>42</v>
      </c>
      <c r="L126" s="416">
        <v>0</v>
      </c>
      <c r="M126" s="416"/>
      <c r="N126" s="415"/>
      <c r="O126" s="415"/>
      <c r="P126" s="415">
        <v>3</v>
      </c>
      <c r="Q126" s="415">
        <v>39</v>
      </c>
      <c r="R126" s="415">
        <v>39</v>
      </c>
      <c r="S126" s="415"/>
      <c r="T126" s="417"/>
      <c r="U126" s="420"/>
      <c r="V126" s="417"/>
      <c r="W126" s="421"/>
      <c r="X126" s="421"/>
      <c r="Y126" s="422"/>
      <c r="Z126" s="415">
        <v>42</v>
      </c>
      <c r="AA126" s="415"/>
      <c r="AB126" s="415"/>
    </row>
    <row r="127" spans="1:28" ht="24">
      <c r="A127" s="398"/>
      <c r="B127" s="399" t="s">
        <v>161</v>
      </c>
      <c r="C127" s="400" t="s">
        <v>215</v>
      </c>
      <c r="D127" s="400" t="s">
        <v>216</v>
      </c>
      <c r="E127" s="401" t="s">
        <v>1019</v>
      </c>
      <c r="F127" s="402" t="s">
        <v>217</v>
      </c>
      <c r="G127" s="403">
        <v>3</v>
      </c>
      <c r="H127" s="404">
        <v>9000</v>
      </c>
      <c r="I127" s="405">
        <v>0</v>
      </c>
      <c r="J127" s="405">
        <v>9000</v>
      </c>
      <c r="K127" s="406">
        <v>0</v>
      </c>
      <c r="L127" s="403">
        <v>3</v>
      </c>
      <c r="M127" s="403">
        <v>3</v>
      </c>
      <c r="N127" s="402">
        <v>3</v>
      </c>
      <c r="O127" s="406">
        <v>3</v>
      </c>
      <c r="P127" s="402"/>
      <c r="Q127" s="402"/>
      <c r="R127" s="402"/>
      <c r="S127" s="402"/>
      <c r="T127" s="404">
        <v>9000</v>
      </c>
      <c r="U127" s="407">
        <v>9000</v>
      </c>
      <c r="V127" s="404">
        <v>9000</v>
      </c>
      <c r="W127" s="408"/>
      <c r="X127" s="408"/>
      <c r="Y127" s="409"/>
      <c r="Z127" s="410">
        <v>3</v>
      </c>
      <c r="AA127" s="402"/>
      <c r="AB127" s="402"/>
    </row>
    <row r="128" spans="1:28" ht="24">
      <c r="A128" s="398"/>
      <c r="B128" s="399" t="s">
        <v>161</v>
      </c>
      <c r="C128" s="400" t="s">
        <v>218</v>
      </c>
      <c r="D128" s="400" t="s">
        <v>219</v>
      </c>
      <c r="E128" s="401" t="s">
        <v>1019</v>
      </c>
      <c r="F128" s="402" t="s">
        <v>220</v>
      </c>
      <c r="G128" s="403">
        <v>2</v>
      </c>
      <c r="H128" s="404">
        <v>6000</v>
      </c>
      <c r="I128" s="405">
        <v>6000</v>
      </c>
      <c r="J128" s="405"/>
      <c r="K128" s="406">
        <v>2</v>
      </c>
      <c r="L128" s="403">
        <v>0</v>
      </c>
      <c r="M128" s="403">
        <v>2</v>
      </c>
      <c r="N128" s="402">
        <v>2</v>
      </c>
      <c r="O128" s="406"/>
      <c r="P128" s="402"/>
      <c r="Q128" s="402"/>
      <c r="R128" s="402"/>
      <c r="S128" s="402"/>
      <c r="T128" s="404">
        <v>6000</v>
      </c>
      <c r="U128" s="407">
        <v>6000</v>
      </c>
      <c r="V128" s="404">
        <v>6000</v>
      </c>
      <c r="W128" s="408"/>
      <c r="X128" s="408"/>
      <c r="Y128" s="409"/>
      <c r="Z128" s="402">
        <v>2</v>
      </c>
      <c r="AA128" s="402"/>
      <c r="AB128" s="402"/>
    </row>
    <row r="129" spans="1:28" ht="12.75">
      <c r="A129" s="398"/>
      <c r="B129" s="399" t="s">
        <v>161</v>
      </c>
      <c r="C129" s="400" t="s">
        <v>221</v>
      </c>
      <c r="D129" s="400" t="s">
        <v>222</v>
      </c>
      <c r="E129" s="401" t="s">
        <v>1019</v>
      </c>
      <c r="F129" s="435" t="s">
        <v>223</v>
      </c>
      <c r="G129" s="403">
        <v>13</v>
      </c>
      <c r="H129" s="404">
        <v>39000</v>
      </c>
      <c r="I129" s="405">
        <v>39000</v>
      </c>
      <c r="J129" s="405"/>
      <c r="K129" s="406">
        <v>13</v>
      </c>
      <c r="L129" s="403">
        <v>0</v>
      </c>
      <c r="M129" s="403">
        <v>13</v>
      </c>
      <c r="N129" s="402">
        <v>13</v>
      </c>
      <c r="O129" s="406"/>
      <c r="P129" s="402"/>
      <c r="Q129" s="402"/>
      <c r="R129" s="402"/>
      <c r="S129" s="402"/>
      <c r="T129" s="404">
        <v>39000</v>
      </c>
      <c r="U129" s="407">
        <v>39000</v>
      </c>
      <c r="V129" s="404">
        <v>39000</v>
      </c>
      <c r="W129" s="408"/>
      <c r="X129" s="408"/>
      <c r="Y129" s="409"/>
      <c r="Z129" s="410">
        <v>2</v>
      </c>
      <c r="AA129" s="410">
        <v>11</v>
      </c>
      <c r="AB129" s="402"/>
    </row>
    <row r="130" spans="1:28" ht="24">
      <c r="A130" s="398"/>
      <c r="B130" s="399" t="s">
        <v>161</v>
      </c>
      <c r="C130" s="400" t="s">
        <v>224</v>
      </c>
      <c r="D130" s="400" t="s">
        <v>202</v>
      </c>
      <c r="E130" s="401" t="s">
        <v>1019</v>
      </c>
      <c r="F130" s="402" t="s">
        <v>225</v>
      </c>
      <c r="G130" s="403">
        <v>3</v>
      </c>
      <c r="H130" s="404">
        <v>9000</v>
      </c>
      <c r="I130" s="405">
        <v>0</v>
      </c>
      <c r="J130" s="405">
        <v>9000</v>
      </c>
      <c r="K130" s="406">
        <v>0</v>
      </c>
      <c r="L130" s="403">
        <v>3</v>
      </c>
      <c r="M130" s="403">
        <v>3</v>
      </c>
      <c r="N130" s="402">
        <v>3</v>
      </c>
      <c r="O130" s="406">
        <v>3</v>
      </c>
      <c r="P130" s="402"/>
      <c r="Q130" s="402"/>
      <c r="R130" s="402"/>
      <c r="S130" s="402"/>
      <c r="T130" s="404">
        <v>9000</v>
      </c>
      <c r="U130" s="407">
        <v>9000</v>
      </c>
      <c r="V130" s="404">
        <v>9000</v>
      </c>
      <c r="W130" s="408"/>
      <c r="X130" s="408"/>
      <c r="Y130" s="409"/>
      <c r="Z130" s="410">
        <v>3</v>
      </c>
      <c r="AA130" s="402"/>
      <c r="AB130" s="402"/>
    </row>
    <row r="131" spans="1:28" ht="12.75">
      <c r="A131" s="398"/>
      <c r="B131" s="399" t="s">
        <v>161</v>
      </c>
      <c r="C131" s="400" t="s">
        <v>226</v>
      </c>
      <c r="D131" s="400" t="s">
        <v>226</v>
      </c>
      <c r="E131" s="401" t="s">
        <v>1019</v>
      </c>
      <c r="F131" s="402" t="s">
        <v>227</v>
      </c>
      <c r="G131" s="403">
        <v>53</v>
      </c>
      <c r="H131" s="404">
        <v>159000</v>
      </c>
      <c r="I131" s="405">
        <v>39000</v>
      </c>
      <c r="J131" s="405">
        <v>120000</v>
      </c>
      <c r="K131" s="406">
        <v>13</v>
      </c>
      <c r="L131" s="403">
        <v>40</v>
      </c>
      <c r="M131" s="403">
        <v>11</v>
      </c>
      <c r="N131" s="402">
        <v>13</v>
      </c>
      <c r="O131" s="406">
        <v>40</v>
      </c>
      <c r="P131" s="402">
        <v>42</v>
      </c>
      <c r="Q131" s="402"/>
      <c r="R131" s="402"/>
      <c r="S131" s="402"/>
      <c r="T131" s="404">
        <v>33000</v>
      </c>
      <c r="U131" s="407">
        <v>33000</v>
      </c>
      <c r="V131" s="404">
        <v>33000</v>
      </c>
      <c r="W131" s="408"/>
      <c r="X131" s="408"/>
      <c r="Y131" s="409"/>
      <c r="Z131" s="410">
        <v>30</v>
      </c>
      <c r="AA131" s="402">
        <v>7</v>
      </c>
      <c r="AB131" s="402">
        <v>16</v>
      </c>
    </row>
    <row r="132" spans="1:28" ht="24">
      <c r="A132" s="462"/>
      <c r="B132" s="463" t="s">
        <v>161</v>
      </c>
      <c r="C132" s="464" t="s">
        <v>228</v>
      </c>
      <c r="D132" s="464" t="s">
        <v>229</v>
      </c>
      <c r="E132" s="465" t="s">
        <v>1019</v>
      </c>
      <c r="F132" s="466" t="s">
        <v>230</v>
      </c>
      <c r="G132" s="467">
        <v>20</v>
      </c>
      <c r="H132" s="468">
        <v>60000</v>
      </c>
      <c r="I132" s="469">
        <v>60000</v>
      </c>
      <c r="J132" s="469">
        <v>0</v>
      </c>
      <c r="K132" s="470">
        <v>20</v>
      </c>
      <c r="L132" s="467">
        <v>0</v>
      </c>
      <c r="M132" s="467">
        <v>20</v>
      </c>
      <c r="N132" s="466">
        <v>20</v>
      </c>
      <c r="O132" s="466"/>
      <c r="P132" s="466"/>
      <c r="Q132" s="466"/>
      <c r="R132" s="466"/>
      <c r="S132" s="466"/>
      <c r="T132" s="468">
        <v>60000</v>
      </c>
      <c r="U132" s="471">
        <v>60000</v>
      </c>
      <c r="V132" s="468">
        <v>60000</v>
      </c>
      <c r="W132" s="472"/>
      <c r="X132" s="472"/>
      <c r="Y132" s="473"/>
      <c r="Z132" s="474">
        <v>20</v>
      </c>
      <c r="AA132" s="466"/>
      <c r="AB132" s="466"/>
    </row>
    <row r="133" spans="1:28" ht="24">
      <c r="A133" s="398"/>
      <c r="B133" s="399" t="s">
        <v>161</v>
      </c>
      <c r="C133" s="400" t="s">
        <v>231</v>
      </c>
      <c r="D133" s="400" t="s">
        <v>232</v>
      </c>
      <c r="E133" s="401" t="s">
        <v>1019</v>
      </c>
      <c r="F133" s="402" t="s">
        <v>233</v>
      </c>
      <c r="G133" s="403">
        <v>33</v>
      </c>
      <c r="H133" s="404">
        <v>99000</v>
      </c>
      <c r="I133" s="405">
        <v>99000</v>
      </c>
      <c r="J133" s="405"/>
      <c r="K133" s="406">
        <v>33</v>
      </c>
      <c r="L133" s="403">
        <v>0</v>
      </c>
      <c r="M133" s="403">
        <v>33</v>
      </c>
      <c r="N133" s="402">
        <v>33</v>
      </c>
      <c r="O133" s="406"/>
      <c r="P133" s="402"/>
      <c r="Q133" s="402"/>
      <c r="R133" s="402"/>
      <c r="S133" s="402"/>
      <c r="T133" s="404">
        <v>99000</v>
      </c>
      <c r="U133" s="407">
        <v>99000</v>
      </c>
      <c r="V133" s="404">
        <v>99000</v>
      </c>
      <c r="W133" s="408"/>
      <c r="X133" s="408"/>
      <c r="Y133" s="409"/>
      <c r="Z133" s="402">
        <v>33</v>
      </c>
      <c r="AA133" s="402"/>
      <c r="AB133" s="402"/>
    </row>
    <row r="134" spans="1:28" ht="24">
      <c r="A134" s="423"/>
      <c r="B134" s="424" t="s">
        <v>161</v>
      </c>
      <c r="C134" s="425" t="s">
        <v>234</v>
      </c>
      <c r="D134" s="425" t="s">
        <v>235</v>
      </c>
      <c r="E134" s="426" t="s">
        <v>1019</v>
      </c>
      <c r="F134" s="427" t="s">
        <v>236</v>
      </c>
      <c r="G134" s="428">
        <v>37</v>
      </c>
      <c r="H134" s="429">
        <v>111000</v>
      </c>
      <c r="I134" s="430"/>
      <c r="J134" s="430">
        <v>111000</v>
      </c>
      <c r="K134" s="431"/>
      <c r="L134" s="428">
        <v>37</v>
      </c>
      <c r="M134" s="428"/>
      <c r="N134" s="427"/>
      <c r="O134" s="427"/>
      <c r="P134" s="427">
        <v>37</v>
      </c>
      <c r="Q134" s="427"/>
      <c r="R134" s="427"/>
      <c r="S134" s="427"/>
      <c r="T134" s="429"/>
      <c r="U134" s="432"/>
      <c r="V134" s="429"/>
      <c r="W134" s="433"/>
      <c r="X134" s="433"/>
      <c r="Y134" s="434"/>
      <c r="Z134" s="436">
        <v>37</v>
      </c>
      <c r="AA134" s="436">
        <v>0</v>
      </c>
      <c r="AB134" s="436">
        <v>0</v>
      </c>
    </row>
    <row r="135" spans="1:28" ht="24">
      <c r="A135" s="398"/>
      <c r="B135" s="399" t="s">
        <v>161</v>
      </c>
      <c r="C135" s="400" t="s">
        <v>237</v>
      </c>
      <c r="D135" s="400" t="s">
        <v>238</v>
      </c>
      <c r="E135" s="401" t="s">
        <v>1019</v>
      </c>
      <c r="F135" s="402" t="s">
        <v>239</v>
      </c>
      <c r="G135" s="403">
        <v>18</v>
      </c>
      <c r="H135" s="404">
        <v>54000</v>
      </c>
      <c r="I135" s="405">
        <v>54000</v>
      </c>
      <c r="J135" s="405"/>
      <c r="K135" s="406">
        <v>18</v>
      </c>
      <c r="L135" s="403">
        <v>0</v>
      </c>
      <c r="M135" s="403">
        <v>18</v>
      </c>
      <c r="N135" s="402">
        <v>18</v>
      </c>
      <c r="O135" s="406"/>
      <c r="P135" s="402"/>
      <c r="Q135" s="402"/>
      <c r="R135" s="402"/>
      <c r="S135" s="402"/>
      <c r="T135" s="404">
        <v>54000</v>
      </c>
      <c r="U135" s="407">
        <v>54000</v>
      </c>
      <c r="V135" s="404">
        <v>54000</v>
      </c>
      <c r="W135" s="408"/>
      <c r="X135" s="408"/>
      <c r="Y135" s="409"/>
      <c r="Z135" s="402">
        <v>18</v>
      </c>
      <c r="AA135" s="402"/>
      <c r="AB135" s="402"/>
    </row>
    <row r="136" spans="1:28" ht="24">
      <c r="A136" s="462"/>
      <c r="B136" s="463" t="s">
        <v>161</v>
      </c>
      <c r="C136" s="464" t="s">
        <v>240</v>
      </c>
      <c r="D136" s="464" t="s">
        <v>241</v>
      </c>
      <c r="E136" s="465" t="s">
        <v>1019</v>
      </c>
      <c r="F136" s="466" t="s">
        <v>242</v>
      </c>
      <c r="G136" s="467">
        <v>9</v>
      </c>
      <c r="H136" s="468">
        <v>27000</v>
      </c>
      <c r="I136" s="469">
        <v>12000</v>
      </c>
      <c r="J136" s="469">
        <v>15000</v>
      </c>
      <c r="K136" s="470">
        <v>4</v>
      </c>
      <c r="L136" s="467">
        <v>5</v>
      </c>
      <c r="M136" s="467">
        <v>9</v>
      </c>
      <c r="N136" s="466">
        <v>4</v>
      </c>
      <c r="O136" s="470">
        <v>5</v>
      </c>
      <c r="P136" s="466"/>
      <c r="Q136" s="466"/>
      <c r="R136" s="466"/>
      <c r="S136" s="466"/>
      <c r="T136" s="468">
        <v>27000</v>
      </c>
      <c r="U136" s="471">
        <v>27000</v>
      </c>
      <c r="V136" s="468">
        <v>27000</v>
      </c>
      <c r="W136" s="472"/>
      <c r="X136" s="472"/>
      <c r="Y136" s="473"/>
      <c r="Z136" s="474">
        <v>9</v>
      </c>
      <c r="AA136" s="474">
        <v>0</v>
      </c>
      <c r="AB136" s="474">
        <v>0</v>
      </c>
    </row>
    <row r="137" spans="1:28" ht="36">
      <c r="A137" s="398"/>
      <c r="B137" s="399" t="s">
        <v>161</v>
      </c>
      <c r="C137" s="400" t="s">
        <v>243</v>
      </c>
      <c r="D137" s="400" t="s">
        <v>244</v>
      </c>
      <c r="E137" s="401" t="s">
        <v>1019</v>
      </c>
      <c r="F137" s="402" t="s">
        <v>245</v>
      </c>
      <c r="G137" s="403">
        <v>35</v>
      </c>
      <c r="H137" s="404">
        <v>105000</v>
      </c>
      <c r="I137" s="405">
        <v>105000</v>
      </c>
      <c r="J137" s="405"/>
      <c r="K137" s="406">
        <v>35</v>
      </c>
      <c r="L137" s="403"/>
      <c r="M137" s="403">
        <v>20</v>
      </c>
      <c r="N137" s="402"/>
      <c r="O137" s="402"/>
      <c r="P137" s="402">
        <v>15</v>
      </c>
      <c r="Q137" s="402"/>
      <c r="R137" s="402"/>
      <c r="S137" s="402"/>
      <c r="T137" s="404">
        <v>60000</v>
      </c>
      <c r="U137" s="407">
        <v>60000</v>
      </c>
      <c r="V137" s="404">
        <v>60000</v>
      </c>
      <c r="W137" s="408"/>
      <c r="X137" s="408"/>
      <c r="Y137" s="409"/>
      <c r="Z137" s="402">
        <v>35</v>
      </c>
      <c r="AA137" s="402"/>
      <c r="AB137" s="402"/>
    </row>
    <row r="138" spans="1:28" ht="24">
      <c r="A138" s="398"/>
      <c r="B138" s="399" t="s">
        <v>161</v>
      </c>
      <c r="C138" s="400" t="s">
        <v>246</v>
      </c>
      <c r="D138" s="400" t="s">
        <v>247</v>
      </c>
      <c r="E138" s="401" t="s">
        <v>1019</v>
      </c>
      <c r="F138" s="402" t="s">
        <v>248</v>
      </c>
      <c r="G138" s="403">
        <v>34</v>
      </c>
      <c r="H138" s="404">
        <v>102000</v>
      </c>
      <c r="I138" s="405">
        <v>102000</v>
      </c>
      <c r="J138" s="405">
        <v>0</v>
      </c>
      <c r="K138" s="406">
        <v>34</v>
      </c>
      <c r="L138" s="403"/>
      <c r="M138" s="403">
        <v>34</v>
      </c>
      <c r="N138" s="402"/>
      <c r="O138" s="402"/>
      <c r="P138" s="402"/>
      <c r="Q138" s="402"/>
      <c r="R138" s="402"/>
      <c r="S138" s="402"/>
      <c r="T138" s="404">
        <v>102000</v>
      </c>
      <c r="U138" s="404">
        <v>102000</v>
      </c>
      <c r="V138" s="404">
        <v>102000</v>
      </c>
      <c r="W138" s="408"/>
      <c r="X138" s="408"/>
      <c r="Y138" s="409"/>
      <c r="Z138" s="410">
        <v>32</v>
      </c>
      <c r="AA138" s="410">
        <v>2</v>
      </c>
      <c r="AB138" s="410">
        <v>0</v>
      </c>
    </row>
    <row r="139" spans="1:28" ht="24">
      <c r="A139" s="398"/>
      <c r="B139" s="399" t="s">
        <v>161</v>
      </c>
      <c r="C139" s="400" t="s">
        <v>228</v>
      </c>
      <c r="D139" s="400" t="s">
        <v>249</v>
      </c>
      <c r="E139" s="401" t="s">
        <v>1019</v>
      </c>
      <c r="F139" s="402" t="s">
        <v>250</v>
      </c>
      <c r="G139" s="403">
        <v>12</v>
      </c>
      <c r="H139" s="404">
        <v>36000</v>
      </c>
      <c r="I139" s="405">
        <v>36000</v>
      </c>
      <c r="J139" s="405"/>
      <c r="K139" s="406">
        <v>12</v>
      </c>
      <c r="L139" s="403"/>
      <c r="M139" s="403">
        <v>12</v>
      </c>
      <c r="N139" s="402"/>
      <c r="O139" s="402"/>
      <c r="P139" s="402"/>
      <c r="Q139" s="402"/>
      <c r="R139" s="402"/>
      <c r="S139" s="402"/>
      <c r="T139" s="404">
        <v>36000</v>
      </c>
      <c r="U139" s="404">
        <v>36000</v>
      </c>
      <c r="V139" s="404">
        <v>36000</v>
      </c>
      <c r="W139" s="408"/>
      <c r="X139" s="408"/>
      <c r="Y139" s="409"/>
      <c r="Z139" s="402">
        <v>12</v>
      </c>
      <c r="AA139" s="402"/>
      <c r="AB139" s="402"/>
    </row>
    <row r="140" spans="1:28" ht="12.75">
      <c r="A140" s="385"/>
      <c r="B140" s="386" t="s">
        <v>161</v>
      </c>
      <c r="C140" s="387" t="s">
        <v>251</v>
      </c>
      <c r="D140" s="387" t="s">
        <v>252</v>
      </c>
      <c r="E140" s="388" t="s">
        <v>1019</v>
      </c>
      <c r="F140" s="389" t="s">
        <v>253</v>
      </c>
      <c r="G140" s="390">
        <v>194</v>
      </c>
      <c r="H140" s="391">
        <v>582000</v>
      </c>
      <c r="I140" s="392">
        <v>582000</v>
      </c>
      <c r="J140" s="392"/>
      <c r="K140" s="393">
        <v>194</v>
      </c>
      <c r="L140" s="390"/>
      <c r="M140" s="390">
        <v>194</v>
      </c>
      <c r="N140" s="389">
        <v>194</v>
      </c>
      <c r="O140" s="389"/>
      <c r="P140" s="389"/>
      <c r="Q140" s="389"/>
      <c r="R140" s="389"/>
      <c r="S140" s="389"/>
      <c r="T140" s="391">
        <v>582000</v>
      </c>
      <c r="U140" s="394">
        <v>582000</v>
      </c>
      <c r="V140" s="391"/>
      <c r="W140" s="395"/>
      <c r="X140" s="395"/>
      <c r="Y140" s="396"/>
      <c r="Z140" s="389">
        <v>33</v>
      </c>
      <c r="AA140" s="389">
        <v>58</v>
      </c>
      <c r="AB140" s="389">
        <v>103</v>
      </c>
    </row>
    <row r="141" spans="1:28" ht="24">
      <c r="A141" s="398"/>
      <c r="B141" s="399" t="s">
        <v>161</v>
      </c>
      <c r="C141" s="400" t="s">
        <v>254</v>
      </c>
      <c r="D141" s="400" t="s">
        <v>255</v>
      </c>
      <c r="E141" s="401" t="s">
        <v>1019</v>
      </c>
      <c r="F141" s="402" t="s">
        <v>256</v>
      </c>
      <c r="G141" s="403">
        <v>11</v>
      </c>
      <c r="H141" s="404">
        <v>33000</v>
      </c>
      <c r="I141" s="405">
        <v>33000</v>
      </c>
      <c r="J141" s="405"/>
      <c r="K141" s="406">
        <v>11</v>
      </c>
      <c r="L141" s="403"/>
      <c r="M141" s="403">
        <v>11</v>
      </c>
      <c r="N141" s="402"/>
      <c r="O141" s="402"/>
      <c r="P141" s="402"/>
      <c r="Q141" s="402"/>
      <c r="R141" s="402"/>
      <c r="S141" s="402"/>
      <c r="T141" s="404">
        <v>33000</v>
      </c>
      <c r="U141" s="404">
        <v>33000</v>
      </c>
      <c r="V141" s="404">
        <v>33000</v>
      </c>
      <c r="W141" s="408"/>
      <c r="X141" s="408"/>
      <c r="Y141" s="409"/>
      <c r="Z141" s="410">
        <v>11</v>
      </c>
      <c r="AA141" s="402"/>
      <c r="AB141" s="402"/>
    </row>
    <row r="142" spans="1:28" ht="12.75">
      <c r="A142" s="462"/>
      <c r="B142" s="463" t="s">
        <v>161</v>
      </c>
      <c r="C142" s="464" t="s">
        <v>257</v>
      </c>
      <c r="D142" s="464" t="s">
        <v>258</v>
      </c>
      <c r="E142" s="465" t="s">
        <v>1019</v>
      </c>
      <c r="F142" s="466" t="s">
        <v>259</v>
      </c>
      <c r="G142" s="467">
        <v>5</v>
      </c>
      <c r="H142" s="468">
        <v>15000</v>
      </c>
      <c r="I142" s="469">
        <v>15000</v>
      </c>
      <c r="J142" s="469">
        <v>0</v>
      </c>
      <c r="K142" s="470">
        <v>5</v>
      </c>
      <c r="L142" s="467"/>
      <c r="M142" s="467">
        <v>5</v>
      </c>
      <c r="N142" s="466">
        <v>5</v>
      </c>
      <c r="O142" s="466"/>
      <c r="P142" s="466"/>
      <c r="Q142" s="466"/>
      <c r="R142" s="466"/>
      <c r="S142" s="466"/>
      <c r="T142" s="468">
        <v>15000</v>
      </c>
      <c r="U142" s="471">
        <v>15000</v>
      </c>
      <c r="V142" s="468">
        <v>15000</v>
      </c>
      <c r="W142" s="472"/>
      <c r="X142" s="472"/>
      <c r="Y142" s="473"/>
      <c r="Z142" s="474">
        <v>5</v>
      </c>
      <c r="AA142" s="474">
        <v>0</v>
      </c>
      <c r="AB142" s="474">
        <v>0</v>
      </c>
    </row>
    <row r="143" spans="1:28" ht="24">
      <c r="A143" s="423"/>
      <c r="B143" s="424" t="s">
        <v>161</v>
      </c>
      <c r="C143" s="425" t="s">
        <v>260</v>
      </c>
      <c r="D143" s="425" t="s">
        <v>261</v>
      </c>
      <c r="E143" s="426" t="s">
        <v>1019</v>
      </c>
      <c r="F143" s="427" t="s">
        <v>262</v>
      </c>
      <c r="G143" s="428">
        <v>1</v>
      </c>
      <c r="H143" s="429">
        <v>3000</v>
      </c>
      <c r="I143" s="430">
        <v>3000</v>
      </c>
      <c r="J143" s="430"/>
      <c r="K143" s="431">
        <v>1</v>
      </c>
      <c r="L143" s="428"/>
      <c r="M143" s="428"/>
      <c r="N143" s="427"/>
      <c r="O143" s="427">
        <v>0</v>
      </c>
      <c r="P143" s="427">
        <v>1</v>
      </c>
      <c r="Q143" s="427"/>
      <c r="R143" s="427"/>
      <c r="S143" s="427"/>
      <c r="T143" s="429">
        <v>0</v>
      </c>
      <c r="U143" s="432"/>
      <c r="V143" s="429"/>
      <c r="W143" s="433"/>
      <c r="X143" s="433"/>
      <c r="Y143" s="434"/>
      <c r="Z143" s="427">
        <v>1</v>
      </c>
      <c r="AA143" s="427"/>
      <c r="AB143" s="427"/>
    </row>
    <row r="144" spans="1:28" ht="24">
      <c r="A144" s="398"/>
      <c r="B144" s="399" t="s">
        <v>161</v>
      </c>
      <c r="C144" s="400" t="s">
        <v>263</v>
      </c>
      <c r="D144" s="400" t="s">
        <v>264</v>
      </c>
      <c r="E144" s="401" t="s">
        <v>1019</v>
      </c>
      <c r="F144" s="402" t="s">
        <v>265</v>
      </c>
      <c r="G144" s="403">
        <v>3</v>
      </c>
      <c r="H144" s="404">
        <v>9000</v>
      </c>
      <c r="I144" s="405">
        <v>0</v>
      </c>
      <c r="J144" s="405">
        <v>9000</v>
      </c>
      <c r="K144" s="406">
        <v>0</v>
      </c>
      <c r="L144" s="403">
        <v>3</v>
      </c>
      <c r="M144" s="403">
        <v>3</v>
      </c>
      <c r="N144" s="402">
        <v>3</v>
      </c>
      <c r="O144" s="406">
        <v>3</v>
      </c>
      <c r="P144" s="402"/>
      <c r="Q144" s="402"/>
      <c r="R144" s="402"/>
      <c r="S144" s="402"/>
      <c r="T144" s="404">
        <v>9000</v>
      </c>
      <c r="U144" s="407">
        <v>9000</v>
      </c>
      <c r="V144" s="404">
        <v>9000</v>
      </c>
      <c r="W144" s="408"/>
      <c r="X144" s="408"/>
      <c r="Y144" s="409"/>
      <c r="Z144" s="410">
        <v>3</v>
      </c>
      <c r="AA144" s="402"/>
      <c r="AB144" s="402"/>
    </row>
    <row r="145" spans="1:28" ht="24">
      <c r="A145" s="462"/>
      <c r="B145" s="463" t="s">
        <v>161</v>
      </c>
      <c r="C145" s="464" t="s">
        <v>266</v>
      </c>
      <c r="D145" s="464" t="s">
        <v>267</v>
      </c>
      <c r="E145" s="465" t="s">
        <v>1019</v>
      </c>
      <c r="F145" s="466" t="s">
        <v>268</v>
      </c>
      <c r="G145" s="467">
        <v>58</v>
      </c>
      <c r="H145" s="468">
        <v>174000</v>
      </c>
      <c r="I145" s="469">
        <v>174000</v>
      </c>
      <c r="J145" s="469">
        <v>0</v>
      </c>
      <c r="K145" s="470">
        <v>58</v>
      </c>
      <c r="L145" s="467"/>
      <c r="M145" s="467">
        <v>50</v>
      </c>
      <c r="N145" s="466">
        <v>50</v>
      </c>
      <c r="O145" s="466"/>
      <c r="P145" s="466">
        <v>8</v>
      </c>
      <c r="Q145" s="466"/>
      <c r="R145" s="466"/>
      <c r="S145" s="466"/>
      <c r="T145" s="468">
        <v>150000</v>
      </c>
      <c r="U145" s="471">
        <v>150000</v>
      </c>
      <c r="V145" s="468">
        <v>150000</v>
      </c>
      <c r="W145" s="472"/>
      <c r="X145" s="472"/>
      <c r="Y145" s="473"/>
      <c r="Z145" s="466">
        <v>58</v>
      </c>
      <c r="AA145" s="466"/>
      <c r="AB145" s="466"/>
    </row>
    <row r="146" spans="1:28" ht="12.75">
      <c r="A146" s="398"/>
      <c r="B146" s="399" t="s">
        <v>161</v>
      </c>
      <c r="C146" s="400" t="s">
        <v>269</v>
      </c>
      <c r="D146" s="400" t="s">
        <v>270</v>
      </c>
      <c r="E146" s="401" t="s">
        <v>1019</v>
      </c>
      <c r="F146" s="402" t="s">
        <v>271</v>
      </c>
      <c r="G146" s="403">
        <v>3</v>
      </c>
      <c r="H146" s="404">
        <v>9000</v>
      </c>
      <c r="I146" s="405">
        <v>9000</v>
      </c>
      <c r="J146" s="405"/>
      <c r="K146" s="406">
        <v>3</v>
      </c>
      <c r="L146" s="403"/>
      <c r="M146" s="403">
        <v>3</v>
      </c>
      <c r="N146" s="402">
        <v>3</v>
      </c>
      <c r="O146" s="406">
        <v>0</v>
      </c>
      <c r="P146" s="402"/>
      <c r="Q146" s="402"/>
      <c r="R146" s="402"/>
      <c r="S146" s="402"/>
      <c r="T146" s="404">
        <v>9000</v>
      </c>
      <c r="U146" s="407">
        <v>9000</v>
      </c>
      <c r="V146" s="404">
        <v>9000</v>
      </c>
      <c r="W146" s="408"/>
      <c r="X146" s="408"/>
      <c r="Y146" s="409"/>
      <c r="Z146" s="402">
        <v>3</v>
      </c>
      <c r="AA146" s="402"/>
      <c r="AB146" s="402"/>
    </row>
    <row r="147" spans="1:28" ht="24">
      <c r="A147" s="462"/>
      <c r="B147" s="463" t="s">
        <v>161</v>
      </c>
      <c r="C147" s="464" t="s">
        <v>272</v>
      </c>
      <c r="D147" s="464" t="s">
        <v>273</v>
      </c>
      <c r="E147" s="465" t="s">
        <v>1019</v>
      </c>
      <c r="F147" s="466" t="s">
        <v>274</v>
      </c>
      <c r="G147" s="467">
        <v>5</v>
      </c>
      <c r="H147" s="468">
        <v>15000</v>
      </c>
      <c r="I147" s="469">
        <v>15000</v>
      </c>
      <c r="J147" s="469"/>
      <c r="K147" s="470">
        <v>5</v>
      </c>
      <c r="L147" s="467"/>
      <c r="M147" s="467">
        <v>5</v>
      </c>
      <c r="N147" s="466">
        <v>5</v>
      </c>
      <c r="O147" s="466">
        <v>0</v>
      </c>
      <c r="P147" s="466"/>
      <c r="Q147" s="466"/>
      <c r="R147" s="466"/>
      <c r="S147" s="466"/>
      <c r="T147" s="468">
        <v>15000</v>
      </c>
      <c r="U147" s="471">
        <v>15000</v>
      </c>
      <c r="V147" s="468">
        <v>15000</v>
      </c>
      <c r="W147" s="472"/>
      <c r="X147" s="472"/>
      <c r="Y147" s="473"/>
      <c r="Z147" s="466">
        <v>5</v>
      </c>
      <c r="AA147" s="466"/>
      <c r="AB147" s="466"/>
    </row>
    <row r="148" spans="1:28" ht="24">
      <c r="A148" s="462"/>
      <c r="B148" s="463" t="s">
        <v>161</v>
      </c>
      <c r="C148" s="464" t="s">
        <v>272</v>
      </c>
      <c r="D148" s="464" t="s">
        <v>275</v>
      </c>
      <c r="E148" s="465" t="s">
        <v>1019</v>
      </c>
      <c r="F148" s="466" t="s">
        <v>276</v>
      </c>
      <c r="G148" s="467">
        <v>6</v>
      </c>
      <c r="H148" s="468">
        <v>18000</v>
      </c>
      <c r="I148" s="469">
        <v>18000</v>
      </c>
      <c r="J148" s="469"/>
      <c r="K148" s="470">
        <v>6</v>
      </c>
      <c r="L148" s="467"/>
      <c r="M148" s="467">
        <v>6</v>
      </c>
      <c r="N148" s="466">
        <v>6</v>
      </c>
      <c r="O148" s="466">
        <v>0</v>
      </c>
      <c r="P148" s="466"/>
      <c r="Q148" s="466"/>
      <c r="R148" s="466"/>
      <c r="S148" s="466"/>
      <c r="T148" s="468">
        <v>18000</v>
      </c>
      <c r="U148" s="471">
        <v>18000</v>
      </c>
      <c r="V148" s="468">
        <v>18000</v>
      </c>
      <c r="W148" s="472"/>
      <c r="X148" s="472"/>
      <c r="Y148" s="473"/>
      <c r="Z148" s="466">
        <v>6</v>
      </c>
      <c r="AA148" s="466"/>
      <c r="AB148" s="466"/>
    </row>
    <row r="149" spans="1:28" ht="24">
      <c r="A149" s="398"/>
      <c r="B149" s="399" t="s">
        <v>161</v>
      </c>
      <c r="C149" s="400" t="s">
        <v>254</v>
      </c>
      <c r="D149" s="400" t="s">
        <v>277</v>
      </c>
      <c r="E149" s="401" t="s">
        <v>1019</v>
      </c>
      <c r="F149" s="402" t="s">
        <v>278</v>
      </c>
      <c r="G149" s="403">
        <v>6</v>
      </c>
      <c r="H149" s="404">
        <v>18000</v>
      </c>
      <c r="I149" s="405">
        <v>18000</v>
      </c>
      <c r="J149" s="405"/>
      <c r="K149" s="406">
        <v>6</v>
      </c>
      <c r="L149" s="403"/>
      <c r="M149" s="403">
        <v>6</v>
      </c>
      <c r="N149" s="402">
        <v>6</v>
      </c>
      <c r="O149" s="402"/>
      <c r="P149" s="402"/>
      <c r="Q149" s="402"/>
      <c r="R149" s="402"/>
      <c r="S149" s="402"/>
      <c r="T149" s="404">
        <v>18000</v>
      </c>
      <c r="U149" s="407">
        <v>18000</v>
      </c>
      <c r="V149" s="404">
        <v>18000</v>
      </c>
      <c r="W149" s="408"/>
      <c r="X149" s="408"/>
      <c r="Y149" s="409"/>
      <c r="Z149" s="402">
        <v>6</v>
      </c>
      <c r="AA149" s="402"/>
      <c r="AB149" s="402"/>
    </row>
    <row r="150" spans="1:28" ht="24">
      <c r="A150" s="462"/>
      <c r="B150" s="463" t="s">
        <v>161</v>
      </c>
      <c r="C150" s="464" t="s">
        <v>272</v>
      </c>
      <c r="D150" s="464" t="s">
        <v>279</v>
      </c>
      <c r="E150" s="465" t="s">
        <v>1019</v>
      </c>
      <c r="F150" s="466" t="s">
        <v>280</v>
      </c>
      <c r="G150" s="467">
        <v>6</v>
      </c>
      <c r="H150" s="468">
        <v>18000</v>
      </c>
      <c r="I150" s="469">
        <v>18000</v>
      </c>
      <c r="J150" s="469"/>
      <c r="K150" s="470">
        <v>6</v>
      </c>
      <c r="L150" s="467"/>
      <c r="M150" s="467">
        <v>6</v>
      </c>
      <c r="N150" s="466">
        <v>6</v>
      </c>
      <c r="O150" s="466">
        <v>0</v>
      </c>
      <c r="P150" s="466"/>
      <c r="Q150" s="466"/>
      <c r="R150" s="466"/>
      <c r="S150" s="466"/>
      <c r="T150" s="468">
        <v>18000</v>
      </c>
      <c r="U150" s="471">
        <v>18000</v>
      </c>
      <c r="V150" s="468">
        <v>18000</v>
      </c>
      <c r="W150" s="472"/>
      <c r="X150" s="472"/>
      <c r="Y150" s="473"/>
      <c r="Z150" s="466">
        <v>6</v>
      </c>
      <c r="AA150" s="466"/>
      <c r="AB150" s="466"/>
    </row>
    <row r="151" spans="1:28" ht="12.75">
      <c r="A151" s="462"/>
      <c r="B151" s="463" t="s">
        <v>161</v>
      </c>
      <c r="C151" s="464" t="s">
        <v>272</v>
      </c>
      <c r="D151" s="464" t="s">
        <v>281</v>
      </c>
      <c r="E151" s="465" t="s">
        <v>1019</v>
      </c>
      <c r="F151" s="466" t="s">
        <v>282</v>
      </c>
      <c r="G151" s="467">
        <v>1</v>
      </c>
      <c r="H151" s="468">
        <v>3000</v>
      </c>
      <c r="I151" s="469">
        <v>3000</v>
      </c>
      <c r="J151" s="469"/>
      <c r="K151" s="470">
        <v>1</v>
      </c>
      <c r="L151" s="467"/>
      <c r="M151" s="467">
        <v>1</v>
      </c>
      <c r="N151" s="466">
        <v>1</v>
      </c>
      <c r="O151" s="466">
        <v>0</v>
      </c>
      <c r="P151" s="466"/>
      <c r="Q151" s="466"/>
      <c r="R151" s="466"/>
      <c r="S151" s="466"/>
      <c r="T151" s="468">
        <v>3000</v>
      </c>
      <c r="U151" s="471">
        <v>3000</v>
      </c>
      <c r="V151" s="468">
        <v>3000</v>
      </c>
      <c r="W151" s="472"/>
      <c r="X151" s="472"/>
      <c r="Y151" s="473"/>
      <c r="Z151" s="466">
        <v>1</v>
      </c>
      <c r="AA151" s="466"/>
      <c r="AB151" s="466"/>
    </row>
    <row r="152" spans="1:28" ht="24">
      <c r="A152" s="398"/>
      <c r="B152" s="399" t="s">
        <v>161</v>
      </c>
      <c r="C152" s="400" t="s">
        <v>283</v>
      </c>
      <c r="D152" s="400" t="s">
        <v>284</v>
      </c>
      <c r="E152" s="401" t="s">
        <v>1019</v>
      </c>
      <c r="F152" s="402" t="s">
        <v>285</v>
      </c>
      <c r="G152" s="403">
        <v>17</v>
      </c>
      <c r="H152" s="404">
        <v>51000</v>
      </c>
      <c r="I152" s="405">
        <v>21000</v>
      </c>
      <c r="J152" s="405">
        <v>30000</v>
      </c>
      <c r="K152" s="406">
        <v>7</v>
      </c>
      <c r="L152" s="403">
        <v>10</v>
      </c>
      <c r="M152" s="403">
        <v>17</v>
      </c>
      <c r="N152" s="402">
        <v>7</v>
      </c>
      <c r="O152" s="406">
        <v>10</v>
      </c>
      <c r="P152" s="402"/>
      <c r="Q152" s="402"/>
      <c r="R152" s="402"/>
      <c r="S152" s="402"/>
      <c r="T152" s="404">
        <v>51000</v>
      </c>
      <c r="U152" s="407">
        <v>51000</v>
      </c>
      <c r="V152" s="404">
        <v>51000</v>
      </c>
      <c r="W152" s="408"/>
      <c r="X152" s="408"/>
      <c r="Y152" s="409"/>
      <c r="Z152" s="402">
        <v>17</v>
      </c>
      <c r="AA152" s="402"/>
      <c r="AB152" s="402"/>
    </row>
    <row r="153" spans="1:28" ht="24">
      <c r="A153" s="398"/>
      <c r="B153" s="399" t="s">
        <v>161</v>
      </c>
      <c r="C153" s="400" t="s">
        <v>272</v>
      </c>
      <c r="D153" s="400" t="s">
        <v>286</v>
      </c>
      <c r="E153" s="401" t="s">
        <v>1019</v>
      </c>
      <c r="F153" s="402" t="s">
        <v>287</v>
      </c>
      <c r="G153" s="403">
        <v>4</v>
      </c>
      <c r="H153" s="404">
        <v>12000</v>
      </c>
      <c r="I153" s="405">
        <v>12000</v>
      </c>
      <c r="J153" s="405"/>
      <c r="K153" s="406">
        <v>4</v>
      </c>
      <c r="L153" s="403"/>
      <c r="M153" s="403">
        <v>4</v>
      </c>
      <c r="N153" s="402">
        <v>4</v>
      </c>
      <c r="O153" s="402">
        <v>0</v>
      </c>
      <c r="P153" s="402"/>
      <c r="Q153" s="402"/>
      <c r="R153" s="402"/>
      <c r="S153" s="402"/>
      <c r="T153" s="404">
        <v>12000</v>
      </c>
      <c r="U153" s="407">
        <v>12000</v>
      </c>
      <c r="V153" s="404">
        <v>12000</v>
      </c>
      <c r="W153" s="408"/>
      <c r="X153" s="408"/>
      <c r="Y153" s="409"/>
      <c r="Z153" s="402">
        <v>4</v>
      </c>
      <c r="AA153" s="402"/>
      <c r="AB153" s="402"/>
    </row>
    <row r="154" spans="1:28" ht="12.75">
      <c r="A154" s="398"/>
      <c r="B154" s="399" t="s">
        <v>161</v>
      </c>
      <c r="C154" s="400" t="s">
        <v>288</v>
      </c>
      <c r="D154" s="400" t="s">
        <v>289</v>
      </c>
      <c r="E154" s="401" t="s">
        <v>1019</v>
      </c>
      <c r="F154" s="402" t="s">
        <v>290</v>
      </c>
      <c r="G154" s="403">
        <v>20</v>
      </c>
      <c r="H154" s="404">
        <v>60000</v>
      </c>
      <c r="I154" s="405">
        <v>60000</v>
      </c>
      <c r="J154" s="405"/>
      <c r="K154" s="406">
        <v>20</v>
      </c>
      <c r="L154" s="403"/>
      <c r="M154" s="403">
        <v>20</v>
      </c>
      <c r="N154" s="402">
        <v>20</v>
      </c>
      <c r="O154" s="406">
        <v>0</v>
      </c>
      <c r="P154" s="402"/>
      <c r="Q154" s="402"/>
      <c r="R154" s="402"/>
      <c r="S154" s="402"/>
      <c r="T154" s="404">
        <v>60000</v>
      </c>
      <c r="U154" s="407">
        <v>60000</v>
      </c>
      <c r="V154" s="404">
        <v>60000</v>
      </c>
      <c r="W154" s="408"/>
      <c r="X154" s="408"/>
      <c r="Y154" s="409"/>
      <c r="Z154" s="402">
        <v>20</v>
      </c>
      <c r="AA154" s="402"/>
      <c r="AB154" s="402"/>
    </row>
    <row r="155" spans="1:28" ht="24">
      <c r="A155" s="398"/>
      <c r="B155" s="399" t="s">
        <v>161</v>
      </c>
      <c r="C155" s="400" t="s">
        <v>218</v>
      </c>
      <c r="D155" s="400" t="s">
        <v>291</v>
      </c>
      <c r="E155" s="401" t="s">
        <v>1019</v>
      </c>
      <c r="F155" s="402" t="s">
        <v>292</v>
      </c>
      <c r="G155" s="403">
        <v>1</v>
      </c>
      <c r="H155" s="404">
        <v>3000</v>
      </c>
      <c r="I155" s="405">
        <v>3000</v>
      </c>
      <c r="J155" s="405"/>
      <c r="K155" s="406">
        <v>1</v>
      </c>
      <c r="L155" s="403"/>
      <c r="M155" s="403">
        <v>1</v>
      </c>
      <c r="N155" s="402">
        <v>1</v>
      </c>
      <c r="O155" s="402">
        <v>0</v>
      </c>
      <c r="P155" s="402"/>
      <c r="Q155" s="402"/>
      <c r="R155" s="402"/>
      <c r="S155" s="402"/>
      <c r="T155" s="404">
        <v>3000</v>
      </c>
      <c r="U155" s="407">
        <v>3000</v>
      </c>
      <c r="V155" s="404">
        <v>3000</v>
      </c>
      <c r="W155" s="408"/>
      <c r="X155" s="408"/>
      <c r="Y155" s="409"/>
      <c r="Z155" s="402">
        <v>1</v>
      </c>
      <c r="AA155" s="402"/>
      <c r="AB155" s="402"/>
    </row>
    <row r="156" spans="1:28" ht="24">
      <c r="A156" s="462"/>
      <c r="B156" s="463" t="s">
        <v>161</v>
      </c>
      <c r="C156" s="464" t="s">
        <v>293</v>
      </c>
      <c r="D156" s="464" t="s">
        <v>294</v>
      </c>
      <c r="E156" s="465" t="s">
        <v>1019</v>
      </c>
      <c r="F156" s="466" t="s">
        <v>295</v>
      </c>
      <c r="G156" s="467">
        <v>5</v>
      </c>
      <c r="H156" s="468">
        <v>15000</v>
      </c>
      <c r="I156" s="469">
        <v>15000</v>
      </c>
      <c r="J156" s="469"/>
      <c r="K156" s="470">
        <v>5</v>
      </c>
      <c r="L156" s="467">
        <v>0</v>
      </c>
      <c r="M156" s="467">
        <v>5</v>
      </c>
      <c r="N156" s="466">
        <v>5</v>
      </c>
      <c r="O156" s="466"/>
      <c r="P156" s="466"/>
      <c r="Q156" s="466"/>
      <c r="R156" s="466"/>
      <c r="S156" s="466"/>
      <c r="T156" s="468">
        <v>15000</v>
      </c>
      <c r="U156" s="471">
        <v>15000</v>
      </c>
      <c r="V156" s="468">
        <v>15000</v>
      </c>
      <c r="W156" s="472"/>
      <c r="X156" s="472"/>
      <c r="Y156" s="473"/>
      <c r="Z156" s="474">
        <v>5</v>
      </c>
      <c r="AA156" s="474"/>
      <c r="AB156" s="474"/>
    </row>
    <row r="157" spans="1:28" ht="24">
      <c r="A157" s="411"/>
      <c r="B157" s="412" t="s">
        <v>161</v>
      </c>
      <c r="C157" s="413" t="s">
        <v>204</v>
      </c>
      <c r="D157" s="413" t="s">
        <v>296</v>
      </c>
      <c r="E157" s="414" t="s">
        <v>1019</v>
      </c>
      <c r="F157" s="415" t="s">
        <v>297</v>
      </c>
      <c r="G157" s="416">
        <v>7</v>
      </c>
      <c r="H157" s="417">
        <v>21000</v>
      </c>
      <c r="I157" s="418">
        <v>21000</v>
      </c>
      <c r="J157" s="418">
        <v>0</v>
      </c>
      <c r="K157" s="419">
        <v>7</v>
      </c>
      <c r="L157" s="416"/>
      <c r="M157" s="416"/>
      <c r="N157" s="415"/>
      <c r="O157" s="415"/>
      <c r="P157" s="415"/>
      <c r="Q157" s="415">
        <v>7</v>
      </c>
      <c r="R157" s="415">
        <v>7</v>
      </c>
      <c r="S157" s="415"/>
      <c r="T157" s="417"/>
      <c r="U157" s="420"/>
      <c r="V157" s="417"/>
      <c r="W157" s="421"/>
      <c r="X157" s="421"/>
      <c r="Y157" s="422"/>
      <c r="Z157" s="415">
        <v>7</v>
      </c>
      <c r="AA157" s="415"/>
      <c r="AB157" s="415"/>
    </row>
    <row r="158" spans="1:28" ht="24">
      <c r="A158" s="411"/>
      <c r="B158" s="412" t="s">
        <v>161</v>
      </c>
      <c r="C158" s="413" t="s">
        <v>207</v>
      </c>
      <c r="D158" s="413" t="s">
        <v>298</v>
      </c>
      <c r="E158" s="414" t="s">
        <v>1019</v>
      </c>
      <c r="F158" s="415" t="s">
        <v>299</v>
      </c>
      <c r="G158" s="416">
        <v>59</v>
      </c>
      <c r="H158" s="417">
        <v>177000</v>
      </c>
      <c r="I158" s="418">
        <v>177000</v>
      </c>
      <c r="J158" s="418"/>
      <c r="K158" s="419">
        <v>59</v>
      </c>
      <c r="L158" s="416"/>
      <c r="M158" s="416"/>
      <c r="N158" s="415"/>
      <c r="O158" s="415"/>
      <c r="P158" s="415"/>
      <c r="Q158" s="415">
        <v>59</v>
      </c>
      <c r="R158" s="415"/>
      <c r="S158" s="415">
        <v>59</v>
      </c>
      <c r="T158" s="417"/>
      <c r="U158" s="420"/>
      <c r="V158" s="417"/>
      <c r="W158" s="421"/>
      <c r="X158" s="421"/>
      <c r="Y158" s="422"/>
      <c r="Z158" s="475">
        <v>59</v>
      </c>
      <c r="AA158" s="475"/>
      <c r="AB158" s="475"/>
    </row>
    <row r="159" spans="1:28" ht="24">
      <c r="A159" s="398"/>
      <c r="B159" s="399" t="s">
        <v>161</v>
      </c>
      <c r="C159" s="400" t="s">
        <v>300</v>
      </c>
      <c r="D159" s="400" t="s">
        <v>301</v>
      </c>
      <c r="E159" s="401" t="s">
        <v>1019</v>
      </c>
      <c r="F159" s="402" t="s">
        <v>302</v>
      </c>
      <c r="G159" s="403">
        <v>63</v>
      </c>
      <c r="H159" s="404">
        <v>189000</v>
      </c>
      <c r="I159" s="405">
        <v>120000</v>
      </c>
      <c r="J159" s="405">
        <v>69000</v>
      </c>
      <c r="K159" s="406">
        <v>40</v>
      </c>
      <c r="L159" s="403">
        <v>23</v>
      </c>
      <c r="M159" s="403">
        <v>63</v>
      </c>
      <c r="N159" s="402"/>
      <c r="O159" s="402"/>
      <c r="P159" s="402"/>
      <c r="Q159" s="402"/>
      <c r="R159" s="402"/>
      <c r="S159" s="402"/>
      <c r="T159" s="404">
        <v>189000</v>
      </c>
      <c r="U159" s="404">
        <v>189000</v>
      </c>
      <c r="V159" s="404">
        <v>189000</v>
      </c>
      <c r="W159" s="408"/>
      <c r="X159" s="408"/>
      <c r="Y159" s="409"/>
      <c r="Z159" s="410">
        <v>61</v>
      </c>
      <c r="AA159" s="410">
        <v>2</v>
      </c>
      <c r="AB159" s="410"/>
    </row>
    <row r="160" spans="1:28" ht="24">
      <c r="A160" s="398"/>
      <c r="B160" s="399" t="s">
        <v>161</v>
      </c>
      <c r="C160" s="400" t="s">
        <v>303</v>
      </c>
      <c r="D160" s="400" t="s">
        <v>304</v>
      </c>
      <c r="E160" s="401" t="s">
        <v>1019</v>
      </c>
      <c r="F160" s="402" t="s">
        <v>305</v>
      </c>
      <c r="G160" s="403">
        <v>64</v>
      </c>
      <c r="H160" s="404">
        <v>192000</v>
      </c>
      <c r="I160" s="405">
        <v>192000</v>
      </c>
      <c r="J160" s="405">
        <v>0</v>
      </c>
      <c r="K160" s="406">
        <v>64</v>
      </c>
      <c r="L160" s="403"/>
      <c r="M160" s="403">
        <v>64</v>
      </c>
      <c r="N160" s="402"/>
      <c r="O160" s="402"/>
      <c r="P160" s="402">
        <v>24</v>
      </c>
      <c r="Q160" s="402"/>
      <c r="R160" s="402"/>
      <c r="S160" s="402"/>
      <c r="T160" s="404">
        <v>111000</v>
      </c>
      <c r="U160" s="404">
        <v>111000</v>
      </c>
      <c r="V160" s="404">
        <v>111000</v>
      </c>
      <c r="W160" s="408"/>
      <c r="X160" s="408"/>
      <c r="Y160" s="409"/>
      <c r="Z160" s="402">
        <v>64</v>
      </c>
      <c r="AA160" s="402"/>
      <c r="AB160" s="402"/>
    </row>
    <row r="161" spans="1:28" ht="12.75">
      <c r="A161" s="398"/>
      <c r="B161" s="399" t="s">
        <v>161</v>
      </c>
      <c r="C161" s="400" t="s">
        <v>306</v>
      </c>
      <c r="D161" s="400" t="s">
        <v>307</v>
      </c>
      <c r="E161" s="401" t="s">
        <v>1019</v>
      </c>
      <c r="F161" s="402" t="s">
        <v>308</v>
      </c>
      <c r="G161" s="403">
        <v>10</v>
      </c>
      <c r="H161" s="404">
        <v>30000</v>
      </c>
      <c r="I161" s="405">
        <v>30000</v>
      </c>
      <c r="J161" s="405"/>
      <c r="K161" s="406">
        <v>10</v>
      </c>
      <c r="L161" s="403"/>
      <c r="M161" s="403">
        <v>10</v>
      </c>
      <c r="N161" s="402">
        <v>10</v>
      </c>
      <c r="O161" s="402">
        <v>0</v>
      </c>
      <c r="P161" s="402"/>
      <c r="Q161" s="402"/>
      <c r="R161" s="402"/>
      <c r="S161" s="402"/>
      <c r="T161" s="404">
        <v>30000</v>
      </c>
      <c r="U161" s="407">
        <v>30000</v>
      </c>
      <c r="V161" s="404">
        <v>30000</v>
      </c>
      <c r="W161" s="408"/>
      <c r="X161" s="408"/>
      <c r="Y161" s="409"/>
      <c r="Z161" s="402">
        <v>9</v>
      </c>
      <c r="AA161" s="402">
        <v>1</v>
      </c>
      <c r="AB161" s="402"/>
    </row>
    <row r="162" spans="1:28" ht="36">
      <c r="A162" s="450"/>
      <c r="B162" s="451" t="s">
        <v>161</v>
      </c>
      <c r="C162" s="452" t="s">
        <v>309</v>
      </c>
      <c r="D162" s="452" t="s">
        <v>301</v>
      </c>
      <c r="E162" s="453" t="s">
        <v>1019</v>
      </c>
      <c r="F162" s="454" t="s">
        <v>310</v>
      </c>
      <c r="G162" s="455">
        <v>24</v>
      </c>
      <c r="H162" s="456">
        <v>72000</v>
      </c>
      <c r="I162" s="457">
        <v>72000</v>
      </c>
      <c r="J162" s="457">
        <v>0</v>
      </c>
      <c r="K162" s="458">
        <v>24</v>
      </c>
      <c r="L162" s="455"/>
      <c r="M162" s="455"/>
      <c r="N162" s="454"/>
      <c r="O162" s="454"/>
      <c r="P162" s="454"/>
      <c r="Q162" s="454"/>
      <c r="R162" s="454"/>
      <c r="S162" s="454"/>
      <c r="T162" s="456"/>
      <c r="U162" s="459"/>
      <c r="V162" s="456"/>
      <c r="W162" s="460"/>
      <c r="X162" s="460"/>
      <c r="Y162" s="461"/>
      <c r="Z162" s="476">
        <v>5</v>
      </c>
      <c r="AA162" s="476">
        <v>10</v>
      </c>
      <c r="AB162" s="476">
        <v>9</v>
      </c>
    </row>
    <row r="163" spans="1:28" ht="24">
      <c r="A163" s="411"/>
      <c r="B163" s="412" t="s">
        <v>161</v>
      </c>
      <c r="C163" s="413" t="s">
        <v>204</v>
      </c>
      <c r="D163" s="413" t="s">
        <v>311</v>
      </c>
      <c r="E163" s="414" t="s">
        <v>1019</v>
      </c>
      <c r="F163" s="415" t="s">
        <v>312</v>
      </c>
      <c r="G163" s="416">
        <v>68</v>
      </c>
      <c r="H163" s="417">
        <v>204000</v>
      </c>
      <c r="I163" s="418">
        <v>204000</v>
      </c>
      <c r="J163" s="418">
        <v>0</v>
      </c>
      <c r="K163" s="419">
        <v>68</v>
      </c>
      <c r="L163" s="416"/>
      <c r="M163" s="416"/>
      <c r="N163" s="415"/>
      <c r="O163" s="415"/>
      <c r="P163" s="415">
        <v>10</v>
      </c>
      <c r="Q163" s="415">
        <v>58</v>
      </c>
      <c r="R163" s="415">
        <v>58</v>
      </c>
      <c r="S163" s="415"/>
      <c r="T163" s="417"/>
      <c r="U163" s="420"/>
      <c r="V163" s="417"/>
      <c r="W163" s="421"/>
      <c r="X163" s="421"/>
      <c r="Y163" s="422"/>
      <c r="Z163" s="415">
        <v>68</v>
      </c>
      <c r="AA163" s="415"/>
      <c r="AB163" s="415"/>
    </row>
    <row r="164" spans="1:28" ht="24">
      <c r="A164" s="423"/>
      <c r="B164" s="424" t="s">
        <v>161</v>
      </c>
      <c r="C164" s="425" t="s">
        <v>313</v>
      </c>
      <c r="D164" s="425" t="s">
        <v>314</v>
      </c>
      <c r="E164" s="426" t="s">
        <v>1019</v>
      </c>
      <c r="F164" s="427" t="s">
        <v>315</v>
      </c>
      <c r="G164" s="428">
        <v>29</v>
      </c>
      <c r="H164" s="429">
        <v>87000</v>
      </c>
      <c r="I164" s="430">
        <v>42000</v>
      </c>
      <c r="J164" s="430">
        <v>45000</v>
      </c>
      <c r="K164" s="431">
        <v>14</v>
      </c>
      <c r="L164" s="428">
        <v>15</v>
      </c>
      <c r="M164" s="428"/>
      <c r="N164" s="427"/>
      <c r="O164" s="427"/>
      <c r="P164" s="427">
        <v>29</v>
      </c>
      <c r="Q164" s="427"/>
      <c r="R164" s="427"/>
      <c r="S164" s="427"/>
      <c r="T164" s="429"/>
      <c r="U164" s="432"/>
      <c r="V164" s="429"/>
      <c r="W164" s="433"/>
      <c r="X164" s="433"/>
      <c r="Y164" s="434"/>
      <c r="Z164" s="427">
        <v>22</v>
      </c>
      <c r="AA164" s="427">
        <v>3</v>
      </c>
      <c r="AB164" s="427">
        <v>4</v>
      </c>
    </row>
    <row r="165" spans="1:28" ht="24">
      <c r="A165" s="398"/>
      <c r="B165" s="399" t="s">
        <v>161</v>
      </c>
      <c r="C165" s="400" t="s">
        <v>316</v>
      </c>
      <c r="D165" s="400" t="s">
        <v>316</v>
      </c>
      <c r="E165" s="401" t="s">
        <v>1019</v>
      </c>
      <c r="F165" s="402" t="s">
        <v>317</v>
      </c>
      <c r="G165" s="403">
        <v>5</v>
      </c>
      <c r="H165" s="404">
        <v>15000</v>
      </c>
      <c r="I165" s="405">
        <v>6000</v>
      </c>
      <c r="J165" s="405">
        <v>9000</v>
      </c>
      <c r="K165" s="406">
        <v>2</v>
      </c>
      <c r="L165" s="403">
        <v>3</v>
      </c>
      <c r="M165" s="403">
        <v>5</v>
      </c>
      <c r="N165" s="402">
        <v>2</v>
      </c>
      <c r="O165" s="406">
        <v>3</v>
      </c>
      <c r="P165" s="402"/>
      <c r="Q165" s="402"/>
      <c r="R165" s="402"/>
      <c r="S165" s="402"/>
      <c r="T165" s="404">
        <v>15000</v>
      </c>
      <c r="U165" s="407">
        <v>15000</v>
      </c>
      <c r="V165" s="404">
        <v>15000</v>
      </c>
      <c r="W165" s="408"/>
      <c r="X165" s="408"/>
      <c r="Y165" s="409"/>
      <c r="Z165" s="402">
        <v>5</v>
      </c>
      <c r="AA165" s="402"/>
      <c r="AB165" s="402"/>
    </row>
    <row r="166" spans="1:28" ht="24">
      <c r="A166" s="385"/>
      <c r="B166" s="386" t="s">
        <v>161</v>
      </c>
      <c r="C166" s="387" t="s">
        <v>318</v>
      </c>
      <c r="D166" s="387" t="s">
        <v>319</v>
      </c>
      <c r="E166" s="388" t="s">
        <v>1019</v>
      </c>
      <c r="F166" s="389" t="s">
        <v>320</v>
      </c>
      <c r="G166" s="390">
        <v>69</v>
      </c>
      <c r="H166" s="391">
        <v>207000</v>
      </c>
      <c r="I166" s="392">
        <v>207000</v>
      </c>
      <c r="J166" s="392">
        <v>0</v>
      </c>
      <c r="K166" s="393">
        <v>69</v>
      </c>
      <c r="L166" s="390"/>
      <c r="M166" s="390">
        <v>22</v>
      </c>
      <c r="N166" s="389">
        <v>22</v>
      </c>
      <c r="O166" s="389"/>
      <c r="P166" s="389">
        <v>47</v>
      </c>
      <c r="Q166" s="389"/>
      <c r="R166" s="389"/>
      <c r="S166" s="389"/>
      <c r="T166" s="391">
        <v>66000</v>
      </c>
      <c r="U166" s="394">
        <v>66000</v>
      </c>
      <c r="V166" s="391"/>
      <c r="W166" s="395"/>
      <c r="X166" s="395"/>
      <c r="Y166" s="396"/>
      <c r="Z166" s="397">
        <v>65</v>
      </c>
      <c r="AA166" s="397">
        <v>0</v>
      </c>
      <c r="AB166" s="397">
        <v>4</v>
      </c>
    </row>
    <row r="167" spans="1:28" ht="12.75">
      <c r="A167" s="398"/>
      <c r="B167" s="399" t="s">
        <v>161</v>
      </c>
      <c r="C167" s="400" t="s">
        <v>321</v>
      </c>
      <c r="D167" s="400" t="s">
        <v>322</v>
      </c>
      <c r="E167" s="401" t="s">
        <v>1019</v>
      </c>
      <c r="F167" s="402" t="s">
        <v>323</v>
      </c>
      <c r="G167" s="403">
        <v>13</v>
      </c>
      <c r="H167" s="404">
        <v>39000</v>
      </c>
      <c r="I167" s="405">
        <v>18000</v>
      </c>
      <c r="J167" s="405">
        <v>21000</v>
      </c>
      <c r="K167" s="406">
        <v>6</v>
      </c>
      <c r="L167" s="403">
        <v>7</v>
      </c>
      <c r="M167" s="403">
        <v>13</v>
      </c>
      <c r="N167" s="402"/>
      <c r="O167" s="402"/>
      <c r="P167" s="402"/>
      <c r="Q167" s="402"/>
      <c r="R167" s="402"/>
      <c r="S167" s="402"/>
      <c r="T167" s="404">
        <v>39000</v>
      </c>
      <c r="U167" s="404">
        <v>39000</v>
      </c>
      <c r="V167" s="404">
        <v>39000</v>
      </c>
      <c r="W167" s="408"/>
      <c r="X167" s="408"/>
      <c r="Y167" s="409"/>
      <c r="Z167" s="402">
        <v>13</v>
      </c>
      <c r="AA167" s="402"/>
      <c r="AB167" s="402"/>
    </row>
    <row r="168" spans="1:28" ht="24">
      <c r="A168" s="411"/>
      <c r="B168" s="412" t="s">
        <v>161</v>
      </c>
      <c r="C168" s="413" t="s">
        <v>204</v>
      </c>
      <c r="D168" s="413" t="s">
        <v>324</v>
      </c>
      <c r="E168" s="414" t="s">
        <v>1019</v>
      </c>
      <c r="F168" s="415" t="s">
        <v>325</v>
      </c>
      <c r="G168" s="416">
        <v>12</v>
      </c>
      <c r="H168" s="417">
        <v>36000</v>
      </c>
      <c r="I168" s="418">
        <v>36000</v>
      </c>
      <c r="J168" s="418">
        <v>0</v>
      </c>
      <c r="K168" s="419">
        <v>12</v>
      </c>
      <c r="L168" s="416"/>
      <c r="M168" s="416"/>
      <c r="N168" s="415"/>
      <c r="O168" s="415"/>
      <c r="P168" s="415"/>
      <c r="Q168" s="415">
        <v>12</v>
      </c>
      <c r="R168" s="415">
        <v>12</v>
      </c>
      <c r="S168" s="415"/>
      <c r="T168" s="417"/>
      <c r="U168" s="420"/>
      <c r="V168" s="417"/>
      <c r="W168" s="421"/>
      <c r="X168" s="421"/>
      <c r="Y168" s="422"/>
      <c r="Z168" s="415">
        <v>12</v>
      </c>
      <c r="AA168" s="415"/>
      <c r="AB168" s="415"/>
    </row>
    <row r="169" spans="1:28" ht="24">
      <c r="A169" s="398"/>
      <c r="B169" s="399" t="s">
        <v>161</v>
      </c>
      <c r="C169" s="400" t="s">
        <v>326</v>
      </c>
      <c r="D169" s="400" t="s">
        <v>327</v>
      </c>
      <c r="E169" s="401" t="s">
        <v>1019</v>
      </c>
      <c r="F169" s="402" t="s">
        <v>328</v>
      </c>
      <c r="G169" s="403">
        <v>1</v>
      </c>
      <c r="H169" s="404">
        <v>3000</v>
      </c>
      <c r="I169" s="405">
        <v>0</v>
      </c>
      <c r="J169" s="405">
        <v>3000</v>
      </c>
      <c r="K169" s="406">
        <v>0</v>
      </c>
      <c r="L169" s="403">
        <v>1</v>
      </c>
      <c r="M169" s="403">
        <v>1</v>
      </c>
      <c r="N169" s="402">
        <v>0</v>
      </c>
      <c r="O169" s="406">
        <v>1</v>
      </c>
      <c r="P169" s="402"/>
      <c r="Q169" s="402"/>
      <c r="R169" s="402"/>
      <c r="S169" s="402"/>
      <c r="T169" s="404">
        <v>3000</v>
      </c>
      <c r="U169" s="407">
        <v>3000</v>
      </c>
      <c r="V169" s="404">
        <v>3000</v>
      </c>
      <c r="W169" s="408"/>
      <c r="X169" s="408"/>
      <c r="Y169" s="409"/>
      <c r="Z169" s="402">
        <v>1</v>
      </c>
      <c r="AA169" s="402"/>
      <c r="AB169" s="402"/>
    </row>
    <row r="170" spans="1:28" ht="12.75">
      <c r="A170" s="462"/>
      <c r="B170" s="463" t="s">
        <v>161</v>
      </c>
      <c r="C170" s="464" t="s">
        <v>329</v>
      </c>
      <c r="D170" s="464" t="s">
        <v>330</v>
      </c>
      <c r="E170" s="465" t="s">
        <v>496</v>
      </c>
      <c r="F170" s="466" t="s">
        <v>331</v>
      </c>
      <c r="G170" s="467">
        <v>3</v>
      </c>
      <c r="H170" s="468">
        <v>9000</v>
      </c>
      <c r="I170" s="469">
        <v>6000</v>
      </c>
      <c r="J170" s="469">
        <v>3000</v>
      </c>
      <c r="K170" s="470">
        <v>2</v>
      </c>
      <c r="L170" s="467">
        <v>1</v>
      </c>
      <c r="M170" s="467">
        <v>3</v>
      </c>
      <c r="N170" s="466">
        <v>2</v>
      </c>
      <c r="O170" s="466">
        <v>1</v>
      </c>
      <c r="P170" s="466"/>
      <c r="Q170" s="466"/>
      <c r="R170" s="466"/>
      <c r="S170" s="466"/>
      <c r="T170" s="468">
        <v>9000</v>
      </c>
      <c r="U170" s="471">
        <v>9000</v>
      </c>
      <c r="V170" s="468">
        <v>9000</v>
      </c>
      <c r="W170" s="472"/>
      <c r="X170" s="472"/>
      <c r="Y170" s="473"/>
      <c r="Z170" s="466">
        <v>3</v>
      </c>
      <c r="AA170" s="466"/>
      <c r="AB170" s="466"/>
    </row>
    <row r="171" spans="1:28" ht="24">
      <c r="A171" s="398"/>
      <c r="B171" s="399" t="s">
        <v>161</v>
      </c>
      <c r="C171" s="400" t="s">
        <v>332</v>
      </c>
      <c r="D171" s="400" t="s">
        <v>333</v>
      </c>
      <c r="E171" s="401" t="s">
        <v>1019</v>
      </c>
      <c r="F171" s="402" t="s">
        <v>334</v>
      </c>
      <c r="G171" s="403">
        <v>3</v>
      </c>
      <c r="H171" s="404">
        <v>9000</v>
      </c>
      <c r="I171" s="405">
        <v>0</v>
      </c>
      <c r="J171" s="405">
        <v>9000</v>
      </c>
      <c r="K171" s="406"/>
      <c r="L171" s="402">
        <v>3</v>
      </c>
      <c r="M171" s="403">
        <v>3</v>
      </c>
      <c r="N171" s="402">
        <v>0</v>
      </c>
      <c r="O171" s="406">
        <v>3</v>
      </c>
      <c r="P171" s="402"/>
      <c r="Q171" s="402"/>
      <c r="R171" s="402"/>
      <c r="S171" s="402"/>
      <c r="T171" s="404">
        <v>9000</v>
      </c>
      <c r="U171" s="407">
        <v>9000</v>
      </c>
      <c r="V171" s="404">
        <v>9000</v>
      </c>
      <c r="W171" s="408"/>
      <c r="X171" s="408"/>
      <c r="Y171" s="409"/>
      <c r="Z171" s="402">
        <v>3</v>
      </c>
      <c r="AA171" s="402"/>
      <c r="AB171" s="402"/>
    </row>
    <row r="172" spans="1:28" ht="24">
      <c r="A172" s="398"/>
      <c r="B172" s="399" t="s">
        <v>161</v>
      </c>
      <c r="C172" s="400" t="s">
        <v>335</v>
      </c>
      <c r="D172" s="400" t="s">
        <v>335</v>
      </c>
      <c r="E172" s="401" t="s">
        <v>1019</v>
      </c>
      <c r="F172" s="402" t="s">
        <v>336</v>
      </c>
      <c r="G172" s="403">
        <v>3</v>
      </c>
      <c r="H172" s="404">
        <v>9000</v>
      </c>
      <c r="I172" s="405">
        <v>9000</v>
      </c>
      <c r="J172" s="405">
        <v>0</v>
      </c>
      <c r="K172" s="406">
        <v>3</v>
      </c>
      <c r="L172" s="403"/>
      <c r="M172" s="403">
        <v>3</v>
      </c>
      <c r="N172" s="402">
        <v>3</v>
      </c>
      <c r="O172" s="402">
        <v>0</v>
      </c>
      <c r="P172" s="402"/>
      <c r="Q172" s="402"/>
      <c r="R172" s="402"/>
      <c r="S172" s="402"/>
      <c r="T172" s="404">
        <v>9000</v>
      </c>
      <c r="U172" s="407">
        <v>9000</v>
      </c>
      <c r="V172" s="404">
        <v>9000</v>
      </c>
      <c r="W172" s="408"/>
      <c r="X172" s="408"/>
      <c r="Y172" s="409"/>
      <c r="Z172" s="402">
        <v>3</v>
      </c>
      <c r="AA172" s="402"/>
      <c r="AB172" s="402"/>
    </row>
    <row r="173" spans="1:28" ht="12.75">
      <c r="A173" s="398"/>
      <c r="B173" s="399" t="s">
        <v>161</v>
      </c>
      <c r="C173" s="400" t="s">
        <v>337</v>
      </c>
      <c r="D173" s="400" t="s">
        <v>338</v>
      </c>
      <c r="E173" s="401" t="s">
        <v>1019</v>
      </c>
      <c r="F173" s="402" t="s">
        <v>339</v>
      </c>
      <c r="G173" s="403">
        <v>3</v>
      </c>
      <c r="H173" s="404">
        <v>9000</v>
      </c>
      <c r="I173" s="405">
        <v>9000</v>
      </c>
      <c r="J173" s="405"/>
      <c r="K173" s="406">
        <v>3</v>
      </c>
      <c r="L173" s="403"/>
      <c r="M173" s="403">
        <v>3</v>
      </c>
      <c r="N173" s="402">
        <v>3</v>
      </c>
      <c r="O173" s="402">
        <v>0</v>
      </c>
      <c r="P173" s="402"/>
      <c r="Q173" s="402"/>
      <c r="R173" s="402"/>
      <c r="S173" s="402"/>
      <c r="T173" s="404">
        <v>9000</v>
      </c>
      <c r="U173" s="407">
        <v>9000</v>
      </c>
      <c r="V173" s="404">
        <v>9000</v>
      </c>
      <c r="W173" s="408"/>
      <c r="X173" s="408"/>
      <c r="Y173" s="409"/>
      <c r="Z173" s="402">
        <v>3</v>
      </c>
      <c r="AA173" s="402"/>
      <c r="AB173" s="402"/>
    </row>
    <row r="174" spans="1:28" ht="12.75">
      <c r="A174" s="423"/>
      <c r="B174" s="424" t="s">
        <v>161</v>
      </c>
      <c r="C174" s="425" t="s">
        <v>340</v>
      </c>
      <c r="D174" s="425" t="s">
        <v>341</v>
      </c>
      <c r="E174" s="426" t="s">
        <v>1019</v>
      </c>
      <c r="F174" s="427" t="s">
        <v>342</v>
      </c>
      <c r="G174" s="428">
        <v>76</v>
      </c>
      <c r="H174" s="429">
        <v>228000</v>
      </c>
      <c r="I174" s="430">
        <v>228000</v>
      </c>
      <c r="J174" s="430">
        <v>0</v>
      </c>
      <c r="K174" s="431">
        <v>76</v>
      </c>
      <c r="L174" s="428"/>
      <c r="M174" s="428"/>
      <c r="N174" s="427"/>
      <c r="O174" s="427">
        <v>0</v>
      </c>
      <c r="P174" s="427">
        <v>76</v>
      </c>
      <c r="Q174" s="427"/>
      <c r="R174" s="427"/>
      <c r="S174" s="477"/>
      <c r="T174" s="429"/>
      <c r="U174" s="432"/>
      <c r="V174" s="429"/>
      <c r="W174" s="433"/>
      <c r="X174" s="433"/>
      <c r="Y174" s="434"/>
      <c r="Z174" s="436">
        <v>51</v>
      </c>
      <c r="AA174" s="436">
        <v>25</v>
      </c>
      <c r="AB174" s="427"/>
    </row>
    <row r="175" spans="1:28" ht="24">
      <c r="A175" s="423"/>
      <c r="B175" s="424" t="s">
        <v>161</v>
      </c>
      <c r="C175" s="425" t="s">
        <v>343</v>
      </c>
      <c r="D175" s="425" t="s">
        <v>344</v>
      </c>
      <c r="E175" s="426" t="s">
        <v>1019</v>
      </c>
      <c r="F175" s="427" t="s">
        <v>345</v>
      </c>
      <c r="G175" s="428">
        <v>4</v>
      </c>
      <c r="H175" s="429">
        <v>12000</v>
      </c>
      <c r="I175" s="430">
        <v>12000</v>
      </c>
      <c r="J175" s="430">
        <v>0</v>
      </c>
      <c r="K175" s="431">
        <v>4</v>
      </c>
      <c r="L175" s="428"/>
      <c r="M175" s="428"/>
      <c r="N175" s="427"/>
      <c r="O175" s="427"/>
      <c r="P175" s="427">
        <v>4</v>
      </c>
      <c r="Q175" s="427"/>
      <c r="R175" s="427"/>
      <c r="S175" s="427"/>
      <c r="T175" s="429"/>
      <c r="U175" s="432"/>
      <c r="V175" s="429"/>
      <c r="W175" s="433"/>
      <c r="X175" s="433"/>
      <c r="Y175" s="434"/>
      <c r="Z175" s="427">
        <v>4</v>
      </c>
      <c r="AA175" s="427"/>
      <c r="AB175" s="427"/>
    </row>
    <row r="176" spans="1:28" ht="24">
      <c r="A176" s="462"/>
      <c r="B176" s="463" t="s">
        <v>161</v>
      </c>
      <c r="C176" s="464" t="s">
        <v>346</v>
      </c>
      <c r="D176" s="464" t="s">
        <v>347</v>
      </c>
      <c r="E176" s="465" t="s">
        <v>1019</v>
      </c>
      <c r="F176" s="466" t="s">
        <v>854</v>
      </c>
      <c r="G176" s="467">
        <v>7</v>
      </c>
      <c r="H176" s="468">
        <v>21000</v>
      </c>
      <c r="I176" s="469">
        <v>21000</v>
      </c>
      <c r="J176" s="469">
        <v>0</v>
      </c>
      <c r="K176" s="470">
        <v>7</v>
      </c>
      <c r="L176" s="467"/>
      <c r="M176" s="467">
        <v>7</v>
      </c>
      <c r="N176" s="466">
        <v>7</v>
      </c>
      <c r="O176" s="466"/>
      <c r="P176" s="466"/>
      <c r="Q176" s="466"/>
      <c r="R176" s="466"/>
      <c r="S176" s="466"/>
      <c r="T176" s="468">
        <v>21000</v>
      </c>
      <c r="U176" s="471">
        <v>21000</v>
      </c>
      <c r="V176" s="468">
        <v>21000</v>
      </c>
      <c r="W176" s="472"/>
      <c r="X176" s="472"/>
      <c r="Y176" s="473"/>
      <c r="Z176" s="466">
        <v>7</v>
      </c>
      <c r="AA176" s="466"/>
      <c r="AB176" s="466"/>
    </row>
    <row r="177" spans="1:28" ht="12.75">
      <c r="A177" s="462"/>
      <c r="B177" s="463" t="s">
        <v>161</v>
      </c>
      <c r="C177" s="464" t="s">
        <v>348</v>
      </c>
      <c r="D177" s="464" t="s">
        <v>349</v>
      </c>
      <c r="E177" s="465" t="s">
        <v>1019</v>
      </c>
      <c r="F177" s="466" t="s">
        <v>350</v>
      </c>
      <c r="G177" s="467">
        <v>2</v>
      </c>
      <c r="H177" s="468">
        <v>6000</v>
      </c>
      <c r="I177" s="469">
        <v>6000</v>
      </c>
      <c r="J177" s="469">
        <v>0</v>
      </c>
      <c r="K177" s="470">
        <v>2</v>
      </c>
      <c r="L177" s="467"/>
      <c r="M177" s="467">
        <v>2</v>
      </c>
      <c r="N177" s="466">
        <v>2</v>
      </c>
      <c r="O177" s="466"/>
      <c r="P177" s="466"/>
      <c r="Q177" s="466"/>
      <c r="R177" s="466"/>
      <c r="S177" s="466"/>
      <c r="T177" s="468">
        <v>6000</v>
      </c>
      <c r="U177" s="471">
        <v>6000</v>
      </c>
      <c r="V177" s="468">
        <v>6000</v>
      </c>
      <c r="W177" s="472"/>
      <c r="X177" s="472"/>
      <c r="Y177" s="473"/>
      <c r="Z177" s="466">
        <v>2</v>
      </c>
      <c r="AA177" s="466"/>
      <c r="AB177" s="466"/>
    </row>
    <row r="178" spans="1:28" ht="12.75">
      <c r="A178" s="398"/>
      <c r="B178" s="399" t="s">
        <v>161</v>
      </c>
      <c r="C178" s="400" t="s">
        <v>351</v>
      </c>
      <c r="D178" s="400" t="s">
        <v>352</v>
      </c>
      <c r="E178" s="401" t="s">
        <v>1019</v>
      </c>
      <c r="F178" s="402" t="s">
        <v>353</v>
      </c>
      <c r="G178" s="403">
        <v>1</v>
      </c>
      <c r="H178" s="404">
        <v>3000</v>
      </c>
      <c r="I178" s="405">
        <v>0</v>
      </c>
      <c r="J178" s="405">
        <v>3000</v>
      </c>
      <c r="K178" s="406"/>
      <c r="L178" s="403">
        <v>1</v>
      </c>
      <c r="M178" s="403">
        <v>1</v>
      </c>
      <c r="N178" s="402">
        <v>0</v>
      </c>
      <c r="O178" s="406">
        <v>1</v>
      </c>
      <c r="P178" s="402"/>
      <c r="Q178" s="402"/>
      <c r="R178" s="402"/>
      <c r="S178" s="402"/>
      <c r="T178" s="404">
        <v>3000</v>
      </c>
      <c r="U178" s="407">
        <v>3000</v>
      </c>
      <c r="V178" s="404">
        <v>3000</v>
      </c>
      <c r="W178" s="408"/>
      <c r="X178" s="408"/>
      <c r="Y178" s="409"/>
      <c r="Z178" s="402">
        <v>1</v>
      </c>
      <c r="AA178" s="402"/>
      <c r="AB178" s="402"/>
    </row>
    <row r="179" spans="1:28" ht="12.75">
      <c r="A179" s="398"/>
      <c r="B179" s="399" t="s">
        <v>161</v>
      </c>
      <c r="C179" s="400" t="s">
        <v>354</v>
      </c>
      <c r="D179" s="400" t="s">
        <v>355</v>
      </c>
      <c r="E179" s="401" t="s">
        <v>1019</v>
      </c>
      <c r="F179" s="402" t="s">
        <v>356</v>
      </c>
      <c r="G179" s="403">
        <v>1</v>
      </c>
      <c r="H179" s="404">
        <v>3000</v>
      </c>
      <c r="I179" s="405">
        <v>0</v>
      </c>
      <c r="J179" s="405">
        <v>3000</v>
      </c>
      <c r="K179" s="406"/>
      <c r="L179" s="403">
        <v>1</v>
      </c>
      <c r="M179" s="403">
        <v>1</v>
      </c>
      <c r="N179" s="402">
        <v>0</v>
      </c>
      <c r="O179" s="406">
        <v>1</v>
      </c>
      <c r="P179" s="402"/>
      <c r="Q179" s="402"/>
      <c r="R179" s="402"/>
      <c r="S179" s="402"/>
      <c r="T179" s="404">
        <v>3000</v>
      </c>
      <c r="U179" s="407">
        <v>3000</v>
      </c>
      <c r="V179" s="404">
        <v>3000</v>
      </c>
      <c r="W179" s="408"/>
      <c r="X179" s="408"/>
      <c r="Y179" s="409"/>
      <c r="Z179" s="402">
        <v>1</v>
      </c>
      <c r="AA179" s="402"/>
      <c r="AB179" s="402"/>
    </row>
    <row r="180" spans="1:28" ht="12.75">
      <c r="A180" s="398"/>
      <c r="B180" s="399" t="s">
        <v>161</v>
      </c>
      <c r="C180" s="400" t="s">
        <v>357</v>
      </c>
      <c r="D180" s="400" t="s">
        <v>357</v>
      </c>
      <c r="E180" s="401" t="s">
        <v>1019</v>
      </c>
      <c r="F180" s="402" t="s">
        <v>358</v>
      </c>
      <c r="G180" s="403">
        <v>3</v>
      </c>
      <c r="H180" s="404">
        <v>9000</v>
      </c>
      <c r="I180" s="405">
        <v>9000</v>
      </c>
      <c r="J180" s="405">
        <v>0</v>
      </c>
      <c r="K180" s="406">
        <v>3</v>
      </c>
      <c r="L180" s="403"/>
      <c r="M180" s="403">
        <v>3</v>
      </c>
      <c r="N180" s="402"/>
      <c r="O180" s="402"/>
      <c r="P180" s="402"/>
      <c r="Q180" s="402"/>
      <c r="R180" s="402"/>
      <c r="S180" s="402"/>
      <c r="T180" s="404">
        <v>9000</v>
      </c>
      <c r="U180" s="404">
        <v>9000</v>
      </c>
      <c r="V180" s="404">
        <v>9000</v>
      </c>
      <c r="W180" s="408"/>
      <c r="X180" s="408"/>
      <c r="Y180" s="409"/>
      <c r="Z180" s="402">
        <v>3</v>
      </c>
      <c r="AA180" s="402"/>
      <c r="AB180" s="402"/>
    </row>
    <row r="181" spans="1:28" ht="24">
      <c r="A181" s="398"/>
      <c r="B181" s="399" t="s">
        <v>161</v>
      </c>
      <c r="C181" s="400" t="s">
        <v>359</v>
      </c>
      <c r="D181" s="400" t="s">
        <v>360</v>
      </c>
      <c r="E181" s="401" t="s">
        <v>1019</v>
      </c>
      <c r="F181" s="402" t="s">
        <v>361</v>
      </c>
      <c r="G181" s="403">
        <v>1</v>
      </c>
      <c r="H181" s="404">
        <v>3000</v>
      </c>
      <c r="I181" s="405">
        <v>3000</v>
      </c>
      <c r="J181" s="405"/>
      <c r="K181" s="406">
        <v>1</v>
      </c>
      <c r="L181" s="403"/>
      <c r="M181" s="403">
        <v>1</v>
      </c>
      <c r="N181" s="402">
        <v>1</v>
      </c>
      <c r="O181" s="402">
        <v>0</v>
      </c>
      <c r="P181" s="402"/>
      <c r="Q181" s="402"/>
      <c r="R181" s="402"/>
      <c r="S181" s="402"/>
      <c r="T181" s="404">
        <v>3000</v>
      </c>
      <c r="U181" s="407">
        <v>3000</v>
      </c>
      <c r="V181" s="404">
        <v>3000</v>
      </c>
      <c r="W181" s="408"/>
      <c r="X181" s="408"/>
      <c r="Y181" s="409"/>
      <c r="Z181" s="402">
        <v>1</v>
      </c>
      <c r="AA181" s="402"/>
      <c r="AB181" s="402"/>
    </row>
    <row r="182" spans="1:28" ht="24">
      <c r="A182" s="398"/>
      <c r="B182" s="399" t="s">
        <v>161</v>
      </c>
      <c r="C182" s="400" t="s">
        <v>362</v>
      </c>
      <c r="D182" s="400" t="s">
        <v>363</v>
      </c>
      <c r="E182" s="401" t="s">
        <v>1019</v>
      </c>
      <c r="F182" s="402" t="s">
        <v>364</v>
      </c>
      <c r="G182" s="403">
        <v>1</v>
      </c>
      <c r="H182" s="404">
        <v>3000</v>
      </c>
      <c r="I182" s="405">
        <v>3000</v>
      </c>
      <c r="J182" s="405"/>
      <c r="K182" s="406">
        <v>1</v>
      </c>
      <c r="L182" s="403"/>
      <c r="M182" s="403">
        <v>1</v>
      </c>
      <c r="N182" s="402">
        <v>1</v>
      </c>
      <c r="O182" s="406">
        <v>0</v>
      </c>
      <c r="P182" s="402"/>
      <c r="Q182" s="402"/>
      <c r="R182" s="402"/>
      <c r="S182" s="402"/>
      <c r="T182" s="404">
        <v>3000</v>
      </c>
      <c r="U182" s="407">
        <v>3000</v>
      </c>
      <c r="V182" s="404">
        <v>3000</v>
      </c>
      <c r="W182" s="408"/>
      <c r="X182" s="408"/>
      <c r="Y182" s="409"/>
      <c r="Z182" s="402">
        <v>1</v>
      </c>
      <c r="AA182" s="402"/>
      <c r="AB182" s="402"/>
    </row>
    <row r="183" spans="1:28" ht="24">
      <c r="A183" s="423"/>
      <c r="B183" s="424" t="s">
        <v>161</v>
      </c>
      <c r="C183" s="425" t="s">
        <v>365</v>
      </c>
      <c r="D183" s="425" t="s">
        <v>366</v>
      </c>
      <c r="E183" s="426" t="s">
        <v>1019</v>
      </c>
      <c r="F183" s="427" t="s">
        <v>367</v>
      </c>
      <c r="G183" s="428">
        <v>7</v>
      </c>
      <c r="H183" s="429">
        <v>21000</v>
      </c>
      <c r="I183" s="430">
        <v>21000</v>
      </c>
      <c r="J183" s="430">
        <v>0</v>
      </c>
      <c r="K183" s="431">
        <v>7</v>
      </c>
      <c r="L183" s="428"/>
      <c r="M183" s="428"/>
      <c r="N183" s="427"/>
      <c r="O183" s="427"/>
      <c r="P183" s="427">
        <v>7</v>
      </c>
      <c r="Q183" s="427"/>
      <c r="R183" s="427"/>
      <c r="S183" s="427"/>
      <c r="T183" s="429"/>
      <c r="U183" s="432"/>
      <c r="V183" s="429"/>
      <c r="W183" s="433"/>
      <c r="X183" s="433"/>
      <c r="Y183" s="434"/>
      <c r="Z183" s="427">
        <v>7</v>
      </c>
      <c r="AA183" s="427"/>
      <c r="AB183" s="427"/>
    </row>
    <row r="184" spans="1:28" ht="24">
      <c r="A184" s="398"/>
      <c r="B184" s="399" t="s">
        <v>161</v>
      </c>
      <c r="C184" s="400" t="s">
        <v>368</v>
      </c>
      <c r="D184" s="400" t="s">
        <v>369</v>
      </c>
      <c r="E184" s="401" t="s">
        <v>1019</v>
      </c>
      <c r="F184" s="402" t="s">
        <v>370</v>
      </c>
      <c r="G184" s="403">
        <v>1</v>
      </c>
      <c r="H184" s="404">
        <v>3000</v>
      </c>
      <c r="I184" s="405">
        <v>3000</v>
      </c>
      <c r="J184" s="405"/>
      <c r="K184" s="406">
        <v>1</v>
      </c>
      <c r="L184" s="403"/>
      <c r="M184" s="403">
        <v>1</v>
      </c>
      <c r="N184" s="402">
        <v>1</v>
      </c>
      <c r="O184" s="406">
        <v>0</v>
      </c>
      <c r="P184" s="402"/>
      <c r="Q184" s="402"/>
      <c r="R184" s="402"/>
      <c r="S184" s="402"/>
      <c r="T184" s="404">
        <v>3000</v>
      </c>
      <c r="U184" s="407">
        <v>3000</v>
      </c>
      <c r="V184" s="404">
        <v>3000</v>
      </c>
      <c r="W184" s="408"/>
      <c r="X184" s="408"/>
      <c r="Y184" s="409"/>
      <c r="Z184" s="402">
        <v>1</v>
      </c>
      <c r="AA184" s="402"/>
      <c r="AB184" s="402"/>
    </row>
    <row r="185" spans="1:28" ht="24">
      <c r="A185" s="398"/>
      <c r="B185" s="399" t="s">
        <v>161</v>
      </c>
      <c r="C185" s="400" t="s">
        <v>371</v>
      </c>
      <c r="D185" s="400" t="s">
        <v>372</v>
      </c>
      <c r="E185" s="401" t="s">
        <v>1019</v>
      </c>
      <c r="F185" s="402" t="s">
        <v>373</v>
      </c>
      <c r="G185" s="403">
        <v>1</v>
      </c>
      <c r="H185" s="404">
        <v>3000</v>
      </c>
      <c r="I185" s="405">
        <v>3000</v>
      </c>
      <c r="J185" s="405"/>
      <c r="K185" s="406">
        <v>1</v>
      </c>
      <c r="L185" s="403"/>
      <c r="M185" s="403">
        <v>1</v>
      </c>
      <c r="N185" s="402">
        <v>1</v>
      </c>
      <c r="O185" s="406">
        <v>0</v>
      </c>
      <c r="P185" s="402"/>
      <c r="Q185" s="402"/>
      <c r="R185" s="402"/>
      <c r="S185" s="402"/>
      <c r="T185" s="404">
        <v>3000</v>
      </c>
      <c r="U185" s="407">
        <v>3000</v>
      </c>
      <c r="V185" s="404">
        <v>3000</v>
      </c>
      <c r="W185" s="408"/>
      <c r="X185" s="408"/>
      <c r="Y185" s="409"/>
      <c r="Z185" s="402">
        <v>1</v>
      </c>
      <c r="AA185" s="402"/>
      <c r="AB185" s="402"/>
    </row>
    <row r="186" spans="1:28" ht="12.75">
      <c r="A186" s="398"/>
      <c r="B186" s="399" t="s">
        <v>161</v>
      </c>
      <c r="C186" s="400" t="s">
        <v>374</v>
      </c>
      <c r="D186" s="400" t="s">
        <v>374</v>
      </c>
      <c r="E186" s="401" t="s">
        <v>1019</v>
      </c>
      <c r="F186" s="402" t="s">
        <v>375</v>
      </c>
      <c r="G186" s="403">
        <v>3</v>
      </c>
      <c r="H186" s="404">
        <v>9000</v>
      </c>
      <c r="I186" s="405">
        <v>0</v>
      </c>
      <c r="J186" s="405">
        <v>9000</v>
      </c>
      <c r="K186" s="406">
        <v>0</v>
      </c>
      <c r="L186" s="403">
        <v>3</v>
      </c>
      <c r="M186" s="403">
        <v>3</v>
      </c>
      <c r="N186" s="402">
        <v>0</v>
      </c>
      <c r="O186" s="406">
        <v>3</v>
      </c>
      <c r="P186" s="402"/>
      <c r="Q186" s="402"/>
      <c r="R186" s="402"/>
      <c r="S186" s="402"/>
      <c r="T186" s="404">
        <v>9000</v>
      </c>
      <c r="U186" s="407">
        <v>9000</v>
      </c>
      <c r="V186" s="404">
        <v>9000</v>
      </c>
      <c r="W186" s="408"/>
      <c r="X186" s="408"/>
      <c r="Y186" s="409"/>
      <c r="Z186" s="402">
        <v>3</v>
      </c>
      <c r="AA186" s="402"/>
      <c r="AB186" s="402"/>
    </row>
    <row r="187" spans="1:28" ht="12.75">
      <c r="A187" s="398"/>
      <c r="B187" s="399" t="s">
        <v>161</v>
      </c>
      <c r="C187" s="400" t="s">
        <v>376</v>
      </c>
      <c r="D187" s="400" t="s">
        <v>377</v>
      </c>
      <c r="E187" s="401" t="s">
        <v>1019</v>
      </c>
      <c r="F187" s="402" t="s">
        <v>378</v>
      </c>
      <c r="G187" s="403">
        <v>2</v>
      </c>
      <c r="H187" s="404">
        <v>6000</v>
      </c>
      <c r="I187" s="405">
        <v>6000</v>
      </c>
      <c r="J187" s="405"/>
      <c r="K187" s="406">
        <v>2</v>
      </c>
      <c r="L187" s="403"/>
      <c r="M187" s="403">
        <v>2</v>
      </c>
      <c r="N187" s="402">
        <v>2</v>
      </c>
      <c r="O187" s="402">
        <v>0</v>
      </c>
      <c r="P187" s="402"/>
      <c r="Q187" s="402"/>
      <c r="R187" s="402"/>
      <c r="S187" s="402"/>
      <c r="T187" s="404">
        <v>6000</v>
      </c>
      <c r="U187" s="407">
        <v>6000</v>
      </c>
      <c r="V187" s="404">
        <v>6000</v>
      </c>
      <c r="W187" s="408"/>
      <c r="X187" s="408"/>
      <c r="Y187" s="409"/>
      <c r="Z187" s="402">
        <v>2</v>
      </c>
      <c r="AA187" s="402"/>
      <c r="AB187" s="402"/>
    </row>
    <row r="188" spans="1:28" ht="12.75">
      <c r="A188" s="398"/>
      <c r="B188" s="399" t="s">
        <v>161</v>
      </c>
      <c r="C188" s="400" t="s">
        <v>379</v>
      </c>
      <c r="D188" s="400" t="s">
        <v>380</v>
      </c>
      <c r="E188" s="401" t="s">
        <v>1019</v>
      </c>
      <c r="F188" s="402" t="s">
        <v>381</v>
      </c>
      <c r="G188" s="403">
        <v>2</v>
      </c>
      <c r="H188" s="404">
        <v>6000</v>
      </c>
      <c r="I188" s="405">
        <v>6000</v>
      </c>
      <c r="J188" s="405"/>
      <c r="K188" s="406">
        <v>2</v>
      </c>
      <c r="L188" s="403"/>
      <c r="M188" s="403">
        <v>2</v>
      </c>
      <c r="N188" s="402">
        <v>2</v>
      </c>
      <c r="O188" s="402">
        <v>0</v>
      </c>
      <c r="P188" s="402"/>
      <c r="Q188" s="402"/>
      <c r="R188" s="402"/>
      <c r="S188" s="402"/>
      <c r="T188" s="404">
        <v>6000</v>
      </c>
      <c r="U188" s="407">
        <v>6000</v>
      </c>
      <c r="V188" s="404">
        <v>6000</v>
      </c>
      <c r="W188" s="408"/>
      <c r="X188" s="408"/>
      <c r="Y188" s="409"/>
      <c r="Z188" s="402">
        <v>2</v>
      </c>
      <c r="AA188" s="402"/>
      <c r="AB188" s="402"/>
    </row>
    <row r="189" spans="1:28" ht="24">
      <c r="A189" s="398"/>
      <c r="B189" s="399" t="s">
        <v>161</v>
      </c>
      <c r="C189" s="400" t="s">
        <v>382</v>
      </c>
      <c r="D189" s="400" t="s">
        <v>383</v>
      </c>
      <c r="E189" s="401" t="s">
        <v>1019</v>
      </c>
      <c r="F189" s="435" t="s">
        <v>384</v>
      </c>
      <c r="G189" s="403">
        <v>1</v>
      </c>
      <c r="H189" s="404">
        <v>3000</v>
      </c>
      <c r="I189" s="405">
        <v>3000</v>
      </c>
      <c r="J189" s="405"/>
      <c r="K189" s="406">
        <v>1</v>
      </c>
      <c r="L189" s="403"/>
      <c r="M189" s="403">
        <v>1</v>
      </c>
      <c r="N189" s="402">
        <v>1</v>
      </c>
      <c r="O189" s="406">
        <v>0</v>
      </c>
      <c r="P189" s="402"/>
      <c r="Q189" s="402"/>
      <c r="R189" s="402"/>
      <c r="S189" s="402"/>
      <c r="T189" s="404">
        <v>3000</v>
      </c>
      <c r="U189" s="407">
        <v>3000</v>
      </c>
      <c r="V189" s="404">
        <v>3000</v>
      </c>
      <c r="W189" s="408"/>
      <c r="X189" s="408"/>
      <c r="Y189" s="409"/>
      <c r="Z189" s="402">
        <v>1</v>
      </c>
      <c r="AA189" s="402"/>
      <c r="AB189" s="402"/>
    </row>
    <row r="190" spans="1:28" ht="24">
      <c r="A190" s="398"/>
      <c r="B190" s="399" t="s">
        <v>161</v>
      </c>
      <c r="C190" s="400" t="s">
        <v>385</v>
      </c>
      <c r="D190" s="400" t="s">
        <v>386</v>
      </c>
      <c r="E190" s="401" t="s">
        <v>1019</v>
      </c>
      <c r="F190" s="402" t="s">
        <v>387</v>
      </c>
      <c r="G190" s="403">
        <v>3</v>
      </c>
      <c r="H190" s="404">
        <v>9000</v>
      </c>
      <c r="I190" s="405">
        <v>9000</v>
      </c>
      <c r="J190" s="405"/>
      <c r="K190" s="406">
        <v>3</v>
      </c>
      <c r="L190" s="403"/>
      <c r="M190" s="403">
        <v>3</v>
      </c>
      <c r="N190" s="402">
        <v>3</v>
      </c>
      <c r="O190" s="402">
        <v>0</v>
      </c>
      <c r="P190" s="402"/>
      <c r="Q190" s="402"/>
      <c r="R190" s="402"/>
      <c r="S190" s="402"/>
      <c r="T190" s="404">
        <v>9000</v>
      </c>
      <c r="U190" s="407">
        <v>9000</v>
      </c>
      <c r="V190" s="404">
        <v>9000</v>
      </c>
      <c r="W190" s="408"/>
      <c r="X190" s="408"/>
      <c r="Y190" s="409"/>
      <c r="Z190" s="402">
        <v>3</v>
      </c>
      <c r="AA190" s="402"/>
      <c r="AB190" s="402"/>
    </row>
    <row r="191" spans="1:28" ht="12.75">
      <c r="A191" s="398"/>
      <c r="B191" s="399" t="s">
        <v>161</v>
      </c>
      <c r="C191" s="400" t="s">
        <v>388</v>
      </c>
      <c r="D191" s="400" t="s">
        <v>389</v>
      </c>
      <c r="E191" s="401" t="s">
        <v>1019</v>
      </c>
      <c r="F191" s="402" t="s">
        <v>390</v>
      </c>
      <c r="G191" s="403">
        <v>2</v>
      </c>
      <c r="H191" s="404">
        <v>6000</v>
      </c>
      <c r="I191" s="405">
        <v>3000</v>
      </c>
      <c r="J191" s="405">
        <v>3000</v>
      </c>
      <c r="K191" s="406">
        <v>1</v>
      </c>
      <c r="L191" s="403">
        <v>1</v>
      </c>
      <c r="M191" s="403">
        <v>2</v>
      </c>
      <c r="N191" s="402">
        <v>1</v>
      </c>
      <c r="O191" s="406">
        <v>1</v>
      </c>
      <c r="P191" s="402"/>
      <c r="Q191" s="402"/>
      <c r="R191" s="402"/>
      <c r="S191" s="402"/>
      <c r="T191" s="404">
        <v>6000</v>
      </c>
      <c r="U191" s="407">
        <v>6000</v>
      </c>
      <c r="V191" s="404">
        <v>6000</v>
      </c>
      <c r="W191" s="408"/>
      <c r="X191" s="408"/>
      <c r="Y191" s="409"/>
      <c r="Z191" s="402">
        <v>2</v>
      </c>
      <c r="AA191" s="402"/>
      <c r="AB191" s="402"/>
    </row>
    <row r="192" spans="1:28" ht="12.75">
      <c r="A192" s="398"/>
      <c r="B192" s="399" t="s">
        <v>161</v>
      </c>
      <c r="C192" s="400" t="s">
        <v>388</v>
      </c>
      <c r="D192" s="400" t="s">
        <v>391</v>
      </c>
      <c r="E192" s="401" t="s">
        <v>1019</v>
      </c>
      <c r="F192" s="402" t="s">
        <v>392</v>
      </c>
      <c r="G192" s="403">
        <v>1</v>
      </c>
      <c r="H192" s="404">
        <v>3000</v>
      </c>
      <c r="I192" s="405">
        <v>0</v>
      </c>
      <c r="J192" s="405">
        <v>3000</v>
      </c>
      <c r="K192" s="406"/>
      <c r="L192" s="403">
        <v>1</v>
      </c>
      <c r="M192" s="403">
        <v>1</v>
      </c>
      <c r="N192" s="402">
        <v>0</v>
      </c>
      <c r="O192" s="406">
        <v>1</v>
      </c>
      <c r="P192" s="402"/>
      <c r="Q192" s="402"/>
      <c r="R192" s="402"/>
      <c r="S192" s="402"/>
      <c r="T192" s="404">
        <v>3000</v>
      </c>
      <c r="U192" s="407">
        <v>3000</v>
      </c>
      <c r="V192" s="404">
        <v>3000</v>
      </c>
      <c r="W192" s="408"/>
      <c r="X192" s="408"/>
      <c r="Y192" s="409"/>
      <c r="Z192" s="402">
        <v>1</v>
      </c>
      <c r="AA192" s="402"/>
      <c r="AB192" s="402"/>
    </row>
    <row r="193" spans="1:28" ht="24">
      <c r="A193" s="398"/>
      <c r="B193" s="399" t="s">
        <v>161</v>
      </c>
      <c r="C193" s="400" t="s">
        <v>393</v>
      </c>
      <c r="D193" s="400" t="s">
        <v>394</v>
      </c>
      <c r="E193" s="401" t="s">
        <v>1019</v>
      </c>
      <c r="F193" s="402" t="s">
        <v>395</v>
      </c>
      <c r="G193" s="403">
        <v>1</v>
      </c>
      <c r="H193" s="404">
        <v>3000</v>
      </c>
      <c r="I193" s="405">
        <v>3000</v>
      </c>
      <c r="J193" s="405"/>
      <c r="K193" s="406">
        <v>1</v>
      </c>
      <c r="L193" s="403"/>
      <c r="M193" s="403">
        <v>1</v>
      </c>
      <c r="N193" s="402">
        <v>1</v>
      </c>
      <c r="O193" s="402">
        <v>0</v>
      </c>
      <c r="P193" s="402"/>
      <c r="Q193" s="402"/>
      <c r="R193" s="402"/>
      <c r="S193" s="402"/>
      <c r="T193" s="404">
        <v>3000</v>
      </c>
      <c r="U193" s="407">
        <v>3000</v>
      </c>
      <c r="V193" s="404">
        <v>3000</v>
      </c>
      <c r="W193" s="408"/>
      <c r="X193" s="408"/>
      <c r="Y193" s="409"/>
      <c r="Z193" s="402">
        <v>1</v>
      </c>
      <c r="AA193" s="402"/>
      <c r="AB193" s="402"/>
    </row>
    <row r="194" spans="1:28" ht="24">
      <c r="A194" s="398"/>
      <c r="B194" s="399" t="s">
        <v>161</v>
      </c>
      <c r="C194" s="400" t="s">
        <v>396</v>
      </c>
      <c r="D194" s="400" t="s">
        <v>397</v>
      </c>
      <c r="E194" s="401" t="s">
        <v>1019</v>
      </c>
      <c r="F194" s="402" t="s">
        <v>398</v>
      </c>
      <c r="G194" s="403">
        <v>2</v>
      </c>
      <c r="H194" s="404">
        <v>6000</v>
      </c>
      <c r="I194" s="405">
        <v>6000</v>
      </c>
      <c r="J194" s="405"/>
      <c r="K194" s="406">
        <v>2</v>
      </c>
      <c r="L194" s="403"/>
      <c r="M194" s="403">
        <v>2</v>
      </c>
      <c r="N194" s="402">
        <v>2</v>
      </c>
      <c r="O194" s="402">
        <v>0</v>
      </c>
      <c r="P194" s="402"/>
      <c r="Q194" s="402"/>
      <c r="R194" s="402"/>
      <c r="S194" s="402"/>
      <c r="T194" s="404">
        <v>6000</v>
      </c>
      <c r="U194" s="407">
        <v>6000</v>
      </c>
      <c r="V194" s="404">
        <v>6000</v>
      </c>
      <c r="W194" s="408"/>
      <c r="X194" s="408"/>
      <c r="Y194" s="409"/>
      <c r="Z194" s="402">
        <v>2</v>
      </c>
      <c r="AA194" s="402"/>
      <c r="AB194" s="402"/>
    </row>
    <row r="195" spans="1:28" ht="12.75">
      <c r="A195" s="462"/>
      <c r="B195" s="463" t="s">
        <v>161</v>
      </c>
      <c r="C195" s="464" t="s">
        <v>399</v>
      </c>
      <c r="D195" s="464" t="s">
        <v>399</v>
      </c>
      <c r="E195" s="465" t="s">
        <v>1019</v>
      </c>
      <c r="F195" s="466" t="s">
        <v>400</v>
      </c>
      <c r="G195" s="467">
        <v>7</v>
      </c>
      <c r="H195" s="468">
        <v>21000</v>
      </c>
      <c r="I195" s="469">
        <v>21000</v>
      </c>
      <c r="J195" s="469"/>
      <c r="K195" s="470">
        <v>7</v>
      </c>
      <c r="L195" s="467"/>
      <c r="M195" s="467">
        <v>3</v>
      </c>
      <c r="N195" s="466">
        <v>3</v>
      </c>
      <c r="O195" s="466"/>
      <c r="P195" s="466">
        <v>4</v>
      </c>
      <c r="Q195" s="466"/>
      <c r="R195" s="466"/>
      <c r="S195" s="466"/>
      <c r="T195" s="468">
        <v>9000</v>
      </c>
      <c r="U195" s="471">
        <v>9000</v>
      </c>
      <c r="V195" s="468">
        <v>9000</v>
      </c>
      <c r="W195" s="472"/>
      <c r="X195" s="472"/>
      <c r="Y195" s="473"/>
      <c r="Z195" s="466">
        <v>3</v>
      </c>
      <c r="AA195" s="466">
        <v>4</v>
      </c>
      <c r="AB195" s="466"/>
    </row>
    <row r="196" spans="1:28" ht="12.75">
      <c r="A196" s="462"/>
      <c r="B196" s="463" t="s">
        <v>161</v>
      </c>
      <c r="C196" s="464" t="s">
        <v>401</v>
      </c>
      <c r="D196" s="464" t="s">
        <v>401</v>
      </c>
      <c r="E196" s="465" t="s">
        <v>1019</v>
      </c>
      <c r="F196" s="466" t="s">
        <v>402</v>
      </c>
      <c r="G196" s="467">
        <v>3</v>
      </c>
      <c r="H196" s="468">
        <v>9000</v>
      </c>
      <c r="I196" s="469">
        <v>9000</v>
      </c>
      <c r="J196" s="469"/>
      <c r="K196" s="470">
        <v>3</v>
      </c>
      <c r="L196" s="467"/>
      <c r="M196" s="467">
        <v>3</v>
      </c>
      <c r="N196" s="466">
        <v>3</v>
      </c>
      <c r="O196" s="466"/>
      <c r="P196" s="466"/>
      <c r="Q196" s="466"/>
      <c r="R196" s="466"/>
      <c r="S196" s="466"/>
      <c r="T196" s="468">
        <v>9000</v>
      </c>
      <c r="U196" s="471">
        <v>9000</v>
      </c>
      <c r="V196" s="468">
        <v>9000</v>
      </c>
      <c r="W196" s="472"/>
      <c r="X196" s="472"/>
      <c r="Y196" s="473"/>
      <c r="Z196" s="466">
        <v>3</v>
      </c>
      <c r="AA196" s="466"/>
      <c r="AB196" s="466"/>
    </row>
    <row r="197" spans="1:28" ht="36">
      <c r="A197" s="462"/>
      <c r="B197" s="463" t="s">
        <v>161</v>
      </c>
      <c r="C197" s="464" t="s">
        <v>403</v>
      </c>
      <c r="D197" s="464" t="s">
        <v>404</v>
      </c>
      <c r="E197" s="465" t="s">
        <v>1019</v>
      </c>
      <c r="F197" s="466" t="s">
        <v>405</v>
      </c>
      <c r="G197" s="467">
        <v>1</v>
      </c>
      <c r="H197" s="468">
        <v>3000</v>
      </c>
      <c r="I197" s="469">
        <v>3000</v>
      </c>
      <c r="J197" s="469">
        <v>0</v>
      </c>
      <c r="K197" s="470">
        <v>1</v>
      </c>
      <c r="L197" s="467"/>
      <c r="M197" s="467">
        <v>1</v>
      </c>
      <c r="N197" s="466">
        <v>1</v>
      </c>
      <c r="O197" s="466">
        <v>0</v>
      </c>
      <c r="P197" s="466"/>
      <c r="Q197" s="478"/>
      <c r="R197" s="478"/>
      <c r="S197" s="478"/>
      <c r="T197" s="468">
        <v>3000</v>
      </c>
      <c r="U197" s="471">
        <v>3000</v>
      </c>
      <c r="V197" s="468">
        <v>3000</v>
      </c>
      <c r="W197" s="472"/>
      <c r="X197" s="472"/>
      <c r="Y197" s="473"/>
      <c r="Z197" s="466">
        <v>1</v>
      </c>
      <c r="AA197" s="466"/>
      <c r="AB197" s="466"/>
    </row>
    <row r="198" spans="1:28" ht="12.75">
      <c r="A198" s="398"/>
      <c r="B198" s="399" t="s">
        <v>161</v>
      </c>
      <c r="C198" s="400" t="s">
        <v>406</v>
      </c>
      <c r="D198" s="400" t="s">
        <v>407</v>
      </c>
      <c r="E198" s="401" t="s">
        <v>1019</v>
      </c>
      <c r="F198" s="402" t="s">
        <v>408</v>
      </c>
      <c r="G198" s="403">
        <v>1</v>
      </c>
      <c r="H198" s="404">
        <v>3000</v>
      </c>
      <c r="I198" s="405"/>
      <c r="J198" s="405">
        <v>3000</v>
      </c>
      <c r="K198" s="406"/>
      <c r="L198" s="403">
        <v>1</v>
      </c>
      <c r="M198" s="403">
        <v>1</v>
      </c>
      <c r="N198" s="402">
        <v>0</v>
      </c>
      <c r="O198" s="406">
        <v>1</v>
      </c>
      <c r="P198" s="402"/>
      <c r="Q198" s="402"/>
      <c r="R198" s="402"/>
      <c r="S198" s="402"/>
      <c r="T198" s="404">
        <v>3000</v>
      </c>
      <c r="U198" s="407">
        <v>3000</v>
      </c>
      <c r="V198" s="404">
        <v>3000</v>
      </c>
      <c r="W198" s="408"/>
      <c r="X198" s="408"/>
      <c r="Y198" s="409"/>
      <c r="Z198" s="402">
        <v>1</v>
      </c>
      <c r="AA198" s="402"/>
      <c r="AB198" s="402"/>
    </row>
    <row r="199" spans="1:28" ht="24">
      <c r="A199" s="423"/>
      <c r="B199" s="424" t="s">
        <v>161</v>
      </c>
      <c r="C199" s="425" t="s">
        <v>409</v>
      </c>
      <c r="D199" s="425" t="s">
        <v>410</v>
      </c>
      <c r="E199" s="426" t="s">
        <v>1019</v>
      </c>
      <c r="F199" s="427" t="s">
        <v>411</v>
      </c>
      <c r="G199" s="428">
        <v>1</v>
      </c>
      <c r="H199" s="429">
        <v>3000</v>
      </c>
      <c r="I199" s="430">
        <v>3000</v>
      </c>
      <c r="J199" s="430"/>
      <c r="K199" s="431">
        <v>1</v>
      </c>
      <c r="L199" s="428"/>
      <c r="M199" s="428"/>
      <c r="N199" s="427"/>
      <c r="O199" s="431">
        <v>0</v>
      </c>
      <c r="P199" s="427">
        <v>1</v>
      </c>
      <c r="Q199" s="427"/>
      <c r="R199" s="427"/>
      <c r="S199" s="427"/>
      <c r="T199" s="429">
        <v>0</v>
      </c>
      <c r="U199" s="432"/>
      <c r="V199" s="429"/>
      <c r="W199" s="433"/>
      <c r="X199" s="433"/>
      <c r="Y199" s="434"/>
      <c r="Z199" s="427">
        <v>1</v>
      </c>
      <c r="AA199" s="427"/>
      <c r="AB199" s="427"/>
    </row>
    <row r="200" spans="1:28" ht="24">
      <c r="A200" s="462"/>
      <c r="B200" s="463" t="s">
        <v>161</v>
      </c>
      <c r="C200" s="464" t="s">
        <v>412</v>
      </c>
      <c r="D200" s="464" t="s">
        <v>413</v>
      </c>
      <c r="E200" s="465" t="s">
        <v>1019</v>
      </c>
      <c r="F200" s="466" t="s">
        <v>414</v>
      </c>
      <c r="G200" s="467">
        <v>2</v>
      </c>
      <c r="H200" s="468">
        <v>6000</v>
      </c>
      <c r="I200" s="469">
        <v>6000</v>
      </c>
      <c r="J200" s="469">
        <v>0</v>
      </c>
      <c r="K200" s="470">
        <v>2</v>
      </c>
      <c r="L200" s="467"/>
      <c r="M200" s="467">
        <v>2</v>
      </c>
      <c r="N200" s="466">
        <v>2</v>
      </c>
      <c r="O200" s="466"/>
      <c r="P200" s="466"/>
      <c r="Q200" s="466"/>
      <c r="R200" s="466"/>
      <c r="S200" s="466"/>
      <c r="T200" s="468">
        <v>6000</v>
      </c>
      <c r="U200" s="471">
        <v>6000</v>
      </c>
      <c r="V200" s="468">
        <v>6000</v>
      </c>
      <c r="W200" s="472"/>
      <c r="X200" s="472"/>
      <c r="Y200" s="473"/>
      <c r="Z200" s="466">
        <v>2</v>
      </c>
      <c r="AA200" s="466"/>
      <c r="AB200" s="466"/>
    </row>
    <row r="201" spans="1:28" ht="24">
      <c r="A201" s="385"/>
      <c r="B201" s="386" t="s">
        <v>161</v>
      </c>
      <c r="C201" s="387" t="s">
        <v>415</v>
      </c>
      <c r="D201" s="387" t="s">
        <v>416</v>
      </c>
      <c r="E201" s="388" t="s">
        <v>156</v>
      </c>
      <c r="F201" s="389" t="s">
        <v>417</v>
      </c>
      <c r="G201" s="390">
        <v>1</v>
      </c>
      <c r="H201" s="391">
        <v>3000</v>
      </c>
      <c r="I201" s="392"/>
      <c r="J201" s="392">
        <v>3000</v>
      </c>
      <c r="K201" s="393"/>
      <c r="L201" s="390">
        <v>1</v>
      </c>
      <c r="M201" s="390">
        <v>1</v>
      </c>
      <c r="N201" s="389"/>
      <c r="O201" s="389">
        <v>1</v>
      </c>
      <c r="P201" s="389"/>
      <c r="Q201" s="389"/>
      <c r="R201" s="389"/>
      <c r="S201" s="389"/>
      <c r="T201" s="391">
        <v>3000</v>
      </c>
      <c r="U201" s="394">
        <v>3000</v>
      </c>
      <c r="V201" s="391"/>
      <c r="W201" s="395"/>
      <c r="X201" s="395"/>
      <c r="Y201" s="396"/>
      <c r="Z201" s="389">
        <v>1</v>
      </c>
      <c r="AA201" s="389"/>
      <c r="AB201" s="389"/>
    </row>
    <row r="202" spans="1:28" ht="24">
      <c r="A202" s="398"/>
      <c r="B202" s="399" t="s">
        <v>161</v>
      </c>
      <c r="C202" s="400" t="s">
        <v>368</v>
      </c>
      <c r="D202" s="400" t="s">
        <v>418</v>
      </c>
      <c r="E202" s="401" t="s">
        <v>1019</v>
      </c>
      <c r="F202" s="402" t="s">
        <v>419</v>
      </c>
      <c r="G202" s="403">
        <v>3</v>
      </c>
      <c r="H202" s="404">
        <v>9000</v>
      </c>
      <c r="I202" s="405">
        <v>9000</v>
      </c>
      <c r="J202" s="405"/>
      <c r="K202" s="406">
        <v>3</v>
      </c>
      <c r="L202" s="403"/>
      <c r="M202" s="403">
        <v>3</v>
      </c>
      <c r="N202" s="402">
        <v>3</v>
      </c>
      <c r="O202" s="406">
        <v>0</v>
      </c>
      <c r="P202" s="402"/>
      <c r="Q202" s="402"/>
      <c r="R202" s="402"/>
      <c r="S202" s="402"/>
      <c r="T202" s="404">
        <v>9000</v>
      </c>
      <c r="U202" s="407">
        <v>9000</v>
      </c>
      <c r="V202" s="404">
        <v>9000</v>
      </c>
      <c r="W202" s="408"/>
      <c r="X202" s="408"/>
      <c r="Y202" s="409"/>
      <c r="Z202" s="402">
        <v>3</v>
      </c>
      <c r="AA202" s="402"/>
      <c r="AB202" s="402"/>
    </row>
    <row r="203" spans="1:28" ht="24">
      <c r="A203" s="423"/>
      <c r="B203" s="424" t="s">
        <v>161</v>
      </c>
      <c r="C203" s="425" t="s">
        <v>167</v>
      </c>
      <c r="D203" s="425" t="s">
        <v>420</v>
      </c>
      <c r="E203" s="426" t="s">
        <v>1019</v>
      </c>
      <c r="F203" s="427" t="s">
        <v>421</v>
      </c>
      <c r="G203" s="428">
        <v>2</v>
      </c>
      <c r="H203" s="429">
        <v>6000</v>
      </c>
      <c r="I203" s="430"/>
      <c r="J203" s="430">
        <v>6000</v>
      </c>
      <c r="K203" s="431"/>
      <c r="L203" s="428">
        <v>2</v>
      </c>
      <c r="M203" s="428"/>
      <c r="N203" s="427"/>
      <c r="O203" s="427"/>
      <c r="P203" s="427">
        <v>2</v>
      </c>
      <c r="Q203" s="427"/>
      <c r="R203" s="427"/>
      <c r="S203" s="427"/>
      <c r="T203" s="429"/>
      <c r="U203" s="432"/>
      <c r="V203" s="429"/>
      <c r="W203" s="433"/>
      <c r="X203" s="433"/>
      <c r="Y203" s="434"/>
      <c r="Z203" s="427">
        <v>2</v>
      </c>
      <c r="AA203" s="427"/>
      <c r="AB203" s="427"/>
    </row>
    <row r="204" spans="1:28" ht="24">
      <c r="A204" s="398"/>
      <c r="B204" s="399" t="s">
        <v>161</v>
      </c>
      <c r="C204" s="400" t="s">
        <v>422</v>
      </c>
      <c r="D204" s="400" t="s">
        <v>423</v>
      </c>
      <c r="E204" s="401" t="s">
        <v>1019</v>
      </c>
      <c r="F204" s="402" t="s">
        <v>424</v>
      </c>
      <c r="G204" s="403">
        <v>1</v>
      </c>
      <c r="H204" s="404">
        <v>3000</v>
      </c>
      <c r="I204" s="405">
        <v>3000</v>
      </c>
      <c r="J204" s="405"/>
      <c r="K204" s="406">
        <v>1</v>
      </c>
      <c r="L204" s="403"/>
      <c r="M204" s="403">
        <v>1</v>
      </c>
      <c r="N204" s="402">
        <v>1</v>
      </c>
      <c r="O204" s="402">
        <v>0</v>
      </c>
      <c r="P204" s="402"/>
      <c r="Q204" s="402"/>
      <c r="R204" s="402"/>
      <c r="S204" s="402"/>
      <c r="T204" s="404">
        <v>3000</v>
      </c>
      <c r="U204" s="407">
        <v>3000</v>
      </c>
      <c r="V204" s="404">
        <v>3000</v>
      </c>
      <c r="W204" s="408"/>
      <c r="X204" s="408"/>
      <c r="Y204" s="409"/>
      <c r="Z204" s="402">
        <v>1</v>
      </c>
      <c r="AA204" s="402"/>
      <c r="AB204" s="402"/>
    </row>
    <row r="205" spans="1:28" ht="24">
      <c r="A205" s="462"/>
      <c r="B205" s="463" t="s">
        <v>161</v>
      </c>
      <c r="C205" s="464" t="s">
        <v>425</v>
      </c>
      <c r="D205" s="464" t="s">
        <v>426</v>
      </c>
      <c r="E205" s="465" t="s">
        <v>1019</v>
      </c>
      <c r="F205" s="466" t="s">
        <v>427</v>
      </c>
      <c r="G205" s="467">
        <v>2</v>
      </c>
      <c r="H205" s="468">
        <v>6000</v>
      </c>
      <c r="I205" s="469">
        <v>6000</v>
      </c>
      <c r="J205" s="469">
        <v>0</v>
      </c>
      <c r="K205" s="470">
        <v>2</v>
      </c>
      <c r="L205" s="467"/>
      <c r="M205" s="467">
        <v>1</v>
      </c>
      <c r="N205" s="466">
        <v>1</v>
      </c>
      <c r="O205" s="466"/>
      <c r="P205" s="466">
        <v>1</v>
      </c>
      <c r="Q205" s="466"/>
      <c r="R205" s="466"/>
      <c r="S205" s="466"/>
      <c r="T205" s="468">
        <v>3000</v>
      </c>
      <c r="U205" s="471">
        <v>3000</v>
      </c>
      <c r="V205" s="468">
        <v>3000</v>
      </c>
      <c r="W205" s="472"/>
      <c r="X205" s="472"/>
      <c r="Y205" s="473"/>
      <c r="Z205" s="466">
        <v>2</v>
      </c>
      <c r="AA205" s="466"/>
      <c r="AB205" s="466"/>
    </row>
    <row r="206" spans="1:28" ht="24">
      <c r="A206" s="398"/>
      <c r="B206" s="399" t="s">
        <v>161</v>
      </c>
      <c r="C206" s="400" t="s">
        <v>204</v>
      </c>
      <c r="D206" s="400" t="s">
        <v>428</v>
      </c>
      <c r="E206" s="401" t="s">
        <v>1019</v>
      </c>
      <c r="F206" s="402" t="s">
        <v>429</v>
      </c>
      <c r="G206" s="403">
        <v>1</v>
      </c>
      <c r="H206" s="404">
        <v>3000</v>
      </c>
      <c r="I206" s="405">
        <v>3000</v>
      </c>
      <c r="J206" s="405">
        <v>0</v>
      </c>
      <c r="K206" s="406">
        <v>1</v>
      </c>
      <c r="L206" s="403"/>
      <c r="M206" s="403">
        <v>1</v>
      </c>
      <c r="N206" s="402">
        <v>1</v>
      </c>
      <c r="O206" s="402">
        <v>0</v>
      </c>
      <c r="P206" s="402"/>
      <c r="Q206" s="402"/>
      <c r="R206" s="402"/>
      <c r="S206" s="449"/>
      <c r="T206" s="404">
        <v>3000</v>
      </c>
      <c r="U206" s="407">
        <v>3000</v>
      </c>
      <c r="V206" s="404">
        <v>3000</v>
      </c>
      <c r="W206" s="408"/>
      <c r="X206" s="408"/>
      <c r="Y206" s="409"/>
      <c r="Z206" s="402">
        <v>1</v>
      </c>
      <c r="AA206" s="402"/>
      <c r="AB206" s="402"/>
    </row>
    <row r="207" spans="1:28" ht="24">
      <c r="A207" s="423"/>
      <c r="B207" s="424" t="s">
        <v>161</v>
      </c>
      <c r="C207" s="425" t="s">
        <v>430</v>
      </c>
      <c r="D207" s="425" t="s">
        <v>431</v>
      </c>
      <c r="E207" s="426" t="s">
        <v>1019</v>
      </c>
      <c r="F207" s="427" t="s">
        <v>432</v>
      </c>
      <c r="G207" s="428">
        <v>10</v>
      </c>
      <c r="H207" s="429">
        <v>30000</v>
      </c>
      <c r="I207" s="430">
        <v>30000</v>
      </c>
      <c r="J207" s="430">
        <v>0</v>
      </c>
      <c r="K207" s="431">
        <v>10</v>
      </c>
      <c r="L207" s="428"/>
      <c r="M207" s="428"/>
      <c r="N207" s="427"/>
      <c r="O207" s="427"/>
      <c r="P207" s="427">
        <v>10</v>
      </c>
      <c r="Q207" s="427"/>
      <c r="R207" s="427"/>
      <c r="S207" s="427"/>
      <c r="T207" s="429"/>
      <c r="U207" s="432"/>
      <c r="V207" s="429"/>
      <c r="W207" s="433"/>
      <c r="X207" s="433"/>
      <c r="Y207" s="434"/>
      <c r="Z207" s="427">
        <v>10</v>
      </c>
      <c r="AA207" s="427"/>
      <c r="AB207" s="427"/>
    </row>
    <row r="208" spans="1:28" ht="24">
      <c r="A208" s="398"/>
      <c r="B208" s="399" t="s">
        <v>161</v>
      </c>
      <c r="C208" s="400" t="s">
        <v>433</v>
      </c>
      <c r="D208" s="400" t="s">
        <v>434</v>
      </c>
      <c r="E208" s="401" t="s">
        <v>1019</v>
      </c>
      <c r="F208" s="402" t="s">
        <v>435</v>
      </c>
      <c r="G208" s="403">
        <v>1</v>
      </c>
      <c r="H208" s="404">
        <v>3000</v>
      </c>
      <c r="I208" s="405">
        <v>3000</v>
      </c>
      <c r="J208" s="405"/>
      <c r="K208" s="406">
        <v>1</v>
      </c>
      <c r="L208" s="403"/>
      <c r="M208" s="403">
        <v>1</v>
      </c>
      <c r="N208" s="402">
        <v>1</v>
      </c>
      <c r="O208" s="402">
        <v>0</v>
      </c>
      <c r="P208" s="402"/>
      <c r="Q208" s="402"/>
      <c r="R208" s="402"/>
      <c r="S208" s="402"/>
      <c r="T208" s="404">
        <v>3000</v>
      </c>
      <c r="U208" s="407">
        <v>3000</v>
      </c>
      <c r="V208" s="404">
        <v>3000</v>
      </c>
      <c r="W208" s="408"/>
      <c r="X208" s="408"/>
      <c r="Y208" s="409"/>
      <c r="Z208" s="402">
        <v>1</v>
      </c>
      <c r="AA208" s="402"/>
      <c r="AB208" s="402"/>
    </row>
    <row r="209" spans="1:28" ht="24">
      <c r="A209" s="398"/>
      <c r="B209" s="399" t="s">
        <v>161</v>
      </c>
      <c r="C209" s="400" t="s">
        <v>436</v>
      </c>
      <c r="D209" s="400" t="s">
        <v>437</v>
      </c>
      <c r="E209" s="401" t="s">
        <v>1019</v>
      </c>
      <c r="F209" s="402" t="s">
        <v>438</v>
      </c>
      <c r="G209" s="403">
        <v>1</v>
      </c>
      <c r="H209" s="404">
        <v>3000</v>
      </c>
      <c r="I209" s="405">
        <v>3000</v>
      </c>
      <c r="J209" s="405"/>
      <c r="K209" s="406">
        <v>1</v>
      </c>
      <c r="L209" s="403"/>
      <c r="M209" s="403">
        <v>1</v>
      </c>
      <c r="N209" s="402">
        <v>1</v>
      </c>
      <c r="O209" s="402">
        <v>0</v>
      </c>
      <c r="P209" s="402"/>
      <c r="Q209" s="402"/>
      <c r="R209" s="402"/>
      <c r="S209" s="402"/>
      <c r="T209" s="404">
        <v>3000</v>
      </c>
      <c r="U209" s="407">
        <v>3000</v>
      </c>
      <c r="V209" s="404">
        <v>3000</v>
      </c>
      <c r="W209" s="408"/>
      <c r="X209" s="408"/>
      <c r="Y209" s="409"/>
      <c r="Z209" s="410">
        <v>1</v>
      </c>
      <c r="AA209" s="410"/>
      <c r="AB209" s="410"/>
    </row>
    <row r="210" spans="1:28" ht="24">
      <c r="A210" s="423"/>
      <c r="B210" s="424" t="s">
        <v>161</v>
      </c>
      <c r="C210" s="425" t="s">
        <v>439</v>
      </c>
      <c r="D210" s="425" t="s">
        <v>440</v>
      </c>
      <c r="E210" s="426" t="s">
        <v>1019</v>
      </c>
      <c r="F210" s="427" t="s">
        <v>441</v>
      </c>
      <c r="G210" s="428">
        <v>3</v>
      </c>
      <c r="H210" s="429">
        <v>9000</v>
      </c>
      <c r="I210" s="430">
        <v>9000</v>
      </c>
      <c r="J210" s="430"/>
      <c r="K210" s="431">
        <v>3</v>
      </c>
      <c r="L210" s="428"/>
      <c r="M210" s="428"/>
      <c r="N210" s="427"/>
      <c r="O210" s="427"/>
      <c r="P210" s="427">
        <v>3</v>
      </c>
      <c r="Q210" s="427"/>
      <c r="R210" s="427"/>
      <c r="S210" s="427"/>
      <c r="T210" s="429"/>
      <c r="U210" s="432"/>
      <c r="V210" s="429"/>
      <c r="W210" s="433"/>
      <c r="X210" s="433"/>
      <c r="Y210" s="434"/>
      <c r="Z210" s="436">
        <v>3</v>
      </c>
      <c r="AA210" s="436"/>
      <c r="AB210" s="436"/>
    </row>
    <row r="211" spans="1:28" ht="24">
      <c r="A211" s="398"/>
      <c r="B211" s="399" t="s">
        <v>161</v>
      </c>
      <c r="C211" s="400" t="s">
        <v>442</v>
      </c>
      <c r="D211" s="400" t="s">
        <v>443</v>
      </c>
      <c r="E211" s="401" t="s">
        <v>1019</v>
      </c>
      <c r="F211" s="402" t="s">
        <v>444</v>
      </c>
      <c r="G211" s="403">
        <v>1</v>
      </c>
      <c r="H211" s="404">
        <v>3000</v>
      </c>
      <c r="I211" s="405">
        <v>3000</v>
      </c>
      <c r="J211" s="405"/>
      <c r="K211" s="406">
        <v>1</v>
      </c>
      <c r="L211" s="403"/>
      <c r="M211" s="403">
        <v>1</v>
      </c>
      <c r="N211" s="402">
        <v>1</v>
      </c>
      <c r="O211" s="402">
        <v>0</v>
      </c>
      <c r="P211" s="402"/>
      <c r="Q211" s="402"/>
      <c r="R211" s="402"/>
      <c r="S211" s="402"/>
      <c r="T211" s="404">
        <v>3000</v>
      </c>
      <c r="U211" s="407">
        <v>3000</v>
      </c>
      <c r="V211" s="404">
        <v>3000</v>
      </c>
      <c r="W211" s="408"/>
      <c r="X211" s="408"/>
      <c r="Y211" s="409"/>
      <c r="Z211" s="410">
        <v>1</v>
      </c>
      <c r="AA211" s="402"/>
      <c r="AB211" s="402"/>
    </row>
    <row r="212" spans="1:28" ht="12.75">
      <c r="A212" s="385"/>
      <c r="B212" s="386" t="s">
        <v>161</v>
      </c>
      <c r="C212" s="387" t="s">
        <v>445</v>
      </c>
      <c r="D212" s="387" t="s">
        <v>446</v>
      </c>
      <c r="E212" s="388" t="s">
        <v>1019</v>
      </c>
      <c r="F212" s="389" t="s">
        <v>447</v>
      </c>
      <c r="G212" s="390">
        <v>18</v>
      </c>
      <c r="H212" s="391">
        <v>54000</v>
      </c>
      <c r="I212" s="392">
        <v>39000</v>
      </c>
      <c r="J212" s="392">
        <v>15000</v>
      </c>
      <c r="K212" s="393">
        <v>13</v>
      </c>
      <c r="L212" s="390">
        <v>5</v>
      </c>
      <c r="M212" s="479">
        <v>18</v>
      </c>
      <c r="N212" s="389">
        <v>13</v>
      </c>
      <c r="O212" s="389">
        <v>5</v>
      </c>
      <c r="P212" s="389"/>
      <c r="Q212" s="389"/>
      <c r="R212" s="389"/>
      <c r="S212" s="389"/>
      <c r="T212" s="391">
        <v>54000</v>
      </c>
      <c r="U212" s="394">
        <v>54000</v>
      </c>
      <c r="V212" s="391"/>
      <c r="W212" s="395"/>
      <c r="X212" s="395"/>
      <c r="Y212" s="396"/>
      <c r="Z212" s="397">
        <v>1</v>
      </c>
      <c r="AA212" s="397">
        <v>14</v>
      </c>
      <c r="AB212" s="397">
        <v>3</v>
      </c>
    </row>
    <row r="213" spans="1:28" ht="24">
      <c r="A213" s="398"/>
      <c r="B213" s="399" t="s">
        <v>161</v>
      </c>
      <c r="C213" s="400" t="s">
        <v>448</v>
      </c>
      <c r="D213" s="400" t="s">
        <v>449</v>
      </c>
      <c r="E213" s="401" t="s">
        <v>1019</v>
      </c>
      <c r="F213" s="402" t="s">
        <v>450</v>
      </c>
      <c r="G213" s="403">
        <v>2</v>
      </c>
      <c r="H213" s="404">
        <v>6000</v>
      </c>
      <c r="I213" s="405">
        <v>0</v>
      </c>
      <c r="J213" s="405">
        <v>6000</v>
      </c>
      <c r="K213" s="406"/>
      <c r="L213" s="403">
        <v>2</v>
      </c>
      <c r="M213" s="403">
        <v>2</v>
      </c>
      <c r="N213" s="402">
        <v>0</v>
      </c>
      <c r="O213" s="406">
        <v>2</v>
      </c>
      <c r="P213" s="402"/>
      <c r="Q213" s="402"/>
      <c r="R213" s="402"/>
      <c r="S213" s="402"/>
      <c r="T213" s="404">
        <v>6000</v>
      </c>
      <c r="U213" s="407">
        <v>6000</v>
      </c>
      <c r="V213" s="404">
        <v>6000</v>
      </c>
      <c r="W213" s="408"/>
      <c r="X213" s="408"/>
      <c r="Y213" s="409"/>
      <c r="Z213" s="410">
        <v>1</v>
      </c>
      <c r="AA213" s="410">
        <v>1</v>
      </c>
      <c r="AB213" s="410"/>
    </row>
    <row r="214" spans="1:28" ht="24">
      <c r="A214" s="462"/>
      <c r="B214" s="463" t="s">
        <v>161</v>
      </c>
      <c r="C214" s="464" t="s">
        <v>451</v>
      </c>
      <c r="D214" s="464" t="s">
        <v>452</v>
      </c>
      <c r="E214" s="465" t="s">
        <v>496</v>
      </c>
      <c r="F214" s="480" t="s">
        <v>160</v>
      </c>
      <c r="G214" s="467">
        <v>4</v>
      </c>
      <c r="H214" s="468">
        <v>12000</v>
      </c>
      <c r="I214" s="469">
        <v>12000</v>
      </c>
      <c r="J214" s="469">
        <v>0</v>
      </c>
      <c r="K214" s="470">
        <v>4</v>
      </c>
      <c r="L214" s="467"/>
      <c r="M214" s="481">
        <v>4</v>
      </c>
      <c r="N214" s="466">
        <v>4</v>
      </c>
      <c r="O214" s="466"/>
      <c r="P214" s="466"/>
      <c r="Q214" s="466"/>
      <c r="R214" s="466"/>
      <c r="S214" s="466"/>
      <c r="T214" s="468">
        <v>12000</v>
      </c>
      <c r="U214" s="471">
        <v>12000</v>
      </c>
      <c r="V214" s="468">
        <v>12000</v>
      </c>
      <c r="W214" s="472"/>
      <c r="X214" s="472"/>
      <c r="Y214" s="473"/>
      <c r="Z214" s="466">
        <v>4</v>
      </c>
      <c r="AA214" s="466"/>
      <c r="AB214" s="466"/>
    </row>
    <row r="215" spans="1:28" ht="12.75">
      <c r="A215" s="398"/>
      <c r="B215" s="399" t="s">
        <v>161</v>
      </c>
      <c r="C215" s="400" t="s">
        <v>453</v>
      </c>
      <c r="D215" s="400" t="s">
        <v>454</v>
      </c>
      <c r="E215" s="401" t="s">
        <v>1019</v>
      </c>
      <c r="F215" s="402" t="s">
        <v>455</v>
      </c>
      <c r="G215" s="403">
        <v>2</v>
      </c>
      <c r="H215" s="404">
        <v>6000</v>
      </c>
      <c r="I215" s="405">
        <v>6000</v>
      </c>
      <c r="J215" s="405"/>
      <c r="K215" s="406">
        <v>2</v>
      </c>
      <c r="L215" s="403"/>
      <c r="M215" s="403">
        <v>2</v>
      </c>
      <c r="N215" s="402">
        <v>2</v>
      </c>
      <c r="O215" s="406">
        <v>0</v>
      </c>
      <c r="P215" s="402"/>
      <c r="Q215" s="402"/>
      <c r="R215" s="402"/>
      <c r="S215" s="402"/>
      <c r="T215" s="404">
        <v>6000</v>
      </c>
      <c r="U215" s="407">
        <v>6000</v>
      </c>
      <c r="V215" s="404">
        <v>6000</v>
      </c>
      <c r="W215" s="408"/>
      <c r="X215" s="408"/>
      <c r="Y215" s="409"/>
      <c r="Z215" s="410">
        <v>2</v>
      </c>
      <c r="AA215" s="410"/>
      <c r="AB215" s="410"/>
    </row>
    <row r="216" spans="1:28" ht="12.75">
      <c r="A216" s="423"/>
      <c r="B216" s="424" t="s">
        <v>161</v>
      </c>
      <c r="C216" s="425" t="s">
        <v>456</v>
      </c>
      <c r="D216" s="425" t="s">
        <v>457</v>
      </c>
      <c r="E216" s="426" t="s">
        <v>1019</v>
      </c>
      <c r="F216" s="427" t="s">
        <v>458</v>
      </c>
      <c r="G216" s="428">
        <v>4</v>
      </c>
      <c r="H216" s="429">
        <v>12000</v>
      </c>
      <c r="I216" s="430">
        <v>12000</v>
      </c>
      <c r="J216" s="430">
        <v>0</v>
      </c>
      <c r="K216" s="431">
        <v>4</v>
      </c>
      <c r="L216" s="428"/>
      <c r="M216" s="482"/>
      <c r="N216" s="427"/>
      <c r="O216" s="427"/>
      <c r="P216" s="427">
        <v>4</v>
      </c>
      <c r="Q216" s="427"/>
      <c r="R216" s="427"/>
      <c r="S216" s="427"/>
      <c r="T216" s="429"/>
      <c r="U216" s="432"/>
      <c r="V216" s="429"/>
      <c r="W216" s="433"/>
      <c r="X216" s="433"/>
      <c r="Y216" s="434"/>
      <c r="Z216" s="436"/>
      <c r="AA216" s="436">
        <v>1</v>
      </c>
      <c r="AB216" s="436">
        <v>3</v>
      </c>
    </row>
    <row r="217" spans="1:28" ht="24">
      <c r="A217" s="398"/>
      <c r="B217" s="399" t="s">
        <v>161</v>
      </c>
      <c r="C217" s="400" t="s">
        <v>368</v>
      </c>
      <c r="D217" s="400" t="s">
        <v>460</v>
      </c>
      <c r="E217" s="401" t="s">
        <v>1019</v>
      </c>
      <c r="F217" s="402" t="s">
        <v>461</v>
      </c>
      <c r="G217" s="403">
        <v>2</v>
      </c>
      <c r="H217" s="404">
        <v>6000</v>
      </c>
      <c r="I217" s="405">
        <v>6000</v>
      </c>
      <c r="J217" s="405">
        <v>0</v>
      </c>
      <c r="K217" s="406">
        <v>2</v>
      </c>
      <c r="L217" s="403"/>
      <c r="M217" s="403">
        <v>2</v>
      </c>
      <c r="N217" s="402"/>
      <c r="O217" s="402"/>
      <c r="P217" s="402"/>
      <c r="Q217" s="402"/>
      <c r="R217" s="402"/>
      <c r="S217" s="402"/>
      <c r="T217" s="404">
        <v>6000</v>
      </c>
      <c r="U217" s="407">
        <v>6000</v>
      </c>
      <c r="V217" s="404">
        <v>6000</v>
      </c>
      <c r="W217" s="408"/>
      <c r="X217" s="408"/>
      <c r="Y217" s="409"/>
      <c r="Z217" s="410">
        <v>2</v>
      </c>
      <c r="AA217" s="410"/>
      <c r="AB217" s="410"/>
    </row>
    <row r="218" spans="1:28" ht="24">
      <c r="A218" s="398"/>
      <c r="B218" s="399" t="s">
        <v>161</v>
      </c>
      <c r="C218" s="400" t="s">
        <v>462</v>
      </c>
      <c r="D218" s="400" t="s">
        <v>463</v>
      </c>
      <c r="E218" s="401" t="s">
        <v>1019</v>
      </c>
      <c r="F218" s="402" t="s">
        <v>464</v>
      </c>
      <c r="G218" s="403">
        <v>3</v>
      </c>
      <c r="H218" s="404">
        <v>9000</v>
      </c>
      <c r="I218" s="405">
        <v>9000</v>
      </c>
      <c r="J218" s="405"/>
      <c r="K218" s="406">
        <v>3</v>
      </c>
      <c r="L218" s="403"/>
      <c r="M218" s="403">
        <v>3</v>
      </c>
      <c r="N218" s="402">
        <v>0</v>
      </c>
      <c r="O218" s="406">
        <v>3</v>
      </c>
      <c r="P218" s="402"/>
      <c r="Q218" s="402"/>
      <c r="R218" s="402"/>
      <c r="S218" s="402"/>
      <c r="T218" s="404">
        <v>9000</v>
      </c>
      <c r="U218" s="407">
        <v>9000</v>
      </c>
      <c r="V218" s="404">
        <v>9000</v>
      </c>
      <c r="W218" s="408"/>
      <c r="X218" s="408"/>
      <c r="Y218" s="409"/>
      <c r="Z218" s="410"/>
      <c r="AA218" s="410">
        <v>3</v>
      </c>
      <c r="AB218" s="410"/>
    </row>
    <row r="219" spans="1:28" ht="24">
      <c r="A219" s="411"/>
      <c r="B219" s="412" t="s">
        <v>161</v>
      </c>
      <c r="C219" s="413" t="s">
        <v>465</v>
      </c>
      <c r="D219" s="413" t="s">
        <v>466</v>
      </c>
      <c r="E219" s="414" t="s">
        <v>1019</v>
      </c>
      <c r="F219" s="415" t="s">
        <v>467</v>
      </c>
      <c r="G219" s="416">
        <v>101</v>
      </c>
      <c r="H219" s="417">
        <v>303000</v>
      </c>
      <c r="I219" s="418"/>
      <c r="J219" s="418">
        <v>303000</v>
      </c>
      <c r="K219" s="419"/>
      <c r="L219" s="416">
        <v>101</v>
      </c>
      <c r="M219" s="483"/>
      <c r="N219" s="415"/>
      <c r="O219" s="415"/>
      <c r="P219" s="415"/>
      <c r="Q219" s="415">
        <v>101</v>
      </c>
      <c r="R219" s="415"/>
      <c r="S219" s="415">
        <v>101</v>
      </c>
      <c r="T219" s="417"/>
      <c r="U219" s="420"/>
      <c r="V219" s="417"/>
      <c r="W219" s="421"/>
      <c r="X219" s="421"/>
      <c r="Y219" s="422"/>
      <c r="Z219" s="475">
        <v>93</v>
      </c>
      <c r="AA219" s="475">
        <v>8</v>
      </c>
      <c r="AB219" s="415"/>
    </row>
    <row r="220" spans="1:28" ht="24">
      <c r="A220" s="462"/>
      <c r="B220" s="463" t="s">
        <v>161</v>
      </c>
      <c r="C220" s="464" t="s">
        <v>468</v>
      </c>
      <c r="D220" s="464" t="s">
        <v>469</v>
      </c>
      <c r="E220" s="465" t="s">
        <v>1019</v>
      </c>
      <c r="F220" s="466" t="s">
        <v>470</v>
      </c>
      <c r="G220" s="467">
        <v>71</v>
      </c>
      <c r="H220" s="468">
        <v>207000</v>
      </c>
      <c r="I220" s="469"/>
      <c r="J220" s="469">
        <v>207000</v>
      </c>
      <c r="K220" s="470">
        <v>2</v>
      </c>
      <c r="L220" s="467">
        <v>69</v>
      </c>
      <c r="M220" s="481">
        <v>71</v>
      </c>
      <c r="N220" s="466">
        <v>2</v>
      </c>
      <c r="O220" s="466">
        <v>69</v>
      </c>
      <c r="P220" s="466"/>
      <c r="Q220" s="466"/>
      <c r="R220" s="466"/>
      <c r="S220" s="466"/>
      <c r="T220" s="468">
        <v>213000</v>
      </c>
      <c r="U220" s="471">
        <v>213000</v>
      </c>
      <c r="V220" s="468">
        <v>213000</v>
      </c>
      <c r="W220" s="472"/>
      <c r="X220" s="472"/>
      <c r="Y220" s="473"/>
      <c r="Z220" s="474">
        <v>51</v>
      </c>
      <c r="AA220" s="474">
        <v>18</v>
      </c>
      <c r="AB220" s="466"/>
    </row>
    <row r="221" spans="1:28" ht="24">
      <c r="A221" s="423"/>
      <c r="B221" s="424" t="s">
        <v>161</v>
      </c>
      <c r="C221" s="425" t="s">
        <v>471</v>
      </c>
      <c r="D221" s="425" t="s">
        <v>431</v>
      </c>
      <c r="E221" s="426" t="s">
        <v>1019</v>
      </c>
      <c r="F221" s="427" t="s">
        <v>472</v>
      </c>
      <c r="G221" s="428">
        <v>3</v>
      </c>
      <c r="H221" s="429">
        <v>9000</v>
      </c>
      <c r="I221" s="430">
        <v>9000</v>
      </c>
      <c r="J221" s="430">
        <v>0</v>
      </c>
      <c r="K221" s="431">
        <v>3</v>
      </c>
      <c r="L221" s="428"/>
      <c r="M221" s="482"/>
      <c r="N221" s="427"/>
      <c r="O221" s="427"/>
      <c r="P221" s="427">
        <v>3</v>
      </c>
      <c r="Q221" s="427"/>
      <c r="R221" s="427"/>
      <c r="S221" s="427"/>
      <c r="T221" s="429"/>
      <c r="U221" s="432"/>
      <c r="V221" s="429"/>
      <c r="W221" s="433"/>
      <c r="X221" s="433"/>
      <c r="Y221" s="434"/>
      <c r="Z221" s="427">
        <v>3</v>
      </c>
      <c r="AA221" s="427"/>
      <c r="AB221" s="427"/>
    </row>
    <row r="222" spans="1:28" ht="24">
      <c r="A222" s="411"/>
      <c r="B222" s="412" t="s">
        <v>161</v>
      </c>
      <c r="C222" s="413" t="s">
        <v>473</v>
      </c>
      <c r="D222" s="413" t="s">
        <v>474</v>
      </c>
      <c r="E222" s="414" t="s">
        <v>1019</v>
      </c>
      <c r="F222" s="415" t="s">
        <v>475</v>
      </c>
      <c r="G222" s="416">
        <v>210</v>
      </c>
      <c r="H222" s="417">
        <v>630000</v>
      </c>
      <c r="I222" s="418">
        <v>630000</v>
      </c>
      <c r="J222" s="418">
        <v>0</v>
      </c>
      <c r="K222" s="419">
        <v>210</v>
      </c>
      <c r="L222" s="416"/>
      <c r="M222" s="483"/>
      <c r="N222" s="415"/>
      <c r="O222" s="415"/>
      <c r="P222" s="415"/>
      <c r="Q222" s="415">
        <v>210</v>
      </c>
      <c r="R222" s="415">
        <v>210</v>
      </c>
      <c r="S222" s="415"/>
      <c r="T222" s="417"/>
      <c r="U222" s="420"/>
      <c r="V222" s="417"/>
      <c r="W222" s="421"/>
      <c r="X222" s="421"/>
      <c r="Y222" s="422"/>
      <c r="Z222" s="415">
        <v>210</v>
      </c>
      <c r="AA222" s="415"/>
      <c r="AB222" s="415"/>
    </row>
    <row r="223" spans="1:28" ht="12.75">
      <c r="A223" s="398"/>
      <c r="B223" s="399" t="s">
        <v>161</v>
      </c>
      <c r="C223" s="400" t="s">
        <v>476</v>
      </c>
      <c r="D223" s="400" t="s">
        <v>477</v>
      </c>
      <c r="E223" s="401" t="s">
        <v>1019</v>
      </c>
      <c r="F223" s="402" t="s">
        <v>478</v>
      </c>
      <c r="G223" s="403">
        <v>84</v>
      </c>
      <c r="H223" s="404">
        <v>252000</v>
      </c>
      <c r="I223" s="405">
        <v>0</v>
      </c>
      <c r="J223" s="405">
        <v>252000</v>
      </c>
      <c r="K223" s="406"/>
      <c r="L223" s="403">
        <v>84</v>
      </c>
      <c r="M223" s="403">
        <v>3</v>
      </c>
      <c r="N223" s="402"/>
      <c r="O223" s="402"/>
      <c r="P223" s="402">
        <v>83</v>
      </c>
      <c r="Q223" s="402"/>
      <c r="R223" s="402"/>
      <c r="S223" s="402"/>
      <c r="T223" s="404">
        <v>9000</v>
      </c>
      <c r="U223" s="404">
        <v>9000</v>
      </c>
      <c r="V223" s="404">
        <v>9000</v>
      </c>
      <c r="W223" s="408"/>
      <c r="X223" s="408"/>
      <c r="Y223" s="409"/>
      <c r="Z223" s="410">
        <v>37</v>
      </c>
      <c r="AA223" s="410">
        <v>21</v>
      </c>
      <c r="AB223" s="410">
        <v>26</v>
      </c>
    </row>
    <row r="224" spans="1:28" ht="12.75">
      <c r="A224" s="411"/>
      <c r="B224" s="412" t="s">
        <v>161</v>
      </c>
      <c r="C224" s="484" t="s">
        <v>479</v>
      </c>
      <c r="D224" s="484" t="s">
        <v>480</v>
      </c>
      <c r="E224" s="414" t="s">
        <v>1019</v>
      </c>
      <c r="F224" s="415" t="s">
        <v>481</v>
      </c>
      <c r="G224" s="416">
        <v>209</v>
      </c>
      <c r="H224" s="417">
        <v>627000</v>
      </c>
      <c r="I224" s="418"/>
      <c r="J224" s="418">
        <v>627000</v>
      </c>
      <c r="K224" s="419"/>
      <c r="L224" s="416">
        <v>209</v>
      </c>
      <c r="M224" s="483"/>
      <c r="N224" s="415"/>
      <c r="O224" s="415"/>
      <c r="P224" s="415"/>
      <c r="Q224" s="415">
        <v>209</v>
      </c>
      <c r="R224" s="415"/>
      <c r="S224" s="415">
        <v>209</v>
      </c>
      <c r="T224" s="417"/>
      <c r="U224" s="420"/>
      <c r="V224" s="417"/>
      <c r="W224" s="421"/>
      <c r="X224" s="421"/>
      <c r="Y224" s="422"/>
      <c r="Z224" s="415">
        <v>113</v>
      </c>
      <c r="AA224" s="415">
        <v>24</v>
      </c>
      <c r="AB224" s="415">
        <v>72</v>
      </c>
    </row>
    <row r="225" spans="1:28" ht="24">
      <c r="A225" s="385"/>
      <c r="B225" s="386" t="s">
        <v>161</v>
      </c>
      <c r="C225" s="387" t="s">
        <v>482</v>
      </c>
      <c r="D225" s="387" t="s">
        <v>483</v>
      </c>
      <c r="E225" s="388" t="s">
        <v>156</v>
      </c>
      <c r="F225" s="389" t="s">
        <v>484</v>
      </c>
      <c r="G225" s="390">
        <v>18</v>
      </c>
      <c r="H225" s="391">
        <v>54000</v>
      </c>
      <c r="I225" s="392"/>
      <c r="J225" s="392">
        <v>54000</v>
      </c>
      <c r="K225" s="393">
        <v>0</v>
      </c>
      <c r="L225" s="390">
        <v>18</v>
      </c>
      <c r="M225" s="479">
        <v>18</v>
      </c>
      <c r="N225" s="389"/>
      <c r="O225" s="389">
        <v>18</v>
      </c>
      <c r="P225" s="389"/>
      <c r="Q225" s="389"/>
      <c r="R225" s="389"/>
      <c r="S225" s="389"/>
      <c r="T225" s="391">
        <v>54000</v>
      </c>
      <c r="U225" s="394">
        <v>54000</v>
      </c>
      <c r="V225" s="391"/>
      <c r="W225" s="395"/>
      <c r="X225" s="395"/>
      <c r="Y225" s="396"/>
      <c r="Z225" s="397">
        <v>10</v>
      </c>
      <c r="AA225" s="397">
        <v>8</v>
      </c>
      <c r="AB225" s="397"/>
    </row>
    <row r="226" spans="1:28" ht="12.75">
      <c r="A226" s="411"/>
      <c r="B226" s="412" t="s">
        <v>161</v>
      </c>
      <c r="C226" s="413" t="s">
        <v>485</v>
      </c>
      <c r="D226" s="413" t="s">
        <v>486</v>
      </c>
      <c r="E226" s="414" t="s">
        <v>1019</v>
      </c>
      <c r="F226" s="415" t="s">
        <v>487</v>
      </c>
      <c r="G226" s="416">
        <v>21</v>
      </c>
      <c r="H226" s="417">
        <v>63000</v>
      </c>
      <c r="I226" s="418"/>
      <c r="J226" s="418">
        <v>63000</v>
      </c>
      <c r="K226" s="419"/>
      <c r="L226" s="416">
        <v>21</v>
      </c>
      <c r="M226" s="483"/>
      <c r="N226" s="415"/>
      <c r="O226" s="415"/>
      <c r="P226" s="415"/>
      <c r="Q226" s="415">
        <v>21</v>
      </c>
      <c r="R226" s="415"/>
      <c r="S226" s="415">
        <v>21</v>
      </c>
      <c r="T226" s="417"/>
      <c r="U226" s="420"/>
      <c r="V226" s="417"/>
      <c r="W226" s="421"/>
      <c r="X226" s="421"/>
      <c r="Y226" s="422"/>
      <c r="Z226" s="475">
        <v>5</v>
      </c>
      <c r="AA226" s="475">
        <v>7</v>
      </c>
      <c r="AB226" s="475">
        <v>9</v>
      </c>
    </row>
    <row r="227" spans="1:28" ht="36">
      <c r="A227" s="398"/>
      <c r="B227" s="399" t="s">
        <v>161</v>
      </c>
      <c r="C227" s="400" t="s">
        <v>488</v>
      </c>
      <c r="D227" s="400" t="s">
        <v>489</v>
      </c>
      <c r="E227" s="401" t="s">
        <v>1019</v>
      </c>
      <c r="F227" s="402" t="s">
        <v>490</v>
      </c>
      <c r="G227" s="403">
        <v>34</v>
      </c>
      <c r="H227" s="404">
        <v>102000</v>
      </c>
      <c r="I227" s="405">
        <v>102000</v>
      </c>
      <c r="J227" s="405"/>
      <c r="K227" s="406">
        <v>34</v>
      </c>
      <c r="L227" s="403"/>
      <c r="M227" s="403">
        <v>18</v>
      </c>
      <c r="N227" s="402"/>
      <c r="O227" s="402"/>
      <c r="P227" s="402">
        <v>16</v>
      </c>
      <c r="Q227" s="402"/>
      <c r="R227" s="402"/>
      <c r="S227" s="402"/>
      <c r="T227" s="404">
        <v>54000</v>
      </c>
      <c r="U227" s="404">
        <v>54000</v>
      </c>
      <c r="V227" s="404">
        <v>54000</v>
      </c>
      <c r="W227" s="408"/>
      <c r="X227" s="408"/>
      <c r="Y227" s="409"/>
      <c r="Z227" s="402">
        <v>34</v>
      </c>
      <c r="AA227" s="402"/>
      <c r="AB227" s="402"/>
    </row>
    <row r="228" spans="1:28" ht="36">
      <c r="A228" s="398"/>
      <c r="B228" s="399" t="s">
        <v>161</v>
      </c>
      <c r="C228" s="400" t="s">
        <v>488</v>
      </c>
      <c r="D228" s="400" t="s">
        <v>491</v>
      </c>
      <c r="E228" s="401" t="s">
        <v>1019</v>
      </c>
      <c r="F228" s="402" t="s">
        <v>492</v>
      </c>
      <c r="G228" s="403">
        <v>20</v>
      </c>
      <c r="H228" s="404">
        <v>60000</v>
      </c>
      <c r="I228" s="405">
        <v>60000</v>
      </c>
      <c r="J228" s="405"/>
      <c r="K228" s="406">
        <v>20</v>
      </c>
      <c r="L228" s="403"/>
      <c r="M228" s="403">
        <v>20</v>
      </c>
      <c r="N228" s="402"/>
      <c r="O228" s="402"/>
      <c r="P228" s="402"/>
      <c r="Q228" s="402"/>
      <c r="R228" s="402"/>
      <c r="S228" s="402"/>
      <c r="T228" s="404">
        <v>60000</v>
      </c>
      <c r="U228" s="404">
        <v>60000</v>
      </c>
      <c r="V228" s="404">
        <v>60000</v>
      </c>
      <c r="W228" s="408"/>
      <c r="X228" s="408"/>
      <c r="Y228" s="409"/>
      <c r="Z228" s="402">
        <v>20</v>
      </c>
      <c r="AA228" s="402"/>
      <c r="AB228" s="402"/>
    </row>
    <row r="229" spans="7:28" ht="12.75">
      <c r="G229" s="1">
        <f>SUM(G3:G228)</f>
        <v>4691</v>
      </c>
      <c r="H229" s="1">
        <f aca="true" t="shared" si="7" ref="H229:AB229">SUM(H3:H228)</f>
        <v>14067000</v>
      </c>
      <c r="I229" s="1">
        <f t="shared" si="7"/>
        <v>9975000</v>
      </c>
      <c r="J229" s="1">
        <f t="shared" si="7"/>
        <v>4092000</v>
      </c>
      <c r="K229" s="1">
        <f t="shared" si="7"/>
        <v>3327</v>
      </c>
      <c r="L229" s="1">
        <f t="shared" si="7"/>
        <v>1364</v>
      </c>
      <c r="M229" s="1">
        <f t="shared" si="7"/>
        <v>2195</v>
      </c>
      <c r="N229" s="1">
        <f t="shared" si="7"/>
        <v>1738</v>
      </c>
      <c r="O229" s="1">
        <f t="shared" si="7"/>
        <v>265</v>
      </c>
      <c r="P229" s="1">
        <f>SUM(P3:P228)</f>
        <v>1007</v>
      </c>
      <c r="Q229" s="1">
        <f t="shared" si="7"/>
        <v>1444</v>
      </c>
      <c r="R229" s="1">
        <f t="shared" si="7"/>
        <v>843</v>
      </c>
      <c r="S229" s="1">
        <f t="shared" si="7"/>
        <v>601</v>
      </c>
      <c r="T229" s="1">
        <f t="shared" si="7"/>
        <v>6636000</v>
      </c>
      <c r="U229" s="1">
        <f t="shared" si="7"/>
        <v>6636000</v>
      </c>
      <c r="V229" s="1">
        <f t="shared" si="7"/>
        <v>3425000</v>
      </c>
      <c r="W229" s="1">
        <f t="shared" si="7"/>
        <v>0</v>
      </c>
      <c r="X229" s="1">
        <f t="shared" si="7"/>
        <v>0</v>
      </c>
      <c r="Y229" s="1">
        <f t="shared" si="7"/>
        <v>0</v>
      </c>
      <c r="Z229" s="1">
        <f t="shared" si="7"/>
        <v>3609</v>
      </c>
      <c r="AA229" s="1">
        <f t="shared" si="7"/>
        <v>533</v>
      </c>
      <c r="AB229" s="1">
        <f t="shared" si="7"/>
        <v>550</v>
      </c>
    </row>
    <row r="231" spans="5:24" ht="12.75">
      <c r="E231" s="1">
        <f>COUNTIF(E4:E228,"EPL")</f>
        <v>212</v>
      </c>
      <c r="P231" s="1">
        <f>COUNT(P3:P228)</f>
        <v>63</v>
      </c>
      <c r="Q231" s="1">
        <f>COUNT(Q3:Q228)</f>
        <v>31</v>
      </c>
      <c r="R231" s="1">
        <f>COUNT(R3:R228)</f>
        <v>27</v>
      </c>
      <c r="S231" s="1">
        <f>COUNT(S3:S228)</f>
        <v>13</v>
      </c>
      <c r="U231" s="1" t="s">
        <v>1087</v>
      </c>
      <c r="V231" s="1">
        <f>COUNT(V3:V228)</f>
        <v>132</v>
      </c>
      <c r="W231" s="1">
        <f>COUNT(W108:W228)</f>
        <v>0</v>
      </c>
      <c r="X231" s="1">
        <f>COUNT(X108:X228)</f>
        <v>0</v>
      </c>
    </row>
    <row r="232" spans="7:8" ht="12.75">
      <c r="G232" s="645">
        <f>G6+G9+G31+G34+G37+G39+G42+G47+G49+G53+G62+G76+G77+G80+G82+G84+G87+G101+G103+G104+G107+G112+G116+G126+G157+G158+G162+G163+G168+G219+G222+G224+G226</f>
        <v>1498</v>
      </c>
      <c r="H232" s="521">
        <f>H6+H9+H31+H34+H37+H39+H42+H47+H49+H53+H62+H76+H77+H80+H82+H84+H87+H101+H103+H104+H107+H112+H116+H126+H157+H158+H162+H163+H168+H219+H222+H224+H226</f>
        <v>4494000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3"/>
  <sheetViews>
    <sheetView workbookViewId="0" topLeftCell="K1">
      <pane ySplit="3" topLeftCell="BM88" activePane="bottomLeft" state="frozen"/>
      <selection pane="topLeft" activeCell="A1" sqref="A1"/>
      <selection pane="bottomLeft" activeCell="N66" sqref="A66:IV66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8.7109375" style="1" customWidth="1"/>
    <col min="21" max="21" width="22.140625" style="1" customWidth="1"/>
    <col min="22" max="22" width="19.421875" style="1" customWidth="1"/>
    <col min="23" max="23" width="12.28125" style="1" bestFit="1" customWidth="1"/>
    <col min="24" max="24" width="17.0039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646" t="s">
        <v>656</v>
      </c>
      <c r="B1" s="647"/>
      <c r="C1" s="2" t="s">
        <v>574</v>
      </c>
      <c r="D1" s="3" t="s">
        <v>146</v>
      </c>
      <c r="E1" s="4" t="s">
        <v>657</v>
      </c>
      <c r="F1" s="5" t="s">
        <v>658</v>
      </c>
      <c r="G1" s="6" t="s">
        <v>798</v>
      </c>
      <c r="H1" s="7" t="s">
        <v>659</v>
      </c>
      <c r="I1" s="8" t="s">
        <v>459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488"/>
      <c r="V1" s="488"/>
      <c r="W1" s="488"/>
      <c r="X1" s="488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797</v>
      </c>
      <c r="B3" s="20" t="s">
        <v>859</v>
      </c>
      <c r="C3" s="21" t="s">
        <v>860</v>
      </c>
      <c r="D3" s="21" t="s">
        <v>861</v>
      </c>
      <c r="E3" s="21" t="s">
        <v>862</v>
      </c>
      <c r="F3" s="21" t="s">
        <v>863</v>
      </c>
      <c r="G3" s="21" t="s">
        <v>864</v>
      </c>
      <c r="H3" s="22" t="s">
        <v>865</v>
      </c>
      <c r="I3" s="22" t="s">
        <v>866</v>
      </c>
      <c r="J3" s="22" t="s">
        <v>867</v>
      </c>
      <c r="K3" s="21" t="s">
        <v>868</v>
      </c>
      <c r="L3" s="21" t="s">
        <v>869</v>
      </c>
      <c r="M3" s="21" t="s">
        <v>870</v>
      </c>
      <c r="N3" s="21" t="s">
        <v>871</v>
      </c>
      <c r="O3" s="21" t="s">
        <v>872</v>
      </c>
      <c r="P3" s="21" t="s">
        <v>873</v>
      </c>
      <c r="Q3" s="21" t="s">
        <v>802</v>
      </c>
      <c r="R3" s="21" t="s">
        <v>800</v>
      </c>
      <c r="S3" s="21" t="s">
        <v>801</v>
      </c>
      <c r="T3" s="22" t="s">
        <v>874</v>
      </c>
      <c r="U3" s="22" t="s">
        <v>875</v>
      </c>
      <c r="V3" s="22" t="s">
        <v>876</v>
      </c>
      <c r="W3" s="22" t="s">
        <v>877</v>
      </c>
      <c r="X3" s="22" t="s">
        <v>878</v>
      </c>
      <c r="Y3" s="21" t="s">
        <v>879</v>
      </c>
      <c r="Z3" s="21" t="s">
        <v>880</v>
      </c>
      <c r="AA3" s="21" t="s">
        <v>881</v>
      </c>
      <c r="AB3" s="21" t="s">
        <v>882</v>
      </c>
    </row>
    <row r="4" spans="1:28" ht="36">
      <c r="A4" s="212"/>
      <c r="B4" s="213" t="s">
        <v>493</v>
      </c>
      <c r="C4" s="214" t="s">
        <v>494</v>
      </c>
      <c r="D4" s="215" t="s">
        <v>495</v>
      </c>
      <c r="E4" s="216" t="s">
        <v>496</v>
      </c>
      <c r="F4" s="217" t="s">
        <v>497</v>
      </c>
      <c r="G4" s="217">
        <v>3</v>
      </c>
      <c r="H4" s="164">
        <v>9000</v>
      </c>
      <c r="I4" s="95">
        <v>9000</v>
      </c>
      <c r="J4" s="95">
        <v>0</v>
      </c>
      <c r="K4" s="218">
        <v>3</v>
      </c>
      <c r="L4" s="219"/>
      <c r="M4" s="220">
        <v>3</v>
      </c>
      <c r="N4" s="219">
        <v>3</v>
      </c>
      <c r="O4" s="219"/>
      <c r="P4" s="219"/>
      <c r="Q4" s="219"/>
      <c r="R4" s="219"/>
      <c r="S4" s="219"/>
      <c r="T4" s="199">
        <v>9000</v>
      </c>
      <c r="U4" s="199">
        <v>9000</v>
      </c>
      <c r="V4" s="199">
        <v>9000</v>
      </c>
      <c r="W4" s="221"/>
      <c r="X4" s="221"/>
      <c r="Y4" s="222"/>
      <c r="Z4" s="217">
        <v>3</v>
      </c>
      <c r="AA4" s="223"/>
      <c r="AB4" s="223"/>
    </row>
    <row r="5" spans="1:28" ht="36">
      <c r="A5" s="212"/>
      <c r="B5" s="213" t="s">
        <v>493</v>
      </c>
      <c r="C5" s="214" t="s">
        <v>498</v>
      </c>
      <c r="D5" s="215" t="s">
        <v>499</v>
      </c>
      <c r="E5" s="216" t="s">
        <v>496</v>
      </c>
      <c r="F5" s="217" t="s">
        <v>500</v>
      </c>
      <c r="G5" s="217">
        <v>1</v>
      </c>
      <c r="H5" s="164">
        <v>3000</v>
      </c>
      <c r="I5" s="95">
        <v>3000</v>
      </c>
      <c r="J5" s="95">
        <v>0</v>
      </c>
      <c r="K5" s="218">
        <v>1</v>
      </c>
      <c r="L5" s="219"/>
      <c r="M5" s="220">
        <v>1</v>
      </c>
      <c r="N5" s="219">
        <v>1</v>
      </c>
      <c r="O5" s="219"/>
      <c r="P5" s="219"/>
      <c r="Q5" s="219"/>
      <c r="R5" s="219"/>
      <c r="S5" s="219"/>
      <c r="T5" s="199">
        <v>3000</v>
      </c>
      <c r="U5" s="199">
        <v>3000</v>
      </c>
      <c r="V5" s="199">
        <v>3000</v>
      </c>
      <c r="W5" s="221"/>
      <c r="X5" s="221"/>
      <c r="Y5" s="222"/>
      <c r="Z5" s="217">
        <v>1</v>
      </c>
      <c r="AA5" s="223"/>
      <c r="AB5" s="223"/>
    </row>
    <row r="6" spans="1:28" ht="36">
      <c r="A6" s="212"/>
      <c r="B6" s="224" t="s">
        <v>493</v>
      </c>
      <c r="C6" s="214" t="s">
        <v>501</v>
      </c>
      <c r="D6" s="214" t="s">
        <v>502</v>
      </c>
      <c r="E6" s="225" t="s">
        <v>496</v>
      </c>
      <c r="F6" s="217" t="s">
        <v>503</v>
      </c>
      <c r="G6" s="217">
        <v>1</v>
      </c>
      <c r="H6" s="164">
        <v>3000</v>
      </c>
      <c r="I6" s="95">
        <v>3000</v>
      </c>
      <c r="J6" s="95">
        <v>0</v>
      </c>
      <c r="K6" s="218">
        <v>1</v>
      </c>
      <c r="L6" s="219"/>
      <c r="M6" s="220">
        <v>1</v>
      </c>
      <c r="N6" s="219">
        <v>1</v>
      </c>
      <c r="O6" s="219"/>
      <c r="P6" s="219"/>
      <c r="Q6" s="219"/>
      <c r="R6" s="219"/>
      <c r="S6" s="219"/>
      <c r="T6" s="199">
        <v>3000</v>
      </c>
      <c r="U6" s="199">
        <v>3000</v>
      </c>
      <c r="V6" s="199">
        <v>3000</v>
      </c>
      <c r="W6" s="221"/>
      <c r="X6" s="221"/>
      <c r="Y6" s="222"/>
      <c r="Z6" s="217">
        <v>1</v>
      </c>
      <c r="AA6" s="223"/>
      <c r="AB6" s="223"/>
    </row>
    <row r="7" spans="1:28" ht="36">
      <c r="A7" s="226"/>
      <c r="B7" s="227" t="s">
        <v>493</v>
      </c>
      <c r="C7" s="228" t="s">
        <v>504</v>
      </c>
      <c r="D7" s="229" t="s">
        <v>505</v>
      </c>
      <c r="E7" s="230" t="s">
        <v>496</v>
      </c>
      <c r="F7" s="231" t="s">
        <v>856</v>
      </c>
      <c r="G7" s="231">
        <v>7</v>
      </c>
      <c r="H7" s="189">
        <v>21000</v>
      </c>
      <c r="I7" s="89">
        <v>21000</v>
      </c>
      <c r="J7" s="89">
        <v>0</v>
      </c>
      <c r="K7" s="232">
        <v>7</v>
      </c>
      <c r="L7" s="233"/>
      <c r="M7" s="234">
        <v>7</v>
      </c>
      <c r="N7" s="233">
        <v>7</v>
      </c>
      <c r="O7" s="233"/>
      <c r="P7" s="233"/>
      <c r="Q7" s="233"/>
      <c r="R7" s="233"/>
      <c r="S7" s="233"/>
      <c r="T7" s="206">
        <v>21000</v>
      </c>
      <c r="U7" s="206">
        <v>21000</v>
      </c>
      <c r="V7" s="85">
        <v>21000</v>
      </c>
      <c r="W7" s="235"/>
      <c r="X7" s="235"/>
      <c r="Y7" s="236"/>
      <c r="Z7" s="231">
        <v>7</v>
      </c>
      <c r="AA7" s="237"/>
      <c r="AB7" s="237"/>
    </row>
    <row r="8" spans="1:28" ht="48">
      <c r="A8" s="212"/>
      <c r="B8" s="213" t="s">
        <v>493</v>
      </c>
      <c r="C8" s="214" t="s">
        <v>506</v>
      </c>
      <c r="D8" s="215" t="s">
        <v>507</v>
      </c>
      <c r="E8" s="238" t="s">
        <v>496</v>
      </c>
      <c r="F8" s="217" t="s">
        <v>543</v>
      </c>
      <c r="G8" s="217">
        <v>3</v>
      </c>
      <c r="H8" s="164">
        <v>9000</v>
      </c>
      <c r="I8" s="95">
        <v>9000</v>
      </c>
      <c r="J8" s="95">
        <v>0</v>
      </c>
      <c r="K8" s="218">
        <v>3</v>
      </c>
      <c r="L8" s="219"/>
      <c r="M8" s="220">
        <v>3</v>
      </c>
      <c r="N8" s="219">
        <v>3</v>
      </c>
      <c r="O8" s="219"/>
      <c r="P8" s="219"/>
      <c r="Q8" s="219"/>
      <c r="R8" s="219"/>
      <c r="S8" s="219"/>
      <c r="T8" s="199">
        <v>9000</v>
      </c>
      <c r="U8" s="199">
        <v>9000</v>
      </c>
      <c r="V8" s="199">
        <v>9000</v>
      </c>
      <c r="W8" s="221"/>
      <c r="X8" s="221"/>
      <c r="Y8" s="222"/>
      <c r="Z8" s="217">
        <v>1</v>
      </c>
      <c r="AA8" s="223">
        <v>2</v>
      </c>
      <c r="AB8" s="223"/>
    </row>
    <row r="9" spans="1:28" ht="36">
      <c r="A9" s="212"/>
      <c r="B9" s="213" t="s">
        <v>493</v>
      </c>
      <c r="C9" s="214" t="s">
        <v>508</v>
      </c>
      <c r="D9" s="215" t="s">
        <v>509</v>
      </c>
      <c r="E9" s="216" t="s">
        <v>496</v>
      </c>
      <c r="F9" s="217" t="s">
        <v>510</v>
      </c>
      <c r="G9" s="217">
        <v>2</v>
      </c>
      <c r="H9" s="164">
        <v>6000</v>
      </c>
      <c r="I9" s="95">
        <v>6000</v>
      </c>
      <c r="J9" s="95">
        <v>0</v>
      </c>
      <c r="K9" s="218">
        <v>2</v>
      </c>
      <c r="L9" s="219"/>
      <c r="M9" s="220">
        <v>2</v>
      </c>
      <c r="N9" s="219">
        <v>2</v>
      </c>
      <c r="O9" s="219"/>
      <c r="P9" s="219"/>
      <c r="Q9" s="219"/>
      <c r="R9" s="219"/>
      <c r="S9" s="219"/>
      <c r="T9" s="199">
        <v>6000</v>
      </c>
      <c r="U9" s="199">
        <v>6000</v>
      </c>
      <c r="V9" s="199">
        <v>6000</v>
      </c>
      <c r="W9" s="221"/>
      <c r="X9" s="221"/>
      <c r="Y9" s="222"/>
      <c r="Z9" s="217">
        <v>2</v>
      </c>
      <c r="AA9" s="223"/>
      <c r="AB9" s="223"/>
    </row>
    <row r="10" spans="1:28" ht="36">
      <c r="A10" s="212"/>
      <c r="B10" s="213" t="s">
        <v>493</v>
      </c>
      <c r="C10" s="214" t="s">
        <v>498</v>
      </c>
      <c r="D10" s="215" t="s">
        <v>511</v>
      </c>
      <c r="E10" s="216" t="s">
        <v>496</v>
      </c>
      <c r="F10" s="217" t="s">
        <v>512</v>
      </c>
      <c r="G10" s="217">
        <v>7</v>
      </c>
      <c r="H10" s="164">
        <v>21000</v>
      </c>
      <c r="I10" s="95">
        <v>18000</v>
      </c>
      <c r="J10" s="95">
        <v>3000</v>
      </c>
      <c r="K10" s="218">
        <v>6</v>
      </c>
      <c r="L10" s="219">
        <v>1</v>
      </c>
      <c r="M10" s="220">
        <v>7</v>
      </c>
      <c r="N10" s="219">
        <v>6</v>
      </c>
      <c r="O10" s="219">
        <v>1</v>
      </c>
      <c r="P10" s="219"/>
      <c r="Q10" s="219"/>
      <c r="R10" s="219"/>
      <c r="S10" s="219"/>
      <c r="T10" s="199">
        <v>21000</v>
      </c>
      <c r="U10" s="199">
        <v>21000</v>
      </c>
      <c r="V10" s="199">
        <v>21000</v>
      </c>
      <c r="W10" s="221"/>
      <c r="X10" s="221"/>
      <c r="Y10" s="222"/>
      <c r="Z10" s="217">
        <v>7</v>
      </c>
      <c r="AA10" s="223"/>
      <c r="AB10" s="223"/>
    </row>
    <row r="11" spans="1:28" ht="12.75">
      <c r="A11" s="212"/>
      <c r="B11" s="213" t="s">
        <v>493</v>
      </c>
      <c r="C11" s="214" t="s">
        <v>513</v>
      </c>
      <c r="D11" s="215" t="s">
        <v>514</v>
      </c>
      <c r="E11" s="216" t="s">
        <v>496</v>
      </c>
      <c r="F11" s="217" t="s">
        <v>515</v>
      </c>
      <c r="G11" s="217">
        <v>9</v>
      </c>
      <c r="H11" s="95">
        <v>27000</v>
      </c>
      <c r="I11" s="95">
        <v>27000</v>
      </c>
      <c r="J11" s="95">
        <v>0</v>
      </c>
      <c r="K11" s="218">
        <v>9</v>
      </c>
      <c r="L11" s="219"/>
      <c r="M11" s="220">
        <v>9</v>
      </c>
      <c r="N11" s="219">
        <v>9</v>
      </c>
      <c r="O11" s="219"/>
      <c r="P11" s="219"/>
      <c r="Q11" s="219"/>
      <c r="R11" s="219"/>
      <c r="S11" s="219"/>
      <c r="T11" s="199">
        <v>27000</v>
      </c>
      <c r="U11" s="199">
        <v>27000</v>
      </c>
      <c r="V11" s="42">
        <v>27000</v>
      </c>
      <c r="W11" s="221"/>
      <c r="X11" s="221"/>
      <c r="Y11" s="222"/>
      <c r="Z11" s="217">
        <v>9</v>
      </c>
      <c r="AA11" s="223"/>
      <c r="AB11" s="223"/>
    </row>
    <row r="12" spans="1:28" s="382" customFormat="1" ht="12.75">
      <c r="A12" s="226"/>
      <c r="B12" s="227" t="s">
        <v>493</v>
      </c>
      <c r="C12" s="228" t="s">
        <v>516</v>
      </c>
      <c r="D12" s="229" t="s">
        <v>517</v>
      </c>
      <c r="E12" s="289" t="s">
        <v>899</v>
      </c>
      <c r="F12" s="231" t="s">
        <v>1049</v>
      </c>
      <c r="G12" s="231">
        <v>661</v>
      </c>
      <c r="H12" s="89">
        <v>1983000</v>
      </c>
      <c r="I12" s="89">
        <v>1974000</v>
      </c>
      <c r="J12" s="89">
        <v>9000</v>
      </c>
      <c r="K12" s="232">
        <v>658</v>
      </c>
      <c r="L12" s="233">
        <v>3</v>
      </c>
      <c r="M12" s="234">
        <v>661</v>
      </c>
      <c r="N12" s="233">
        <v>658</v>
      </c>
      <c r="O12" s="233">
        <v>3</v>
      </c>
      <c r="P12" s="233"/>
      <c r="Q12" s="233"/>
      <c r="R12" s="233"/>
      <c r="S12" s="233"/>
      <c r="T12" s="206">
        <v>1987500</v>
      </c>
      <c r="U12" s="206">
        <v>988500</v>
      </c>
      <c r="V12" s="206">
        <v>988500</v>
      </c>
      <c r="W12" s="235">
        <v>999000</v>
      </c>
      <c r="X12" s="235"/>
      <c r="Y12" s="236">
        <v>4500</v>
      </c>
      <c r="Z12" s="231">
        <v>420</v>
      </c>
      <c r="AA12" s="237">
        <v>56</v>
      </c>
      <c r="AB12" s="237">
        <v>185</v>
      </c>
    </row>
    <row r="13" spans="1:28" ht="24">
      <c r="A13" s="250"/>
      <c r="B13" s="251" t="s">
        <v>493</v>
      </c>
      <c r="C13" s="252" t="s">
        <v>518</v>
      </c>
      <c r="D13" s="253" t="s">
        <v>519</v>
      </c>
      <c r="E13" s="254" t="s">
        <v>496</v>
      </c>
      <c r="F13" s="255" t="s">
        <v>857</v>
      </c>
      <c r="G13" s="255">
        <v>18</v>
      </c>
      <c r="H13" s="256">
        <v>54000</v>
      </c>
      <c r="I13" s="256">
        <v>54000</v>
      </c>
      <c r="J13" s="256">
        <v>0</v>
      </c>
      <c r="K13" s="257">
        <v>18</v>
      </c>
      <c r="L13" s="258"/>
      <c r="M13" s="259">
        <v>18</v>
      </c>
      <c r="N13" s="258">
        <v>18</v>
      </c>
      <c r="O13" s="258"/>
      <c r="P13" s="258"/>
      <c r="Q13" s="258"/>
      <c r="R13" s="258"/>
      <c r="S13" s="258"/>
      <c r="T13" s="204">
        <v>54000</v>
      </c>
      <c r="U13" s="204">
        <v>54000</v>
      </c>
      <c r="V13" s="74">
        <v>28500</v>
      </c>
      <c r="W13" s="260"/>
      <c r="X13" s="260"/>
      <c r="Y13" s="261"/>
      <c r="Z13" s="255">
        <v>11</v>
      </c>
      <c r="AA13" s="262">
        <v>4</v>
      </c>
      <c r="AB13" s="262">
        <v>3</v>
      </c>
    </row>
    <row r="14" spans="1:28" ht="24">
      <c r="A14" s="263"/>
      <c r="B14" s="264" t="s">
        <v>493</v>
      </c>
      <c r="C14" s="265" t="s">
        <v>520</v>
      </c>
      <c r="D14" s="266" t="s">
        <v>521</v>
      </c>
      <c r="E14" s="267" t="s">
        <v>496</v>
      </c>
      <c r="F14" s="268" t="s">
        <v>522</v>
      </c>
      <c r="G14" s="268">
        <v>3</v>
      </c>
      <c r="H14" s="118">
        <v>9000</v>
      </c>
      <c r="I14" s="118">
        <v>9000</v>
      </c>
      <c r="J14" s="118">
        <v>0</v>
      </c>
      <c r="K14" s="269">
        <v>3</v>
      </c>
      <c r="L14" s="270"/>
      <c r="M14" s="271">
        <v>3</v>
      </c>
      <c r="N14" s="270">
        <v>3</v>
      </c>
      <c r="O14" s="270"/>
      <c r="P14" s="270"/>
      <c r="Q14" s="270"/>
      <c r="R14" s="270"/>
      <c r="S14" s="270"/>
      <c r="T14" s="64">
        <v>9000</v>
      </c>
      <c r="U14" s="64">
        <v>9000</v>
      </c>
      <c r="V14" s="64"/>
      <c r="W14" s="272"/>
      <c r="X14" s="272"/>
      <c r="Y14" s="273"/>
      <c r="Z14" s="268">
        <v>2</v>
      </c>
      <c r="AA14" s="274">
        <v>1</v>
      </c>
      <c r="AB14" s="274"/>
    </row>
    <row r="15" spans="1:28" ht="24">
      <c r="A15" s="212"/>
      <c r="B15" s="213" t="s">
        <v>493</v>
      </c>
      <c r="C15" s="214" t="s">
        <v>523</v>
      </c>
      <c r="D15" s="215" t="s">
        <v>524</v>
      </c>
      <c r="E15" s="216" t="s">
        <v>496</v>
      </c>
      <c r="F15" s="217" t="s">
        <v>525</v>
      </c>
      <c r="G15" s="217">
        <v>19</v>
      </c>
      <c r="H15" s="95">
        <v>57000</v>
      </c>
      <c r="I15" s="95">
        <v>57000</v>
      </c>
      <c r="J15" s="95">
        <v>0</v>
      </c>
      <c r="K15" s="218">
        <v>19</v>
      </c>
      <c r="L15" s="219"/>
      <c r="M15" s="220">
        <v>19</v>
      </c>
      <c r="N15" s="219">
        <v>19</v>
      </c>
      <c r="O15" s="219"/>
      <c r="P15" s="219"/>
      <c r="Q15" s="219"/>
      <c r="R15" s="219"/>
      <c r="S15" s="219"/>
      <c r="T15" s="199">
        <v>57000</v>
      </c>
      <c r="U15" s="199">
        <v>57000</v>
      </c>
      <c r="V15" s="199">
        <v>57000</v>
      </c>
      <c r="W15" s="221"/>
      <c r="X15" s="221"/>
      <c r="Y15" s="222"/>
      <c r="Z15" s="217">
        <v>19</v>
      </c>
      <c r="AA15" s="223"/>
      <c r="AB15" s="223"/>
    </row>
    <row r="16" spans="1:28" ht="24">
      <c r="A16" s="212"/>
      <c r="B16" s="213" t="s">
        <v>493</v>
      </c>
      <c r="C16" s="214" t="s">
        <v>526</v>
      </c>
      <c r="D16" s="215" t="s">
        <v>527</v>
      </c>
      <c r="E16" s="216" t="s">
        <v>899</v>
      </c>
      <c r="F16" s="217" t="s">
        <v>528</v>
      </c>
      <c r="G16" s="217">
        <v>6</v>
      </c>
      <c r="H16" s="95">
        <v>18000</v>
      </c>
      <c r="I16" s="95"/>
      <c r="J16" s="95">
        <v>18000</v>
      </c>
      <c r="K16" s="218"/>
      <c r="L16" s="219">
        <v>6</v>
      </c>
      <c r="M16" s="220">
        <v>6</v>
      </c>
      <c r="N16" s="219">
        <v>0</v>
      </c>
      <c r="O16" s="219">
        <v>6</v>
      </c>
      <c r="P16" s="219"/>
      <c r="Q16" s="219"/>
      <c r="R16" s="219"/>
      <c r="S16" s="219"/>
      <c r="T16" s="199">
        <v>18000</v>
      </c>
      <c r="U16" s="199">
        <v>18000</v>
      </c>
      <c r="V16" s="199">
        <v>18000</v>
      </c>
      <c r="W16" s="221"/>
      <c r="X16" s="221"/>
      <c r="Y16" s="222"/>
      <c r="Z16" s="217">
        <v>6</v>
      </c>
      <c r="AA16" s="223"/>
      <c r="AB16" s="223"/>
    </row>
    <row r="17" spans="1:28" ht="24">
      <c r="A17" s="212"/>
      <c r="B17" s="213" t="s">
        <v>493</v>
      </c>
      <c r="C17" s="214" t="s">
        <v>529</v>
      </c>
      <c r="D17" s="215" t="s">
        <v>530</v>
      </c>
      <c r="E17" s="216" t="s">
        <v>899</v>
      </c>
      <c r="F17" s="217" t="s">
        <v>531</v>
      </c>
      <c r="G17" s="217">
        <v>1</v>
      </c>
      <c r="H17" s="95">
        <v>3000</v>
      </c>
      <c r="I17" s="95">
        <v>3000</v>
      </c>
      <c r="J17" s="95">
        <v>0</v>
      </c>
      <c r="K17" s="218">
        <v>1</v>
      </c>
      <c r="L17" s="219"/>
      <c r="M17" s="220">
        <v>1</v>
      </c>
      <c r="N17" s="219">
        <v>1</v>
      </c>
      <c r="O17" s="219"/>
      <c r="P17" s="219"/>
      <c r="Q17" s="219"/>
      <c r="R17" s="219"/>
      <c r="S17" s="219"/>
      <c r="T17" s="199">
        <v>3000</v>
      </c>
      <c r="U17" s="199">
        <v>3000</v>
      </c>
      <c r="V17" s="42">
        <v>3000</v>
      </c>
      <c r="W17" s="221"/>
      <c r="X17" s="221"/>
      <c r="Y17" s="222"/>
      <c r="Z17" s="217">
        <v>1</v>
      </c>
      <c r="AA17" s="223"/>
      <c r="AB17" s="223"/>
    </row>
    <row r="18" spans="1:28" ht="24">
      <c r="A18" s="212"/>
      <c r="B18" s="213" t="s">
        <v>493</v>
      </c>
      <c r="C18" s="214" t="s">
        <v>529</v>
      </c>
      <c r="D18" s="215" t="s">
        <v>532</v>
      </c>
      <c r="E18" s="216" t="s">
        <v>899</v>
      </c>
      <c r="F18" s="217" t="s">
        <v>533</v>
      </c>
      <c r="G18" s="217">
        <v>4</v>
      </c>
      <c r="H18" s="95">
        <v>12000</v>
      </c>
      <c r="I18" s="95">
        <v>12000</v>
      </c>
      <c r="J18" s="95">
        <v>0</v>
      </c>
      <c r="K18" s="218">
        <v>4</v>
      </c>
      <c r="L18" s="219"/>
      <c r="M18" s="220">
        <v>4</v>
      </c>
      <c r="N18" s="219">
        <v>4</v>
      </c>
      <c r="O18" s="219"/>
      <c r="P18" s="219"/>
      <c r="Q18" s="219"/>
      <c r="R18" s="219"/>
      <c r="S18" s="219"/>
      <c r="T18" s="199">
        <v>12000</v>
      </c>
      <c r="U18" s="199">
        <v>12000</v>
      </c>
      <c r="V18" s="42">
        <v>12000</v>
      </c>
      <c r="W18" s="221"/>
      <c r="X18" s="221"/>
      <c r="Y18" s="222"/>
      <c r="Z18" s="217">
        <v>4</v>
      </c>
      <c r="AA18" s="223"/>
      <c r="AB18" s="223"/>
    </row>
    <row r="19" spans="1:28" ht="36">
      <c r="A19" s="212"/>
      <c r="B19" s="213" t="s">
        <v>493</v>
      </c>
      <c r="C19" s="214" t="s">
        <v>534</v>
      </c>
      <c r="D19" s="215" t="s">
        <v>535</v>
      </c>
      <c r="E19" s="216" t="s">
        <v>899</v>
      </c>
      <c r="F19" s="217" t="s">
        <v>536</v>
      </c>
      <c r="G19" s="217">
        <v>6</v>
      </c>
      <c r="H19" s="95">
        <v>18000</v>
      </c>
      <c r="I19" s="95">
        <v>18000</v>
      </c>
      <c r="J19" s="95">
        <v>0</v>
      </c>
      <c r="K19" s="218">
        <v>6</v>
      </c>
      <c r="L19" s="219"/>
      <c r="M19" s="220">
        <v>6</v>
      </c>
      <c r="N19" s="219">
        <v>6</v>
      </c>
      <c r="O19" s="219"/>
      <c r="P19" s="219"/>
      <c r="Q19" s="219"/>
      <c r="R19" s="219"/>
      <c r="S19" s="219"/>
      <c r="T19" s="199">
        <v>18000</v>
      </c>
      <c r="U19" s="199">
        <v>18000</v>
      </c>
      <c r="V19" s="42">
        <v>18000</v>
      </c>
      <c r="W19" s="221"/>
      <c r="X19" s="221"/>
      <c r="Y19" s="222"/>
      <c r="Z19" s="217">
        <v>6</v>
      </c>
      <c r="AA19" s="223"/>
      <c r="AB19" s="223"/>
    </row>
    <row r="20" spans="1:28" ht="24">
      <c r="A20" s="212"/>
      <c r="B20" s="213" t="s">
        <v>493</v>
      </c>
      <c r="C20" s="214" t="s">
        <v>537</v>
      </c>
      <c r="D20" s="215" t="s">
        <v>916</v>
      </c>
      <c r="E20" s="216" t="s">
        <v>899</v>
      </c>
      <c r="F20" s="217" t="s">
        <v>827</v>
      </c>
      <c r="G20" s="217">
        <v>82</v>
      </c>
      <c r="H20" s="95">
        <v>246000</v>
      </c>
      <c r="I20" s="95">
        <v>246000</v>
      </c>
      <c r="J20" s="95">
        <v>0</v>
      </c>
      <c r="K20" s="218">
        <v>82</v>
      </c>
      <c r="L20" s="219"/>
      <c r="M20" s="220">
        <v>82</v>
      </c>
      <c r="N20" s="219">
        <v>82</v>
      </c>
      <c r="O20" s="219"/>
      <c r="P20" s="219"/>
      <c r="Q20" s="219"/>
      <c r="R20" s="219"/>
      <c r="S20" s="219"/>
      <c r="T20" s="199">
        <v>246000</v>
      </c>
      <c r="U20" s="199">
        <v>0</v>
      </c>
      <c r="V20" s="199"/>
      <c r="W20" s="221"/>
      <c r="X20" s="221">
        <v>246000</v>
      </c>
      <c r="Y20" s="222"/>
      <c r="Z20" s="217">
        <v>73</v>
      </c>
      <c r="AA20" s="223">
        <v>2</v>
      </c>
      <c r="AB20" s="223">
        <v>7</v>
      </c>
    </row>
    <row r="21" spans="1:28" ht="24">
      <c r="A21" s="275"/>
      <c r="B21" s="276" t="s">
        <v>493</v>
      </c>
      <c r="C21" s="277" t="s">
        <v>674</v>
      </c>
      <c r="D21" s="277" t="s">
        <v>675</v>
      </c>
      <c r="E21" s="278" t="s">
        <v>899</v>
      </c>
      <c r="F21" s="279" t="s">
        <v>676</v>
      </c>
      <c r="G21" s="279">
        <v>2</v>
      </c>
      <c r="H21" s="280">
        <v>6000</v>
      </c>
      <c r="I21" s="280">
        <v>6000</v>
      </c>
      <c r="J21" s="280">
        <v>0</v>
      </c>
      <c r="K21" s="281">
        <v>2</v>
      </c>
      <c r="L21" s="282"/>
      <c r="M21" s="283">
        <v>2</v>
      </c>
      <c r="N21" s="282">
        <v>2</v>
      </c>
      <c r="O21" s="282"/>
      <c r="P21" s="282"/>
      <c r="Q21" s="282"/>
      <c r="R21" s="282"/>
      <c r="S21" s="282"/>
      <c r="T21" s="284">
        <v>6000</v>
      </c>
      <c r="U21" s="284">
        <v>6000</v>
      </c>
      <c r="V21" s="284">
        <v>6000</v>
      </c>
      <c r="W21" s="284"/>
      <c r="X21" s="284"/>
      <c r="Y21" s="285"/>
      <c r="Z21" s="279">
        <v>2</v>
      </c>
      <c r="AA21" s="286"/>
      <c r="AB21" s="286"/>
    </row>
    <row r="22" spans="1:28" ht="24">
      <c r="A22" s="212"/>
      <c r="B22" s="213" t="s">
        <v>493</v>
      </c>
      <c r="C22" s="214" t="s">
        <v>538</v>
      </c>
      <c r="D22" s="215" t="s">
        <v>539</v>
      </c>
      <c r="E22" s="216" t="s">
        <v>899</v>
      </c>
      <c r="F22" s="217" t="s">
        <v>540</v>
      </c>
      <c r="G22" s="217">
        <v>9</v>
      </c>
      <c r="H22" s="95">
        <v>27000</v>
      </c>
      <c r="I22" s="95">
        <v>18000</v>
      </c>
      <c r="J22" s="95">
        <v>9000</v>
      </c>
      <c r="K22" s="218">
        <v>6</v>
      </c>
      <c r="L22" s="219">
        <v>3</v>
      </c>
      <c r="M22" s="220">
        <v>9</v>
      </c>
      <c r="N22" s="219">
        <v>6</v>
      </c>
      <c r="O22" s="219">
        <v>3</v>
      </c>
      <c r="P22" s="219"/>
      <c r="Q22" s="219"/>
      <c r="R22" s="219"/>
      <c r="S22" s="219"/>
      <c r="T22" s="199">
        <v>27000</v>
      </c>
      <c r="U22" s="199">
        <v>27000</v>
      </c>
      <c r="V22" s="199">
        <v>27000</v>
      </c>
      <c r="W22" s="221"/>
      <c r="X22" s="221"/>
      <c r="Y22" s="222"/>
      <c r="Z22" s="217">
        <v>9</v>
      </c>
      <c r="AA22" s="223"/>
      <c r="AB22" s="223"/>
    </row>
    <row r="23" spans="1:28" ht="24">
      <c r="A23" s="212"/>
      <c r="B23" s="213" t="s">
        <v>493</v>
      </c>
      <c r="C23" s="214" t="s">
        <v>541</v>
      </c>
      <c r="D23" s="215" t="s">
        <v>542</v>
      </c>
      <c r="E23" s="216" t="s">
        <v>1019</v>
      </c>
      <c r="F23" s="217" t="s">
        <v>543</v>
      </c>
      <c r="G23" s="217">
        <v>3</v>
      </c>
      <c r="H23" s="95">
        <v>9000</v>
      </c>
      <c r="I23" s="95">
        <v>9000</v>
      </c>
      <c r="J23" s="95">
        <v>0</v>
      </c>
      <c r="K23" s="218">
        <v>3</v>
      </c>
      <c r="L23" s="219"/>
      <c r="M23" s="220">
        <v>3</v>
      </c>
      <c r="N23" s="219">
        <v>3</v>
      </c>
      <c r="O23" s="219"/>
      <c r="P23" s="219"/>
      <c r="Q23" s="219"/>
      <c r="R23" s="219"/>
      <c r="S23" s="219"/>
      <c r="T23" s="199">
        <v>9000</v>
      </c>
      <c r="U23" s="199">
        <v>9000</v>
      </c>
      <c r="V23" s="42">
        <v>9000</v>
      </c>
      <c r="W23" s="221"/>
      <c r="X23" s="221"/>
      <c r="Y23" s="222"/>
      <c r="Z23" s="217">
        <v>1</v>
      </c>
      <c r="AA23" s="223">
        <v>2</v>
      </c>
      <c r="AB23" s="223"/>
    </row>
    <row r="24" spans="1:28" ht="36">
      <c r="A24" s="212"/>
      <c r="B24" s="213" t="s">
        <v>493</v>
      </c>
      <c r="C24" s="214" t="s">
        <v>544</v>
      </c>
      <c r="D24" s="215" t="s">
        <v>916</v>
      </c>
      <c r="E24" s="216" t="s">
        <v>496</v>
      </c>
      <c r="F24" s="217" t="s">
        <v>545</v>
      </c>
      <c r="G24" s="217">
        <v>5</v>
      </c>
      <c r="H24" s="95">
        <v>15000</v>
      </c>
      <c r="I24" s="95">
        <v>15000</v>
      </c>
      <c r="J24" s="95">
        <v>0</v>
      </c>
      <c r="K24" s="218">
        <v>5</v>
      </c>
      <c r="L24" s="219"/>
      <c r="M24" s="220">
        <v>5</v>
      </c>
      <c r="N24" s="219">
        <v>5</v>
      </c>
      <c r="O24" s="219"/>
      <c r="P24" s="219"/>
      <c r="Q24" s="219"/>
      <c r="R24" s="219"/>
      <c r="S24" s="219"/>
      <c r="T24" s="199">
        <v>15000</v>
      </c>
      <c r="U24" s="199">
        <v>15000</v>
      </c>
      <c r="V24" s="199">
        <v>15000</v>
      </c>
      <c r="W24" s="221"/>
      <c r="X24" s="221"/>
      <c r="Y24" s="222"/>
      <c r="Z24" s="217">
        <v>5</v>
      </c>
      <c r="AA24" s="223"/>
      <c r="AB24" s="223"/>
    </row>
    <row r="25" spans="1:28" ht="24">
      <c r="A25" s="212"/>
      <c r="B25" s="213" t="s">
        <v>546</v>
      </c>
      <c r="C25" s="214" t="s">
        <v>547</v>
      </c>
      <c r="D25" s="214" t="s">
        <v>548</v>
      </c>
      <c r="E25" s="287" t="s">
        <v>899</v>
      </c>
      <c r="F25" s="288" t="s">
        <v>549</v>
      </c>
      <c r="G25" s="217">
        <v>14</v>
      </c>
      <c r="H25" s="95">
        <v>42000</v>
      </c>
      <c r="I25" s="95">
        <v>42000</v>
      </c>
      <c r="J25" s="95">
        <v>0</v>
      </c>
      <c r="K25" s="218">
        <v>14</v>
      </c>
      <c r="L25" s="219"/>
      <c r="M25" s="220">
        <v>14</v>
      </c>
      <c r="N25" s="219"/>
      <c r="O25" s="219"/>
      <c r="P25" s="219"/>
      <c r="Q25" s="219"/>
      <c r="R25" s="219"/>
      <c r="S25" s="219"/>
      <c r="T25" s="42">
        <v>42000</v>
      </c>
      <c r="U25" s="42">
        <v>42000</v>
      </c>
      <c r="V25" s="42">
        <v>42000</v>
      </c>
      <c r="W25" s="221"/>
      <c r="X25" s="221"/>
      <c r="Y25" s="222"/>
      <c r="Z25" s="217">
        <v>14</v>
      </c>
      <c r="AA25" s="223"/>
      <c r="AB25" s="223"/>
    </row>
    <row r="26" spans="1:28" ht="24">
      <c r="A26" s="212"/>
      <c r="B26" s="213" t="s">
        <v>546</v>
      </c>
      <c r="C26" s="214" t="s">
        <v>547</v>
      </c>
      <c r="D26" s="215" t="s">
        <v>550</v>
      </c>
      <c r="E26" s="216" t="s">
        <v>899</v>
      </c>
      <c r="F26" s="217" t="s">
        <v>551</v>
      </c>
      <c r="G26" s="217">
        <v>12</v>
      </c>
      <c r="H26" s="95">
        <v>36000</v>
      </c>
      <c r="I26" s="95">
        <v>36000</v>
      </c>
      <c r="J26" s="95">
        <v>0</v>
      </c>
      <c r="K26" s="218">
        <v>12</v>
      </c>
      <c r="L26" s="219"/>
      <c r="M26" s="220">
        <v>12</v>
      </c>
      <c r="N26" s="219"/>
      <c r="O26" s="219"/>
      <c r="P26" s="219"/>
      <c r="Q26" s="219"/>
      <c r="R26" s="219"/>
      <c r="S26" s="219"/>
      <c r="T26" s="42">
        <v>36000</v>
      </c>
      <c r="U26" s="42">
        <v>36000</v>
      </c>
      <c r="V26" s="42">
        <v>36000</v>
      </c>
      <c r="W26" s="221"/>
      <c r="X26" s="221"/>
      <c r="Y26" s="222"/>
      <c r="Z26" s="217">
        <v>12</v>
      </c>
      <c r="AA26" s="223"/>
      <c r="AB26" s="223"/>
    </row>
    <row r="27" spans="1:28" ht="24">
      <c r="A27" s="212"/>
      <c r="B27" s="213" t="s">
        <v>546</v>
      </c>
      <c r="C27" s="214" t="s">
        <v>547</v>
      </c>
      <c r="D27" s="215" t="s">
        <v>552</v>
      </c>
      <c r="E27" s="216" t="s">
        <v>899</v>
      </c>
      <c r="F27" s="217" t="s">
        <v>553</v>
      </c>
      <c r="G27" s="217">
        <v>2</v>
      </c>
      <c r="H27" s="95">
        <v>6000</v>
      </c>
      <c r="I27" s="95">
        <v>6000</v>
      </c>
      <c r="J27" s="95">
        <v>0</v>
      </c>
      <c r="K27" s="218">
        <v>2</v>
      </c>
      <c r="L27" s="219"/>
      <c r="M27" s="220">
        <v>2</v>
      </c>
      <c r="N27" s="219">
        <v>2</v>
      </c>
      <c r="O27" s="219"/>
      <c r="P27" s="219"/>
      <c r="Q27" s="219"/>
      <c r="R27" s="219"/>
      <c r="S27" s="219"/>
      <c r="T27" s="199">
        <v>6000</v>
      </c>
      <c r="U27" s="199">
        <v>6000</v>
      </c>
      <c r="V27" s="199">
        <v>6000</v>
      </c>
      <c r="W27" s="221"/>
      <c r="X27" s="221"/>
      <c r="Y27" s="222"/>
      <c r="Z27" s="219">
        <v>2</v>
      </c>
      <c r="AA27" s="219"/>
      <c r="AB27" s="219"/>
    </row>
    <row r="28" spans="1:28" ht="24">
      <c r="A28" s="212"/>
      <c r="B28" s="213" t="s">
        <v>546</v>
      </c>
      <c r="C28" s="214" t="s">
        <v>554</v>
      </c>
      <c r="D28" s="215" t="s">
        <v>554</v>
      </c>
      <c r="E28" s="216" t="s">
        <v>899</v>
      </c>
      <c r="F28" s="217" t="s">
        <v>555</v>
      </c>
      <c r="G28" s="217">
        <v>1</v>
      </c>
      <c r="H28" s="95">
        <v>3000</v>
      </c>
      <c r="I28" s="95">
        <v>3000</v>
      </c>
      <c r="J28" s="95">
        <v>0</v>
      </c>
      <c r="K28" s="218">
        <v>1</v>
      </c>
      <c r="L28" s="219"/>
      <c r="M28" s="220">
        <v>1</v>
      </c>
      <c r="N28" s="219">
        <v>1</v>
      </c>
      <c r="O28" s="219"/>
      <c r="P28" s="219"/>
      <c r="Q28" s="219"/>
      <c r="R28" s="219"/>
      <c r="S28" s="219"/>
      <c r="T28" s="199">
        <v>3000</v>
      </c>
      <c r="U28" s="199">
        <v>3000</v>
      </c>
      <c r="V28" s="42">
        <v>3000</v>
      </c>
      <c r="W28" s="221"/>
      <c r="X28" s="221"/>
      <c r="Y28" s="222"/>
      <c r="Z28" s="217"/>
      <c r="AA28" s="223">
        <v>1</v>
      </c>
      <c r="AB28" s="223"/>
    </row>
    <row r="29" spans="1:28" ht="36">
      <c r="A29" s="212"/>
      <c r="B29" s="213" t="s">
        <v>546</v>
      </c>
      <c r="C29" s="214" t="s">
        <v>556</v>
      </c>
      <c r="D29" s="215" t="s">
        <v>557</v>
      </c>
      <c r="E29" s="216" t="s">
        <v>558</v>
      </c>
      <c r="F29" s="217" t="s">
        <v>559</v>
      </c>
      <c r="G29" s="217">
        <v>1</v>
      </c>
      <c r="H29" s="95">
        <v>3000</v>
      </c>
      <c r="I29" s="95">
        <v>3000</v>
      </c>
      <c r="J29" s="95">
        <v>0</v>
      </c>
      <c r="K29" s="218">
        <v>1</v>
      </c>
      <c r="L29" s="219"/>
      <c r="M29" s="220">
        <v>1</v>
      </c>
      <c r="N29" s="219">
        <v>1</v>
      </c>
      <c r="O29" s="219"/>
      <c r="P29" s="219"/>
      <c r="Q29" s="219"/>
      <c r="R29" s="219"/>
      <c r="S29" s="219"/>
      <c r="T29" s="199">
        <v>3000</v>
      </c>
      <c r="U29" s="199"/>
      <c r="V29" s="199"/>
      <c r="W29" s="221"/>
      <c r="X29" s="221">
        <v>3000</v>
      </c>
      <c r="Y29" s="222"/>
      <c r="Z29" s="217">
        <v>1</v>
      </c>
      <c r="AA29" s="223"/>
      <c r="AB29" s="223"/>
    </row>
    <row r="30" spans="1:28" ht="36">
      <c r="A30" s="212"/>
      <c r="B30" s="213" t="s">
        <v>546</v>
      </c>
      <c r="C30" s="214" t="s">
        <v>560</v>
      </c>
      <c r="D30" s="215" t="s">
        <v>557</v>
      </c>
      <c r="E30" s="216" t="s">
        <v>899</v>
      </c>
      <c r="F30" s="217" t="s">
        <v>561</v>
      </c>
      <c r="G30" s="217">
        <v>5</v>
      </c>
      <c r="H30" s="95">
        <v>15000</v>
      </c>
      <c r="I30" s="95">
        <v>15000</v>
      </c>
      <c r="J30" s="95">
        <v>0</v>
      </c>
      <c r="K30" s="218">
        <v>5</v>
      </c>
      <c r="L30" s="219"/>
      <c r="M30" s="220">
        <v>5</v>
      </c>
      <c r="N30" s="219">
        <v>5</v>
      </c>
      <c r="O30" s="219"/>
      <c r="P30" s="219"/>
      <c r="Q30" s="219"/>
      <c r="R30" s="219"/>
      <c r="S30" s="219"/>
      <c r="T30" s="199">
        <v>15000</v>
      </c>
      <c r="U30" s="199"/>
      <c r="V30" s="199"/>
      <c r="W30" s="43"/>
      <c r="X30" s="221">
        <v>15000</v>
      </c>
      <c r="Y30" s="222"/>
      <c r="Z30" s="217">
        <v>5</v>
      </c>
      <c r="AA30" s="223"/>
      <c r="AB30" s="223"/>
    </row>
    <row r="31" spans="1:28" ht="36">
      <c r="A31" s="212"/>
      <c r="B31" s="213" t="s">
        <v>546</v>
      </c>
      <c r="C31" s="214" t="s">
        <v>562</v>
      </c>
      <c r="D31" s="215" t="s">
        <v>557</v>
      </c>
      <c r="E31" s="216" t="s">
        <v>899</v>
      </c>
      <c r="F31" s="217" t="s">
        <v>563</v>
      </c>
      <c r="G31" s="217">
        <v>21</v>
      </c>
      <c r="H31" s="95">
        <v>63000</v>
      </c>
      <c r="I31" s="95">
        <v>63000</v>
      </c>
      <c r="J31" s="95">
        <v>0</v>
      </c>
      <c r="K31" s="218">
        <v>21</v>
      </c>
      <c r="L31" s="219"/>
      <c r="M31" s="220">
        <v>21</v>
      </c>
      <c r="N31" s="219">
        <v>21</v>
      </c>
      <c r="O31" s="219"/>
      <c r="P31" s="219"/>
      <c r="Q31" s="219"/>
      <c r="R31" s="219"/>
      <c r="S31" s="219"/>
      <c r="T31" s="199">
        <v>63000</v>
      </c>
      <c r="U31" s="199"/>
      <c r="V31" s="199"/>
      <c r="W31" s="221"/>
      <c r="X31" s="221">
        <v>63000</v>
      </c>
      <c r="Y31" s="222"/>
      <c r="Z31" s="217">
        <v>21</v>
      </c>
      <c r="AA31" s="223"/>
      <c r="AB31" s="223"/>
    </row>
    <row r="32" spans="1:28" ht="36">
      <c r="A32" s="212"/>
      <c r="B32" s="213" t="s">
        <v>546</v>
      </c>
      <c r="C32" s="214" t="s">
        <v>564</v>
      </c>
      <c r="D32" s="215" t="s">
        <v>557</v>
      </c>
      <c r="E32" s="216" t="s">
        <v>565</v>
      </c>
      <c r="F32" s="217" t="s">
        <v>566</v>
      </c>
      <c r="G32" s="217">
        <v>3</v>
      </c>
      <c r="H32" s="95">
        <v>9000</v>
      </c>
      <c r="I32" s="95">
        <v>9000</v>
      </c>
      <c r="J32" s="95">
        <v>0</v>
      </c>
      <c r="K32" s="218">
        <v>3</v>
      </c>
      <c r="L32" s="219"/>
      <c r="M32" s="220">
        <v>3</v>
      </c>
      <c r="N32" s="219">
        <v>3</v>
      </c>
      <c r="O32" s="219"/>
      <c r="P32" s="219"/>
      <c r="Q32" s="219"/>
      <c r="R32" s="219"/>
      <c r="S32" s="219"/>
      <c r="T32" s="199">
        <v>9000</v>
      </c>
      <c r="U32" s="199"/>
      <c r="V32" s="199"/>
      <c r="W32" s="221"/>
      <c r="X32" s="221">
        <v>9000</v>
      </c>
      <c r="Y32" s="222"/>
      <c r="Z32" s="217">
        <v>3</v>
      </c>
      <c r="AA32" s="223"/>
      <c r="AB32" s="223"/>
    </row>
    <row r="33" spans="1:28" ht="12.75">
      <c r="A33" s="212"/>
      <c r="B33" s="213" t="s">
        <v>546</v>
      </c>
      <c r="C33" s="214" t="s">
        <v>567</v>
      </c>
      <c r="D33" s="215" t="s">
        <v>568</v>
      </c>
      <c r="E33" s="216" t="s">
        <v>899</v>
      </c>
      <c r="F33" s="217" t="s">
        <v>569</v>
      </c>
      <c r="G33" s="217">
        <v>72</v>
      </c>
      <c r="H33" s="95">
        <v>216000</v>
      </c>
      <c r="I33" s="95">
        <v>216000</v>
      </c>
      <c r="J33" s="95">
        <v>0</v>
      </c>
      <c r="K33" s="218">
        <v>72</v>
      </c>
      <c r="L33" s="219"/>
      <c r="M33" s="220">
        <v>72</v>
      </c>
      <c r="N33" s="219">
        <v>72</v>
      </c>
      <c r="O33" s="219"/>
      <c r="P33" s="219"/>
      <c r="Q33" s="219"/>
      <c r="R33" s="219"/>
      <c r="S33" s="219"/>
      <c r="T33" s="199">
        <v>216000</v>
      </c>
      <c r="U33" s="199"/>
      <c r="V33" s="199"/>
      <c r="W33" s="221"/>
      <c r="X33" s="221">
        <v>216000</v>
      </c>
      <c r="Y33" s="222"/>
      <c r="Z33" s="219">
        <v>71</v>
      </c>
      <c r="AA33" s="219"/>
      <c r="AB33" s="219">
        <v>1</v>
      </c>
    </row>
    <row r="34" spans="1:28" ht="12.75">
      <c r="A34" s="212"/>
      <c r="B34" s="213" t="s">
        <v>570</v>
      </c>
      <c r="C34" s="214" t="s">
        <v>571</v>
      </c>
      <c r="D34" s="215" t="s">
        <v>572</v>
      </c>
      <c r="E34" s="216" t="s">
        <v>899</v>
      </c>
      <c r="F34" s="217" t="s">
        <v>573</v>
      </c>
      <c r="G34" s="217">
        <v>21</v>
      </c>
      <c r="H34" s="95">
        <v>63000</v>
      </c>
      <c r="I34" s="95">
        <v>63000</v>
      </c>
      <c r="J34" s="95">
        <v>0</v>
      </c>
      <c r="K34" s="218">
        <v>21</v>
      </c>
      <c r="L34" s="219"/>
      <c r="M34" s="220">
        <v>21</v>
      </c>
      <c r="N34" s="219">
        <v>21</v>
      </c>
      <c r="O34" s="219"/>
      <c r="P34" s="219"/>
      <c r="Q34" s="219"/>
      <c r="R34" s="219"/>
      <c r="S34" s="219"/>
      <c r="T34" s="199">
        <v>63000</v>
      </c>
      <c r="U34" s="199">
        <v>63000</v>
      </c>
      <c r="V34" s="42">
        <v>63000</v>
      </c>
      <c r="W34" s="221"/>
      <c r="X34" s="221"/>
      <c r="Y34" s="222"/>
      <c r="Z34" s="217">
        <v>21</v>
      </c>
      <c r="AA34" s="223"/>
      <c r="AB34" s="223"/>
    </row>
    <row r="35" spans="1:28" ht="24">
      <c r="A35" s="212"/>
      <c r="B35" s="213" t="s">
        <v>570</v>
      </c>
      <c r="C35" s="214" t="s">
        <v>918</v>
      </c>
      <c r="D35" s="215" t="s">
        <v>575</v>
      </c>
      <c r="E35" s="216" t="s">
        <v>899</v>
      </c>
      <c r="F35" s="217" t="s">
        <v>576</v>
      </c>
      <c r="G35" s="217">
        <v>26</v>
      </c>
      <c r="H35" s="95">
        <v>78000</v>
      </c>
      <c r="I35" s="95">
        <v>78000</v>
      </c>
      <c r="J35" s="95">
        <v>0</v>
      </c>
      <c r="K35" s="218">
        <v>26</v>
      </c>
      <c r="L35" s="219"/>
      <c r="M35" s="220">
        <v>26</v>
      </c>
      <c r="N35" s="219">
        <v>26</v>
      </c>
      <c r="O35" s="219"/>
      <c r="P35" s="219"/>
      <c r="Q35" s="219"/>
      <c r="R35" s="219"/>
      <c r="S35" s="219"/>
      <c r="T35" s="199">
        <v>78000</v>
      </c>
      <c r="U35" s="199">
        <v>78000</v>
      </c>
      <c r="V35" s="199">
        <v>78000</v>
      </c>
      <c r="W35" s="221"/>
      <c r="X35" s="221"/>
      <c r="Y35" s="222"/>
      <c r="Z35" s="217">
        <v>16</v>
      </c>
      <c r="AA35" s="223">
        <v>10</v>
      </c>
      <c r="AB35" s="223"/>
    </row>
    <row r="36" spans="1:28" ht="36">
      <c r="A36" s="212"/>
      <c r="B36" s="213" t="s">
        <v>570</v>
      </c>
      <c r="C36" s="214" t="s">
        <v>577</v>
      </c>
      <c r="D36" s="215" t="s">
        <v>578</v>
      </c>
      <c r="E36" s="216" t="s">
        <v>579</v>
      </c>
      <c r="F36" s="217" t="s">
        <v>828</v>
      </c>
      <c r="G36" s="217">
        <v>16</v>
      </c>
      <c r="H36" s="95">
        <v>48000</v>
      </c>
      <c r="I36" s="95">
        <v>48000</v>
      </c>
      <c r="J36" s="95">
        <v>0</v>
      </c>
      <c r="K36" s="218">
        <v>16</v>
      </c>
      <c r="L36" s="219"/>
      <c r="M36" s="220">
        <v>16</v>
      </c>
      <c r="N36" s="219">
        <v>11</v>
      </c>
      <c r="O36" s="219"/>
      <c r="P36" s="219"/>
      <c r="Q36" s="219"/>
      <c r="R36" s="219"/>
      <c r="S36" s="219"/>
      <c r="T36" s="199">
        <v>48000</v>
      </c>
      <c r="U36" s="199"/>
      <c r="V36" s="199"/>
      <c r="W36" s="221"/>
      <c r="X36" s="221">
        <v>48000</v>
      </c>
      <c r="Y36" s="222"/>
      <c r="Z36" s="217">
        <v>16</v>
      </c>
      <c r="AA36" s="223"/>
      <c r="AB36" s="223"/>
    </row>
    <row r="37" spans="1:28" ht="24">
      <c r="A37" s="212"/>
      <c r="B37" s="213" t="s">
        <v>570</v>
      </c>
      <c r="C37" s="214" t="s">
        <v>154</v>
      </c>
      <c r="D37" s="215" t="s">
        <v>580</v>
      </c>
      <c r="E37" s="216" t="s">
        <v>899</v>
      </c>
      <c r="F37" s="217" t="s">
        <v>581</v>
      </c>
      <c r="G37" s="217">
        <v>22</v>
      </c>
      <c r="H37" s="95">
        <v>66000</v>
      </c>
      <c r="I37" s="95">
        <v>66000</v>
      </c>
      <c r="J37" s="95">
        <v>0</v>
      </c>
      <c r="K37" s="218">
        <v>22</v>
      </c>
      <c r="L37" s="219"/>
      <c r="M37" s="220">
        <v>22</v>
      </c>
      <c r="N37" s="219">
        <v>22</v>
      </c>
      <c r="O37" s="219"/>
      <c r="P37" s="219"/>
      <c r="Q37" s="219"/>
      <c r="R37" s="219"/>
      <c r="S37" s="219"/>
      <c r="T37" s="199">
        <v>66000</v>
      </c>
      <c r="U37" s="199">
        <v>66000</v>
      </c>
      <c r="V37" s="199">
        <v>66000</v>
      </c>
      <c r="W37" s="221"/>
      <c r="X37" s="221"/>
      <c r="Y37" s="222"/>
      <c r="Z37" s="217">
        <v>5</v>
      </c>
      <c r="AA37" s="223">
        <v>6</v>
      </c>
      <c r="AB37" s="223">
        <v>11</v>
      </c>
    </row>
    <row r="38" spans="1:28" ht="12.75">
      <c r="A38" s="212"/>
      <c r="B38" s="213" t="s">
        <v>570</v>
      </c>
      <c r="C38" s="214" t="s">
        <v>582</v>
      </c>
      <c r="D38" s="215" t="s">
        <v>583</v>
      </c>
      <c r="E38" s="216" t="s">
        <v>899</v>
      </c>
      <c r="F38" s="217" t="s">
        <v>584</v>
      </c>
      <c r="G38" s="217">
        <v>47</v>
      </c>
      <c r="H38" s="95">
        <v>141000</v>
      </c>
      <c r="I38" s="95">
        <v>141000</v>
      </c>
      <c r="J38" s="95">
        <v>0</v>
      </c>
      <c r="K38" s="218">
        <v>47</v>
      </c>
      <c r="L38" s="219"/>
      <c r="M38" s="220">
        <v>47</v>
      </c>
      <c r="N38" s="219">
        <v>47</v>
      </c>
      <c r="O38" s="219"/>
      <c r="P38" s="219"/>
      <c r="Q38" s="219"/>
      <c r="R38" s="219"/>
      <c r="S38" s="219"/>
      <c r="T38" s="199">
        <v>141000</v>
      </c>
      <c r="U38" s="199">
        <v>141000</v>
      </c>
      <c r="V38" s="199">
        <v>141000</v>
      </c>
      <c r="W38" s="221"/>
      <c r="X38" s="221"/>
      <c r="Y38" s="222"/>
      <c r="Z38" s="217">
        <v>41</v>
      </c>
      <c r="AA38" s="223">
        <v>6</v>
      </c>
      <c r="AB38" s="223"/>
    </row>
    <row r="39" spans="1:28" ht="36">
      <c r="A39" s="212"/>
      <c r="B39" s="213" t="s">
        <v>570</v>
      </c>
      <c r="C39" s="214" t="s">
        <v>585</v>
      </c>
      <c r="D39" s="215" t="s">
        <v>586</v>
      </c>
      <c r="E39" s="216" t="s">
        <v>899</v>
      </c>
      <c r="F39" s="217" t="s">
        <v>587</v>
      </c>
      <c r="G39" s="217">
        <v>12</v>
      </c>
      <c r="H39" s="95">
        <v>36000</v>
      </c>
      <c r="I39" s="95">
        <v>36000</v>
      </c>
      <c r="J39" s="95">
        <v>0</v>
      </c>
      <c r="K39" s="218">
        <v>12</v>
      </c>
      <c r="L39" s="219"/>
      <c r="M39" s="220">
        <v>12</v>
      </c>
      <c r="N39" s="219">
        <v>12</v>
      </c>
      <c r="O39" s="219"/>
      <c r="P39" s="219"/>
      <c r="Q39" s="219"/>
      <c r="R39" s="219"/>
      <c r="S39" s="219"/>
      <c r="T39" s="199">
        <v>36000</v>
      </c>
      <c r="U39" s="199">
        <v>36000</v>
      </c>
      <c r="V39" s="42">
        <v>36000</v>
      </c>
      <c r="W39" s="221"/>
      <c r="X39" s="221"/>
      <c r="Y39" s="222"/>
      <c r="Z39" s="217">
        <v>12</v>
      </c>
      <c r="AA39" s="223"/>
      <c r="AB39" s="223"/>
    </row>
    <row r="40" spans="1:28" ht="12.75">
      <c r="A40" s="212"/>
      <c r="B40" s="213" t="s">
        <v>570</v>
      </c>
      <c r="C40" s="214" t="s">
        <v>588</v>
      </c>
      <c r="D40" s="215" t="s">
        <v>589</v>
      </c>
      <c r="E40" s="216" t="s">
        <v>899</v>
      </c>
      <c r="F40" s="217" t="s">
        <v>590</v>
      </c>
      <c r="G40" s="217">
        <v>162</v>
      </c>
      <c r="H40" s="95">
        <v>486000</v>
      </c>
      <c r="I40" s="95">
        <v>486000</v>
      </c>
      <c r="J40" s="95">
        <v>0</v>
      </c>
      <c r="K40" s="218">
        <v>162</v>
      </c>
      <c r="L40" s="219"/>
      <c r="M40" s="220">
        <v>162</v>
      </c>
      <c r="N40" s="219">
        <v>162</v>
      </c>
      <c r="O40" s="219"/>
      <c r="P40" s="219"/>
      <c r="Q40" s="219"/>
      <c r="R40" s="219"/>
      <c r="S40" s="219"/>
      <c r="T40" s="199">
        <v>486000</v>
      </c>
      <c r="U40" s="199"/>
      <c r="V40" s="199"/>
      <c r="W40" s="221"/>
      <c r="X40" s="221">
        <v>486000</v>
      </c>
      <c r="Y40" s="222"/>
      <c r="Z40" s="217">
        <v>160</v>
      </c>
      <c r="AA40" s="223">
        <v>2</v>
      </c>
      <c r="AB40" s="223"/>
    </row>
    <row r="41" spans="1:28" ht="12.75">
      <c r="A41" s="212"/>
      <c r="B41" s="213" t="s">
        <v>570</v>
      </c>
      <c r="C41" s="214" t="s">
        <v>591</v>
      </c>
      <c r="D41" s="215" t="s">
        <v>592</v>
      </c>
      <c r="E41" s="216" t="s">
        <v>899</v>
      </c>
      <c r="F41" s="217" t="s">
        <v>593</v>
      </c>
      <c r="G41" s="217">
        <v>78</v>
      </c>
      <c r="H41" s="95">
        <v>234000</v>
      </c>
      <c r="I41" s="95">
        <v>234000</v>
      </c>
      <c r="J41" s="95">
        <v>0</v>
      </c>
      <c r="K41" s="218">
        <v>78</v>
      </c>
      <c r="L41" s="219"/>
      <c r="M41" s="220">
        <v>78</v>
      </c>
      <c r="N41" s="219">
        <v>78</v>
      </c>
      <c r="O41" s="219"/>
      <c r="P41" s="219"/>
      <c r="Q41" s="219"/>
      <c r="R41" s="219"/>
      <c r="S41" s="219"/>
      <c r="T41" s="199">
        <v>234000</v>
      </c>
      <c r="U41" s="199"/>
      <c r="V41" s="199"/>
      <c r="W41" s="221"/>
      <c r="X41" s="221">
        <v>234000</v>
      </c>
      <c r="Y41" s="222"/>
      <c r="Z41" s="217">
        <v>78</v>
      </c>
      <c r="AA41" s="223"/>
      <c r="AB41" s="223"/>
    </row>
    <row r="42" spans="1:28" ht="36">
      <c r="A42" s="212"/>
      <c r="B42" s="213" t="s">
        <v>570</v>
      </c>
      <c r="C42" s="215" t="s">
        <v>594</v>
      </c>
      <c r="D42" s="215" t="s">
        <v>595</v>
      </c>
      <c r="E42" s="216" t="s">
        <v>596</v>
      </c>
      <c r="F42" s="217" t="s">
        <v>597</v>
      </c>
      <c r="G42" s="217">
        <v>24</v>
      </c>
      <c r="H42" s="95">
        <v>72000</v>
      </c>
      <c r="I42" s="95">
        <v>72000</v>
      </c>
      <c r="J42" s="95">
        <v>0</v>
      </c>
      <c r="K42" s="218">
        <v>24</v>
      </c>
      <c r="L42" s="219"/>
      <c r="M42" s="220">
        <v>24</v>
      </c>
      <c r="N42" s="219">
        <v>24</v>
      </c>
      <c r="O42" s="219"/>
      <c r="P42" s="219"/>
      <c r="Q42" s="219"/>
      <c r="R42" s="219"/>
      <c r="S42" s="219"/>
      <c r="T42" s="199">
        <v>72000</v>
      </c>
      <c r="U42" s="199">
        <v>72000</v>
      </c>
      <c r="V42" s="199">
        <v>72000</v>
      </c>
      <c r="W42" s="221"/>
      <c r="X42" s="221"/>
      <c r="Y42" s="222"/>
      <c r="Z42" s="217">
        <v>24</v>
      </c>
      <c r="AA42" s="223"/>
      <c r="AB42" s="223"/>
    </row>
    <row r="43" spans="1:28" ht="36">
      <c r="A43" s="212"/>
      <c r="B43" s="213" t="s">
        <v>570</v>
      </c>
      <c r="C43" s="214" t="s">
        <v>598</v>
      </c>
      <c r="D43" s="214" t="s">
        <v>599</v>
      </c>
      <c r="E43" s="287" t="s">
        <v>600</v>
      </c>
      <c r="F43" s="288" t="s">
        <v>829</v>
      </c>
      <c r="G43" s="217">
        <v>90</v>
      </c>
      <c r="H43" s="95">
        <v>270000</v>
      </c>
      <c r="I43" s="95">
        <v>270000</v>
      </c>
      <c r="J43" s="95">
        <v>0</v>
      </c>
      <c r="K43" s="218">
        <v>90</v>
      </c>
      <c r="L43" s="219"/>
      <c r="M43" s="220">
        <v>90</v>
      </c>
      <c r="N43" s="219">
        <v>90</v>
      </c>
      <c r="O43" s="219"/>
      <c r="P43" s="219"/>
      <c r="Q43" s="219"/>
      <c r="R43" s="219"/>
      <c r="S43" s="219"/>
      <c r="T43" s="199">
        <v>270000</v>
      </c>
      <c r="U43" s="199">
        <v>0</v>
      </c>
      <c r="V43" s="199"/>
      <c r="W43" s="221"/>
      <c r="X43" s="221">
        <v>270000</v>
      </c>
      <c r="Y43" s="222"/>
      <c r="Z43" s="217">
        <v>90</v>
      </c>
      <c r="AA43" s="223"/>
      <c r="AB43" s="223"/>
    </row>
    <row r="44" spans="1:28" ht="48">
      <c r="A44" s="212"/>
      <c r="B44" s="213" t="s">
        <v>570</v>
      </c>
      <c r="C44" s="214" t="s">
        <v>601</v>
      </c>
      <c r="D44" s="215" t="s">
        <v>602</v>
      </c>
      <c r="E44" s="238" t="s">
        <v>156</v>
      </c>
      <c r="F44" s="219" t="s">
        <v>603</v>
      </c>
      <c r="G44" s="217">
        <v>150</v>
      </c>
      <c r="H44" s="95">
        <v>450000</v>
      </c>
      <c r="I44" s="95">
        <v>450000</v>
      </c>
      <c r="J44" s="95">
        <v>0</v>
      </c>
      <c r="K44" s="218">
        <v>150</v>
      </c>
      <c r="L44" s="219"/>
      <c r="M44" s="220">
        <v>150</v>
      </c>
      <c r="N44" s="219">
        <v>150</v>
      </c>
      <c r="O44" s="219"/>
      <c r="P44" s="219"/>
      <c r="Q44" s="219"/>
      <c r="R44" s="219"/>
      <c r="S44" s="219"/>
      <c r="T44" s="199">
        <v>450000</v>
      </c>
      <c r="U44" s="199"/>
      <c r="V44" s="199"/>
      <c r="W44" s="221"/>
      <c r="X44" s="221">
        <v>450000</v>
      </c>
      <c r="Y44" s="222"/>
      <c r="Z44" s="217">
        <v>144</v>
      </c>
      <c r="AA44" s="223">
        <v>5</v>
      </c>
      <c r="AB44" s="223">
        <v>1</v>
      </c>
    </row>
    <row r="45" spans="1:28" ht="24">
      <c r="A45" s="212"/>
      <c r="B45" s="213" t="s">
        <v>570</v>
      </c>
      <c r="C45" s="214" t="s">
        <v>604</v>
      </c>
      <c r="D45" s="215" t="s">
        <v>604</v>
      </c>
      <c r="E45" s="216" t="s">
        <v>899</v>
      </c>
      <c r="F45" s="217" t="s">
        <v>605</v>
      </c>
      <c r="G45" s="217">
        <v>44</v>
      </c>
      <c r="H45" s="95">
        <v>132000</v>
      </c>
      <c r="I45" s="95">
        <v>132000</v>
      </c>
      <c r="J45" s="95">
        <v>0</v>
      </c>
      <c r="K45" s="218">
        <v>44</v>
      </c>
      <c r="L45" s="219"/>
      <c r="M45" s="220">
        <v>44</v>
      </c>
      <c r="N45" s="219"/>
      <c r="O45" s="219"/>
      <c r="P45" s="219"/>
      <c r="Q45" s="219"/>
      <c r="R45" s="219"/>
      <c r="S45" s="219"/>
      <c r="T45" s="42">
        <v>132000</v>
      </c>
      <c r="U45" s="42"/>
      <c r="V45" s="199"/>
      <c r="W45" s="221"/>
      <c r="X45" s="43">
        <v>132000</v>
      </c>
      <c r="Y45" s="222"/>
      <c r="Z45" s="217">
        <v>44</v>
      </c>
      <c r="AA45" s="223"/>
      <c r="AB45" s="223"/>
    </row>
    <row r="46" spans="1:28" ht="36">
      <c r="A46" s="212"/>
      <c r="B46" s="213" t="s">
        <v>570</v>
      </c>
      <c r="C46" s="214" t="s">
        <v>606</v>
      </c>
      <c r="D46" s="215" t="s">
        <v>607</v>
      </c>
      <c r="E46" s="216" t="s">
        <v>899</v>
      </c>
      <c r="F46" s="217" t="s">
        <v>608</v>
      </c>
      <c r="G46" s="217">
        <v>101</v>
      </c>
      <c r="H46" s="95">
        <v>303000</v>
      </c>
      <c r="I46" s="95">
        <v>303000</v>
      </c>
      <c r="J46" s="95">
        <v>0</v>
      </c>
      <c r="K46" s="218">
        <v>101</v>
      </c>
      <c r="L46" s="219"/>
      <c r="M46" s="220">
        <v>101</v>
      </c>
      <c r="N46" s="219">
        <v>101</v>
      </c>
      <c r="O46" s="219"/>
      <c r="P46" s="219"/>
      <c r="Q46" s="219"/>
      <c r="R46" s="219"/>
      <c r="S46" s="219"/>
      <c r="T46" s="199">
        <v>303000</v>
      </c>
      <c r="U46" s="199">
        <v>303000</v>
      </c>
      <c r="V46" s="199">
        <v>303000</v>
      </c>
      <c r="W46" s="221"/>
      <c r="X46" s="221"/>
      <c r="Y46" s="222"/>
      <c r="Z46" s="217">
        <v>101</v>
      </c>
      <c r="AA46" s="223"/>
      <c r="AB46" s="223"/>
    </row>
    <row r="47" spans="1:28" ht="36">
      <c r="A47" s="212"/>
      <c r="B47" s="213" t="s">
        <v>570</v>
      </c>
      <c r="C47" s="214" t="s">
        <v>609</v>
      </c>
      <c r="D47" s="215" t="s">
        <v>610</v>
      </c>
      <c r="E47" s="216" t="s">
        <v>899</v>
      </c>
      <c r="F47" s="217" t="s">
        <v>611</v>
      </c>
      <c r="G47" s="217">
        <v>335</v>
      </c>
      <c r="H47" s="95">
        <v>1005000</v>
      </c>
      <c r="I47" s="95">
        <v>1005000</v>
      </c>
      <c r="J47" s="95">
        <v>0</v>
      </c>
      <c r="K47" s="218">
        <v>335</v>
      </c>
      <c r="L47" s="219"/>
      <c r="M47" s="220">
        <v>335</v>
      </c>
      <c r="N47" s="219">
        <v>335</v>
      </c>
      <c r="O47" s="219"/>
      <c r="P47" s="219"/>
      <c r="Q47" s="219"/>
      <c r="R47" s="219"/>
      <c r="S47" s="219"/>
      <c r="T47" s="199">
        <v>1005000</v>
      </c>
      <c r="U47" s="199"/>
      <c r="V47" s="199"/>
      <c r="W47" s="221"/>
      <c r="X47" s="221">
        <v>1005000</v>
      </c>
      <c r="Y47" s="222"/>
      <c r="Z47" s="217">
        <v>335</v>
      </c>
      <c r="AA47" s="223"/>
      <c r="AB47" s="223"/>
    </row>
    <row r="48" spans="1:28" ht="24">
      <c r="A48" s="212"/>
      <c r="B48" s="213" t="s">
        <v>570</v>
      </c>
      <c r="C48" s="214" t="s">
        <v>612</v>
      </c>
      <c r="D48" s="214" t="s">
        <v>613</v>
      </c>
      <c r="E48" s="287" t="s">
        <v>899</v>
      </c>
      <c r="F48" s="288" t="s">
        <v>614</v>
      </c>
      <c r="G48" s="217">
        <v>46</v>
      </c>
      <c r="H48" s="95">
        <v>138000</v>
      </c>
      <c r="I48" s="95">
        <v>138000</v>
      </c>
      <c r="J48" s="95">
        <v>0</v>
      </c>
      <c r="K48" s="218">
        <v>46</v>
      </c>
      <c r="L48" s="219"/>
      <c r="M48" s="220">
        <v>46</v>
      </c>
      <c r="N48" s="219">
        <v>46</v>
      </c>
      <c r="O48" s="219"/>
      <c r="P48" s="219"/>
      <c r="Q48" s="219"/>
      <c r="R48" s="219"/>
      <c r="S48" s="219"/>
      <c r="T48" s="199">
        <v>138000</v>
      </c>
      <c r="U48" s="199">
        <v>138000</v>
      </c>
      <c r="V48" s="199">
        <v>138000</v>
      </c>
      <c r="W48" s="221"/>
      <c r="X48" s="221"/>
      <c r="Y48" s="222"/>
      <c r="Z48" s="217">
        <v>46</v>
      </c>
      <c r="AA48" s="223"/>
      <c r="AB48" s="223"/>
    </row>
    <row r="49" spans="1:28" ht="24">
      <c r="A49" s="212"/>
      <c r="B49" s="213" t="s">
        <v>570</v>
      </c>
      <c r="C49" s="214" t="s">
        <v>615</v>
      </c>
      <c r="D49" s="214" t="s">
        <v>616</v>
      </c>
      <c r="E49" s="287" t="s">
        <v>899</v>
      </c>
      <c r="F49" s="288" t="s">
        <v>617</v>
      </c>
      <c r="G49" s="217">
        <v>67</v>
      </c>
      <c r="H49" s="95">
        <v>201000</v>
      </c>
      <c r="I49" s="95">
        <v>201000</v>
      </c>
      <c r="J49" s="95">
        <v>0</v>
      </c>
      <c r="K49" s="218">
        <v>67</v>
      </c>
      <c r="L49" s="219"/>
      <c r="M49" s="220">
        <v>67</v>
      </c>
      <c r="N49" s="219">
        <v>67</v>
      </c>
      <c r="O49" s="219"/>
      <c r="P49" s="219"/>
      <c r="Q49" s="219"/>
      <c r="R49" s="219"/>
      <c r="S49" s="219"/>
      <c r="T49" s="199">
        <v>201000</v>
      </c>
      <c r="U49" s="199"/>
      <c r="V49" s="199"/>
      <c r="W49" s="221"/>
      <c r="X49" s="221">
        <v>201000</v>
      </c>
      <c r="Y49" s="222"/>
      <c r="Z49" s="217">
        <v>67</v>
      </c>
      <c r="AA49" s="223"/>
      <c r="AB49" s="223"/>
    </row>
    <row r="50" spans="1:28" ht="36">
      <c r="A50" s="212"/>
      <c r="B50" s="213" t="s">
        <v>570</v>
      </c>
      <c r="C50" s="214" t="s">
        <v>618</v>
      </c>
      <c r="D50" s="215" t="s">
        <v>619</v>
      </c>
      <c r="E50" s="216" t="s">
        <v>899</v>
      </c>
      <c r="F50" s="217" t="s">
        <v>620</v>
      </c>
      <c r="G50" s="217">
        <v>2</v>
      </c>
      <c r="H50" s="95">
        <v>6000</v>
      </c>
      <c r="I50" s="95">
        <v>6000</v>
      </c>
      <c r="J50" s="95">
        <v>0</v>
      </c>
      <c r="K50" s="218">
        <v>2</v>
      </c>
      <c r="L50" s="219"/>
      <c r="M50" s="220">
        <v>2</v>
      </c>
      <c r="N50" s="219">
        <v>2</v>
      </c>
      <c r="O50" s="219"/>
      <c r="P50" s="219"/>
      <c r="Q50" s="219"/>
      <c r="R50" s="219"/>
      <c r="S50" s="219"/>
      <c r="T50" s="199">
        <v>6000</v>
      </c>
      <c r="U50" s="199">
        <v>6000</v>
      </c>
      <c r="V50" s="199">
        <v>6000</v>
      </c>
      <c r="W50" s="221"/>
      <c r="X50" s="221"/>
      <c r="Y50" s="222"/>
      <c r="Z50" s="217">
        <v>2</v>
      </c>
      <c r="AA50" s="223"/>
      <c r="AB50" s="223"/>
    </row>
    <row r="51" spans="1:28" ht="36">
      <c r="A51" s="212"/>
      <c r="B51" s="213" t="s">
        <v>570</v>
      </c>
      <c r="C51" s="214" t="s">
        <v>621</v>
      </c>
      <c r="D51" s="214" t="s">
        <v>622</v>
      </c>
      <c r="E51" s="216" t="s">
        <v>899</v>
      </c>
      <c r="F51" s="217" t="s">
        <v>623</v>
      </c>
      <c r="G51" s="217">
        <v>7</v>
      </c>
      <c r="H51" s="95">
        <v>21000</v>
      </c>
      <c r="I51" s="95">
        <v>21000</v>
      </c>
      <c r="J51" s="95">
        <v>0</v>
      </c>
      <c r="K51" s="218">
        <v>7</v>
      </c>
      <c r="L51" s="219"/>
      <c r="M51" s="220">
        <v>7</v>
      </c>
      <c r="N51" s="219">
        <v>7</v>
      </c>
      <c r="O51" s="219"/>
      <c r="P51" s="219"/>
      <c r="Q51" s="219"/>
      <c r="R51" s="219"/>
      <c r="S51" s="219"/>
      <c r="T51" s="199">
        <v>21000</v>
      </c>
      <c r="U51" s="199">
        <v>21000</v>
      </c>
      <c r="V51" s="199">
        <v>21000</v>
      </c>
      <c r="W51" s="221"/>
      <c r="X51" s="221"/>
      <c r="Y51" s="222"/>
      <c r="Z51" s="217">
        <v>7</v>
      </c>
      <c r="AA51" s="223"/>
      <c r="AB51" s="223"/>
    </row>
    <row r="52" spans="1:28" ht="36">
      <c r="A52" s="212"/>
      <c r="B52" s="213" t="s">
        <v>570</v>
      </c>
      <c r="C52" s="214" t="s">
        <v>624</v>
      </c>
      <c r="D52" s="214" t="s">
        <v>625</v>
      </c>
      <c r="E52" s="216" t="s">
        <v>899</v>
      </c>
      <c r="F52" s="217" t="s">
        <v>626</v>
      </c>
      <c r="G52" s="217">
        <v>58</v>
      </c>
      <c r="H52" s="95">
        <v>174000</v>
      </c>
      <c r="I52" s="95">
        <v>174000</v>
      </c>
      <c r="J52" s="95">
        <v>0</v>
      </c>
      <c r="K52" s="218">
        <v>58</v>
      </c>
      <c r="L52" s="219"/>
      <c r="M52" s="220">
        <v>58</v>
      </c>
      <c r="N52" s="219"/>
      <c r="O52" s="219"/>
      <c r="P52" s="219"/>
      <c r="Q52" s="219"/>
      <c r="R52" s="219"/>
      <c r="S52" s="219"/>
      <c r="T52" s="42">
        <v>174000</v>
      </c>
      <c r="U52" s="42">
        <v>174000</v>
      </c>
      <c r="V52" s="42">
        <v>174000</v>
      </c>
      <c r="W52" s="221"/>
      <c r="X52" s="221"/>
      <c r="Y52" s="222"/>
      <c r="Z52" s="217">
        <v>58</v>
      </c>
      <c r="AA52" s="223"/>
      <c r="AB52" s="223"/>
    </row>
    <row r="53" spans="1:28" ht="24">
      <c r="A53" s="212"/>
      <c r="B53" s="213" t="s">
        <v>570</v>
      </c>
      <c r="C53" s="214" t="s">
        <v>627</v>
      </c>
      <c r="D53" s="215" t="s">
        <v>628</v>
      </c>
      <c r="E53" s="216" t="s">
        <v>899</v>
      </c>
      <c r="F53" s="217" t="s">
        <v>629</v>
      </c>
      <c r="G53" s="217">
        <v>43</v>
      </c>
      <c r="H53" s="95">
        <v>129000</v>
      </c>
      <c r="I53" s="95">
        <v>129000</v>
      </c>
      <c r="J53" s="95">
        <v>0</v>
      </c>
      <c r="K53" s="218">
        <v>43</v>
      </c>
      <c r="L53" s="219"/>
      <c r="M53" s="220">
        <v>43</v>
      </c>
      <c r="N53" s="219">
        <v>43</v>
      </c>
      <c r="O53" s="219"/>
      <c r="P53" s="219"/>
      <c r="Q53" s="219"/>
      <c r="R53" s="219"/>
      <c r="S53" s="219"/>
      <c r="T53" s="199">
        <v>129000</v>
      </c>
      <c r="U53" s="199">
        <v>129000</v>
      </c>
      <c r="V53" s="199">
        <v>129000</v>
      </c>
      <c r="W53" s="221"/>
      <c r="X53" s="221"/>
      <c r="Y53" s="222"/>
      <c r="Z53" s="217">
        <v>43</v>
      </c>
      <c r="AA53" s="223"/>
      <c r="AB53" s="223"/>
    </row>
    <row r="54" spans="1:28" ht="48">
      <c r="A54" s="212"/>
      <c r="B54" s="213" t="s">
        <v>570</v>
      </c>
      <c r="C54" s="214" t="s">
        <v>601</v>
      </c>
      <c r="D54" s="215" t="s">
        <v>630</v>
      </c>
      <c r="E54" s="216" t="s">
        <v>899</v>
      </c>
      <c r="F54" s="217" t="s">
        <v>631</v>
      </c>
      <c r="G54" s="217">
        <v>43</v>
      </c>
      <c r="H54" s="95">
        <v>129000</v>
      </c>
      <c r="I54" s="95">
        <v>129000</v>
      </c>
      <c r="J54" s="95">
        <v>0</v>
      </c>
      <c r="K54" s="218">
        <v>43</v>
      </c>
      <c r="L54" s="219"/>
      <c r="M54" s="220">
        <v>43</v>
      </c>
      <c r="N54" s="219">
        <v>43</v>
      </c>
      <c r="O54" s="219"/>
      <c r="P54" s="219"/>
      <c r="Q54" s="219"/>
      <c r="R54" s="219"/>
      <c r="S54" s="219"/>
      <c r="T54" s="199">
        <v>129000</v>
      </c>
      <c r="U54" s="199">
        <v>129000</v>
      </c>
      <c r="V54" s="199">
        <v>129000</v>
      </c>
      <c r="W54" s="221"/>
      <c r="X54" s="221"/>
      <c r="Y54" s="222"/>
      <c r="Z54" s="217">
        <v>25</v>
      </c>
      <c r="AA54" s="223">
        <v>18</v>
      </c>
      <c r="AB54" s="223"/>
    </row>
    <row r="55" spans="1:28" ht="24">
      <c r="A55" s="212"/>
      <c r="B55" s="213" t="s">
        <v>570</v>
      </c>
      <c r="C55" s="214" t="s">
        <v>632</v>
      </c>
      <c r="D55" s="214" t="s">
        <v>633</v>
      </c>
      <c r="E55" s="287" t="s">
        <v>156</v>
      </c>
      <c r="F55" s="288" t="s">
        <v>634</v>
      </c>
      <c r="G55" s="217">
        <v>7</v>
      </c>
      <c r="H55" s="95">
        <v>21000</v>
      </c>
      <c r="I55" s="95">
        <v>21000</v>
      </c>
      <c r="J55" s="95">
        <v>0</v>
      </c>
      <c r="K55" s="218">
        <v>7</v>
      </c>
      <c r="L55" s="219"/>
      <c r="M55" s="220">
        <v>7</v>
      </c>
      <c r="N55" s="219">
        <v>7</v>
      </c>
      <c r="O55" s="219"/>
      <c r="P55" s="219"/>
      <c r="Q55" s="219"/>
      <c r="R55" s="219"/>
      <c r="S55" s="219"/>
      <c r="T55" s="199">
        <v>21000</v>
      </c>
      <c r="U55" s="199">
        <v>21000</v>
      </c>
      <c r="V55" s="199">
        <v>21000</v>
      </c>
      <c r="W55" s="221"/>
      <c r="X55" s="221"/>
      <c r="Y55" s="222"/>
      <c r="Z55" s="217">
        <v>7</v>
      </c>
      <c r="AA55" s="223"/>
      <c r="AB55" s="223"/>
    </row>
    <row r="56" spans="1:28" ht="24">
      <c r="A56" s="212"/>
      <c r="B56" s="213" t="s">
        <v>570</v>
      </c>
      <c r="C56" s="215" t="s">
        <v>635</v>
      </c>
      <c r="D56" s="215" t="s">
        <v>636</v>
      </c>
      <c r="E56" s="216" t="s">
        <v>899</v>
      </c>
      <c r="F56" s="217" t="s">
        <v>637</v>
      </c>
      <c r="G56" s="217">
        <v>7</v>
      </c>
      <c r="H56" s="95">
        <v>21000</v>
      </c>
      <c r="I56" s="95">
        <v>21000</v>
      </c>
      <c r="J56" s="95">
        <v>0</v>
      </c>
      <c r="K56" s="218">
        <v>7</v>
      </c>
      <c r="L56" s="219"/>
      <c r="M56" s="220">
        <v>7</v>
      </c>
      <c r="N56" s="219">
        <v>7</v>
      </c>
      <c r="O56" s="219"/>
      <c r="P56" s="219"/>
      <c r="Q56" s="219"/>
      <c r="R56" s="219"/>
      <c r="S56" s="219"/>
      <c r="T56" s="199">
        <v>21000</v>
      </c>
      <c r="U56" s="199">
        <v>21000</v>
      </c>
      <c r="V56" s="199">
        <v>21000</v>
      </c>
      <c r="W56" s="221"/>
      <c r="X56" s="221"/>
      <c r="Y56" s="222"/>
      <c r="Z56" s="217">
        <v>7</v>
      </c>
      <c r="AA56" s="223"/>
      <c r="AB56" s="223"/>
    </row>
    <row r="57" spans="1:28" ht="24">
      <c r="A57" s="212"/>
      <c r="B57" s="213" t="s">
        <v>570</v>
      </c>
      <c r="C57" s="215" t="s">
        <v>638</v>
      </c>
      <c r="D57" s="215" t="s">
        <v>639</v>
      </c>
      <c r="E57" s="216" t="s">
        <v>156</v>
      </c>
      <c r="F57" s="217" t="s">
        <v>640</v>
      </c>
      <c r="G57" s="217">
        <v>703</v>
      </c>
      <c r="H57" s="95">
        <v>2109000</v>
      </c>
      <c r="I57" s="95">
        <v>2109000</v>
      </c>
      <c r="J57" s="95">
        <v>0</v>
      </c>
      <c r="K57" s="218">
        <v>703</v>
      </c>
      <c r="L57" s="219"/>
      <c r="M57" s="220">
        <v>703</v>
      </c>
      <c r="N57" s="219">
        <v>703</v>
      </c>
      <c r="O57" s="219"/>
      <c r="P57" s="219"/>
      <c r="Q57" s="219"/>
      <c r="R57" s="219"/>
      <c r="S57" s="219"/>
      <c r="T57" s="199">
        <v>2109000</v>
      </c>
      <c r="U57" s="199"/>
      <c r="V57" s="199"/>
      <c r="W57" s="221"/>
      <c r="X57" s="221">
        <v>2109000</v>
      </c>
      <c r="Y57" s="222"/>
      <c r="Z57" s="217">
        <v>703</v>
      </c>
      <c r="AA57" s="223"/>
      <c r="AB57" s="223"/>
    </row>
    <row r="58" spans="1:28" ht="12.75">
      <c r="A58" s="212"/>
      <c r="B58" s="213" t="s">
        <v>570</v>
      </c>
      <c r="C58" s="215" t="s">
        <v>641</v>
      </c>
      <c r="D58" s="215" t="s">
        <v>642</v>
      </c>
      <c r="E58" s="216" t="s">
        <v>156</v>
      </c>
      <c r="F58" s="217" t="s">
        <v>643</v>
      </c>
      <c r="G58" s="217">
        <v>539</v>
      </c>
      <c r="H58" s="95">
        <v>1617000</v>
      </c>
      <c r="I58" s="95">
        <v>1617000</v>
      </c>
      <c r="J58" s="95">
        <v>0</v>
      </c>
      <c r="K58" s="218">
        <v>539</v>
      </c>
      <c r="L58" s="219"/>
      <c r="M58" s="220">
        <v>539</v>
      </c>
      <c r="N58" s="219">
        <v>539</v>
      </c>
      <c r="O58" s="219"/>
      <c r="P58" s="219"/>
      <c r="Q58" s="219"/>
      <c r="R58" s="219"/>
      <c r="S58" s="219"/>
      <c r="T58" s="199">
        <v>1617000</v>
      </c>
      <c r="U58" s="199"/>
      <c r="V58" s="199"/>
      <c r="W58" s="221"/>
      <c r="X58" s="221">
        <v>1617000</v>
      </c>
      <c r="Y58" s="222"/>
      <c r="Z58" s="217">
        <v>493</v>
      </c>
      <c r="AA58" s="223">
        <v>46</v>
      </c>
      <c r="AB58" s="223"/>
    </row>
    <row r="59" spans="1:28" ht="48">
      <c r="A59" s="212"/>
      <c r="B59" s="213" t="s">
        <v>570</v>
      </c>
      <c r="C59" s="215" t="s">
        <v>644</v>
      </c>
      <c r="D59" s="215"/>
      <c r="E59" s="216" t="s">
        <v>899</v>
      </c>
      <c r="F59" s="217" t="s">
        <v>645</v>
      </c>
      <c r="G59" s="217">
        <v>42</v>
      </c>
      <c r="H59" s="95">
        <v>126000</v>
      </c>
      <c r="I59" s="95">
        <v>126000</v>
      </c>
      <c r="J59" s="95">
        <v>0</v>
      </c>
      <c r="K59" s="218">
        <v>42</v>
      </c>
      <c r="L59" s="219"/>
      <c r="M59" s="220">
        <v>42</v>
      </c>
      <c r="N59" s="219"/>
      <c r="O59" s="219"/>
      <c r="P59" s="219"/>
      <c r="Q59" s="219"/>
      <c r="R59" s="219"/>
      <c r="S59" s="219"/>
      <c r="T59" s="199">
        <v>126000</v>
      </c>
      <c r="U59" s="199">
        <v>126000</v>
      </c>
      <c r="V59" s="199">
        <v>126000</v>
      </c>
      <c r="W59" s="221"/>
      <c r="X59" s="221"/>
      <c r="Y59" s="222"/>
      <c r="Z59" s="217">
        <v>42</v>
      </c>
      <c r="AA59" s="223"/>
      <c r="AB59" s="223"/>
    </row>
    <row r="60" spans="1:28" ht="24">
      <c r="A60" s="212"/>
      <c r="B60" s="213" t="s">
        <v>570</v>
      </c>
      <c r="C60" s="215" t="s">
        <v>646</v>
      </c>
      <c r="D60" s="215" t="s">
        <v>647</v>
      </c>
      <c r="E60" s="216" t="s">
        <v>899</v>
      </c>
      <c r="F60" s="217" t="s">
        <v>648</v>
      </c>
      <c r="G60" s="217">
        <v>3</v>
      </c>
      <c r="H60" s="95">
        <v>9000</v>
      </c>
      <c r="I60" s="95">
        <v>9000</v>
      </c>
      <c r="J60" s="95">
        <v>0</v>
      </c>
      <c r="K60" s="218">
        <v>3</v>
      </c>
      <c r="L60" s="219"/>
      <c r="M60" s="220">
        <v>3</v>
      </c>
      <c r="N60" s="219">
        <v>3</v>
      </c>
      <c r="O60" s="219"/>
      <c r="P60" s="219"/>
      <c r="Q60" s="219"/>
      <c r="R60" s="219"/>
      <c r="S60" s="219"/>
      <c r="T60" s="199">
        <v>9000</v>
      </c>
      <c r="U60" s="199">
        <v>9000</v>
      </c>
      <c r="V60" s="199">
        <v>9000</v>
      </c>
      <c r="W60" s="221"/>
      <c r="X60" s="221"/>
      <c r="Y60" s="222"/>
      <c r="Z60" s="217">
        <v>3</v>
      </c>
      <c r="AA60" s="223"/>
      <c r="AB60" s="223"/>
    </row>
    <row r="61" spans="1:28" ht="36">
      <c r="A61" s="212"/>
      <c r="B61" s="213" t="s">
        <v>570</v>
      </c>
      <c r="C61" s="215" t="s">
        <v>649</v>
      </c>
      <c r="D61" s="215" t="s">
        <v>650</v>
      </c>
      <c r="E61" s="216" t="s">
        <v>899</v>
      </c>
      <c r="F61" s="217" t="s">
        <v>651</v>
      </c>
      <c r="G61" s="217">
        <v>1</v>
      </c>
      <c r="H61" s="95">
        <v>3000</v>
      </c>
      <c r="I61" s="95">
        <v>3000</v>
      </c>
      <c r="J61" s="95">
        <v>0</v>
      </c>
      <c r="K61" s="218">
        <v>1</v>
      </c>
      <c r="L61" s="219"/>
      <c r="M61" s="220">
        <v>1</v>
      </c>
      <c r="N61" s="219">
        <v>1</v>
      </c>
      <c r="O61" s="219"/>
      <c r="P61" s="219"/>
      <c r="Q61" s="219"/>
      <c r="R61" s="219"/>
      <c r="S61" s="219"/>
      <c r="T61" s="199">
        <v>3000</v>
      </c>
      <c r="U61" s="199">
        <v>3000</v>
      </c>
      <c r="V61" s="199">
        <v>3000</v>
      </c>
      <c r="W61" s="221"/>
      <c r="X61" s="221"/>
      <c r="Y61" s="222"/>
      <c r="Z61" s="217">
        <v>1</v>
      </c>
      <c r="AA61" s="223"/>
      <c r="AB61" s="223"/>
    </row>
    <row r="62" spans="1:28" ht="24">
      <c r="A62" s="212"/>
      <c r="B62" s="213" t="s">
        <v>570</v>
      </c>
      <c r="C62" s="215" t="s">
        <v>652</v>
      </c>
      <c r="D62" s="215" t="s">
        <v>653</v>
      </c>
      <c r="E62" s="216" t="s">
        <v>899</v>
      </c>
      <c r="F62" s="217" t="s">
        <v>654</v>
      </c>
      <c r="G62" s="217">
        <v>33</v>
      </c>
      <c r="H62" s="95">
        <v>99000</v>
      </c>
      <c r="I62" s="95">
        <v>99000</v>
      </c>
      <c r="J62" s="95">
        <v>0</v>
      </c>
      <c r="K62" s="218">
        <v>33</v>
      </c>
      <c r="L62" s="219"/>
      <c r="M62" s="220">
        <v>33</v>
      </c>
      <c r="N62" s="219">
        <v>33</v>
      </c>
      <c r="O62" s="219"/>
      <c r="P62" s="219"/>
      <c r="Q62" s="219"/>
      <c r="R62" s="219"/>
      <c r="S62" s="219"/>
      <c r="T62" s="199">
        <v>99000</v>
      </c>
      <c r="U62" s="199">
        <v>42000</v>
      </c>
      <c r="V62" s="42">
        <v>42000</v>
      </c>
      <c r="W62" s="43">
        <v>57000</v>
      </c>
      <c r="X62" s="221"/>
      <c r="Y62" s="222"/>
      <c r="Z62" s="217">
        <v>33</v>
      </c>
      <c r="AA62" s="223"/>
      <c r="AB62" s="223"/>
    </row>
    <row r="63" spans="1:28" ht="24">
      <c r="A63" s="212"/>
      <c r="B63" s="213" t="s">
        <v>570</v>
      </c>
      <c r="C63" s="215" t="s">
        <v>655</v>
      </c>
      <c r="D63" s="215" t="s">
        <v>660</v>
      </c>
      <c r="E63" s="216" t="s">
        <v>899</v>
      </c>
      <c r="F63" s="217" t="s">
        <v>661</v>
      </c>
      <c r="G63" s="217">
        <v>1</v>
      </c>
      <c r="H63" s="95">
        <v>3000</v>
      </c>
      <c r="I63" s="95">
        <v>3000</v>
      </c>
      <c r="J63" s="95">
        <v>0</v>
      </c>
      <c r="K63" s="218">
        <v>1</v>
      </c>
      <c r="L63" s="219"/>
      <c r="M63" s="220">
        <v>1</v>
      </c>
      <c r="N63" s="219">
        <v>1</v>
      </c>
      <c r="O63" s="219"/>
      <c r="P63" s="219"/>
      <c r="Q63" s="219"/>
      <c r="R63" s="219"/>
      <c r="S63" s="219"/>
      <c r="T63" s="199">
        <v>3000</v>
      </c>
      <c r="U63" s="199">
        <v>3000</v>
      </c>
      <c r="V63" s="199">
        <v>3000</v>
      </c>
      <c r="W63" s="221"/>
      <c r="X63" s="221"/>
      <c r="Y63" s="222"/>
      <c r="Z63" s="217">
        <v>1</v>
      </c>
      <c r="AA63" s="223"/>
      <c r="AB63" s="223"/>
    </row>
    <row r="64" spans="1:28" ht="24">
      <c r="A64" s="212"/>
      <c r="B64" s="213" t="s">
        <v>570</v>
      </c>
      <c r="C64" s="215" t="s">
        <v>662</v>
      </c>
      <c r="D64" s="215" t="s">
        <v>663</v>
      </c>
      <c r="E64" s="216" t="s">
        <v>496</v>
      </c>
      <c r="F64" s="217" t="s">
        <v>664</v>
      </c>
      <c r="G64" s="217">
        <v>16</v>
      </c>
      <c r="H64" s="95">
        <v>48000</v>
      </c>
      <c r="I64" s="95">
        <v>48000</v>
      </c>
      <c r="J64" s="95">
        <v>0</v>
      </c>
      <c r="K64" s="218">
        <v>16</v>
      </c>
      <c r="L64" s="219"/>
      <c r="M64" s="220">
        <v>16</v>
      </c>
      <c r="N64" s="219"/>
      <c r="O64" s="219"/>
      <c r="P64" s="219"/>
      <c r="Q64" s="219"/>
      <c r="R64" s="219"/>
      <c r="S64" s="219"/>
      <c r="T64" s="42">
        <v>48000</v>
      </c>
      <c r="U64" s="42">
        <v>48000</v>
      </c>
      <c r="V64" s="42">
        <v>48000</v>
      </c>
      <c r="W64" s="221"/>
      <c r="X64" s="221"/>
      <c r="Y64" s="222"/>
      <c r="Z64" s="217">
        <v>16</v>
      </c>
      <c r="AA64" s="223"/>
      <c r="AB64" s="223"/>
    </row>
    <row r="65" spans="1:28" ht="12.75">
      <c r="A65" s="212"/>
      <c r="B65" s="213" t="s">
        <v>570</v>
      </c>
      <c r="C65" s="215" t="s">
        <v>665</v>
      </c>
      <c r="D65" s="215" t="s">
        <v>666</v>
      </c>
      <c r="E65" s="216" t="s">
        <v>156</v>
      </c>
      <c r="F65" s="217" t="s">
        <v>667</v>
      </c>
      <c r="G65" s="217">
        <v>36</v>
      </c>
      <c r="H65" s="95">
        <v>108000</v>
      </c>
      <c r="I65" s="95">
        <v>108000</v>
      </c>
      <c r="J65" s="95">
        <v>0</v>
      </c>
      <c r="K65" s="218">
        <v>36</v>
      </c>
      <c r="L65" s="219"/>
      <c r="M65" s="220">
        <v>36</v>
      </c>
      <c r="N65" s="219">
        <v>36</v>
      </c>
      <c r="O65" s="219"/>
      <c r="P65" s="219"/>
      <c r="Q65" s="219"/>
      <c r="R65" s="219"/>
      <c r="S65" s="219"/>
      <c r="T65" s="199">
        <v>108000</v>
      </c>
      <c r="U65" s="199">
        <v>55749</v>
      </c>
      <c r="V65" s="199">
        <v>55749</v>
      </c>
      <c r="W65" s="221">
        <v>52251</v>
      </c>
      <c r="X65" s="221"/>
      <c r="Y65" s="222"/>
      <c r="Z65" s="217">
        <v>36</v>
      </c>
      <c r="AA65" s="223"/>
      <c r="AB65" s="223"/>
    </row>
    <row r="66" spans="1:28" ht="24">
      <c r="A66" s="212"/>
      <c r="B66" s="213" t="s">
        <v>570</v>
      </c>
      <c r="C66" s="215" t="s">
        <v>668</v>
      </c>
      <c r="D66" s="215" t="s">
        <v>669</v>
      </c>
      <c r="E66" s="216" t="s">
        <v>156</v>
      </c>
      <c r="F66" s="217" t="s">
        <v>670</v>
      </c>
      <c r="G66" s="217">
        <v>11</v>
      </c>
      <c r="H66" s="95">
        <v>33000</v>
      </c>
      <c r="I66" s="95">
        <v>33000</v>
      </c>
      <c r="J66" s="95">
        <v>0</v>
      </c>
      <c r="K66" s="218">
        <v>11</v>
      </c>
      <c r="L66" s="219"/>
      <c r="M66" s="220">
        <v>6</v>
      </c>
      <c r="N66" s="219"/>
      <c r="O66" s="219"/>
      <c r="P66" s="219">
        <v>5</v>
      </c>
      <c r="Q66" s="219"/>
      <c r="R66" s="219"/>
      <c r="S66" s="219"/>
      <c r="T66" s="199">
        <v>18000</v>
      </c>
      <c r="U66" s="199">
        <v>18000</v>
      </c>
      <c r="V66" s="199">
        <v>18000</v>
      </c>
      <c r="W66" s="221"/>
      <c r="X66" s="221"/>
      <c r="Y66" s="222"/>
      <c r="Z66" s="217">
        <v>11</v>
      </c>
      <c r="AA66" s="223"/>
      <c r="AB66" s="223"/>
    </row>
    <row r="67" spans="1:28" ht="36">
      <c r="A67" s="212"/>
      <c r="B67" s="213" t="s">
        <v>570</v>
      </c>
      <c r="C67" s="215" t="s">
        <v>671</v>
      </c>
      <c r="D67" s="215" t="s">
        <v>672</v>
      </c>
      <c r="E67" s="216" t="s">
        <v>899</v>
      </c>
      <c r="F67" s="217" t="s">
        <v>673</v>
      </c>
      <c r="G67" s="217">
        <v>4</v>
      </c>
      <c r="H67" s="95">
        <v>12000</v>
      </c>
      <c r="I67" s="95">
        <v>12000</v>
      </c>
      <c r="J67" s="95">
        <v>0</v>
      </c>
      <c r="K67" s="218">
        <v>4</v>
      </c>
      <c r="L67" s="219"/>
      <c r="M67" s="220">
        <v>4</v>
      </c>
      <c r="N67" s="219">
        <v>4</v>
      </c>
      <c r="O67" s="219"/>
      <c r="P67" s="219"/>
      <c r="Q67" s="219"/>
      <c r="R67" s="219"/>
      <c r="S67" s="219"/>
      <c r="T67" s="199">
        <v>12000</v>
      </c>
      <c r="U67" s="199">
        <v>12000</v>
      </c>
      <c r="V67" s="199">
        <v>12000</v>
      </c>
      <c r="W67" s="221"/>
      <c r="X67" s="221"/>
      <c r="Y67" s="222"/>
      <c r="Z67" s="217">
        <v>4</v>
      </c>
      <c r="AA67" s="223"/>
      <c r="AB67" s="223"/>
    </row>
    <row r="68" spans="1:28" ht="24">
      <c r="A68" s="212"/>
      <c r="B68" s="213" t="s">
        <v>570</v>
      </c>
      <c r="C68" s="215" t="s">
        <v>674</v>
      </c>
      <c r="D68" s="215" t="s">
        <v>675</v>
      </c>
      <c r="E68" s="216" t="s">
        <v>899</v>
      </c>
      <c r="F68" s="217" t="s">
        <v>676</v>
      </c>
      <c r="G68" s="217">
        <v>2</v>
      </c>
      <c r="H68" s="95">
        <v>6000</v>
      </c>
      <c r="I68" s="95">
        <v>6000</v>
      </c>
      <c r="J68" s="95">
        <v>0</v>
      </c>
      <c r="K68" s="218">
        <v>2</v>
      </c>
      <c r="L68" s="219"/>
      <c r="M68" s="220">
        <v>2</v>
      </c>
      <c r="N68" s="219">
        <v>2</v>
      </c>
      <c r="O68" s="219"/>
      <c r="P68" s="219"/>
      <c r="Q68" s="219"/>
      <c r="R68" s="219"/>
      <c r="S68" s="219"/>
      <c r="T68" s="199">
        <v>6000</v>
      </c>
      <c r="U68" s="199">
        <v>6000</v>
      </c>
      <c r="V68" s="199">
        <v>6000</v>
      </c>
      <c r="W68" s="221"/>
      <c r="X68" s="221"/>
      <c r="Y68" s="222"/>
      <c r="Z68" s="217">
        <v>2</v>
      </c>
      <c r="AA68" s="223"/>
      <c r="AB68" s="223"/>
    </row>
    <row r="69" spans="1:28" ht="24">
      <c r="A69" s="212"/>
      <c r="B69" s="213" t="s">
        <v>570</v>
      </c>
      <c r="C69" s="215" t="s">
        <v>674</v>
      </c>
      <c r="D69" s="215" t="s">
        <v>675</v>
      </c>
      <c r="E69" s="216" t="s">
        <v>899</v>
      </c>
      <c r="F69" s="217" t="s">
        <v>677</v>
      </c>
      <c r="G69" s="217">
        <v>1</v>
      </c>
      <c r="H69" s="95">
        <v>3000</v>
      </c>
      <c r="I69" s="95">
        <v>3000</v>
      </c>
      <c r="J69" s="95">
        <v>0</v>
      </c>
      <c r="K69" s="218">
        <v>1</v>
      </c>
      <c r="L69" s="219"/>
      <c r="M69" s="220">
        <v>1</v>
      </c>
      <c r="N69" s="219">
        <v>1</v>
      </c>
      <c r="O69" s="219"/>
      <c r="P69" s="219"/>
      <c r="Q69" s="219"/>
      <c r="R69" s="219"/>
      <c r="S69" s="219"/>
      <c r="T69" s="199">
        <v>3000</v>
      </c>
      <c r="U69" s="199">
        <v>3000</v>
      </c>
      <c r="V69" s="199">
        <v>3000</v>
      </c>
      <c r="W69" s="221"/>
      <c r="X69" s="221"/>
      <c r="Y69" s="222"/>
      <c r="Z69" s="217"/>
      <c r="AA69" s="223">
        <v>1</v>
      </c>
      <c r="AB69" s="223"/>
    </row>
    <row r="70" spans="1:28" ht="36">
      <c r="A70" s="226"/>
      <c r="B70" s="227" t="s">
        <v>570</v>
      </c>
      <c r="C70" s="229" t="s">
        <v>678</v>
      </c>
      <c r="D70" s="229" t="s">
        <v>679</v>
      </c>
      <c r="E70" s="289" t="s">
        <v>899</v>
      </c>
      <c r="F70" s="231" t="s">
        <v>680</v>
      </c>
      <c r="G70" s="231">
        <v>33</v>
      </c>
      <c r="H70" s="89">
        <v>99000</v>
      </c>
      <c r="I70" s="89">
        <v>99000</v>
      </c>
      <c r="J70" s="89">
        <v>0</v>
      </c>
      <c r="K70" s="232">
        <v>33</v>
      </c>
      <c r="L70" s="233"/>
      <c r="M70" s="234">
        <v>33</v>
      </c>
      <c r="N70" s="233"/>
      <c r="O70" s="233"/>
      <c r="P70" s="233"/>
      <c r="Q70" s="233"/>
      <c r="R70" s="233"/>
      <c r="S70" s="233"/>
      <c r="T70" s="85">
        <v>99000</v>
      </c>
      <c r="U70" s="85">
        <v>99000</v>
      </c>
      <c r="V70" s="85">
        <v>99000</v>
      </c>
      <c r="W70" s="235"/>
      <c r="X70" s="235"/>
      <c r="Y70" s="236"/>
      <c r="Z70" s="231">
        <v>33</v>
      </c>
      <c r="AA70" s="237"/>
      <c r="AB70" s="237"/>
    </row>
    <row r="71" spans="1:28" ht="60">
      <c r="A71" s="212"/>
      <c r="B71" s="213" t="s">
        <v>570</v>
      </c>
      <c r="C71" s="215" t="s">
        <v>681</v>
      </c>
      <c r="D71" s="215" t="s">
        <v>682</v>
      </c>
      <c r="E71" s="216" t="s">
        <v>899</v>
      </c>
      <c r="F71" s="217" t="s">
        <v>683</v>
      </c>
      <c r="G71" s="217">
        <v>2</v>
      </c>
      <c r="H71" s="95">
        <v>6000</v>
      </c>
      <c r="I71" s="95">
        <v>6000</v>
      </c>
      <c r="J71" s="95">
        <v>0</v>
      </c>
      <c r="K71" s="218">
        <v>2</v>
      </c>
      <c r="L71" s="219"/>
      <c r="M71" s="220">
        <v>2</v>
      </c>
      <c r="N71" s="219"/>
      <c r="O71" s="219"/>
      <c r="P71" s="219"/>
      <c r="Q71" s="219"/>
      <c r="R71" s="219"/>
      <c r="S71" s="219"/>
      <c r="T71" s="42">
        <v>6000</v>
      </c>
      <c r="U71" s="42">
        <v>6000</v>
      </c>
      <c r="V71" s="42">
        <v>6000</v>
      </c>
      <c r="W71" s="221"/>
      <c r="X71" s="221"/>
      <c r="Y71" s="222"/>
      <c r="Z71" s="217">
        <v>2</v>
      </c>
      <c r="AA71" s="223"/>
      <c r="AB71" s="223"/>
    </row>
    <row r="72" spans="1:28" ht="48">
      <c r="A72" s="212"/>
      <c r="B72" s="213" t="s">
        <v>570</v>
      </c>
      <c r="C72" s="215" t="s">
        <v>684</v>
      </c>
      <c r="D72" s="215" t="s">
        <v>685</v>
      </c>
      <c r="E72" s="216" t="s">
        <v>899</v>
      </c>
      <c r="F72" s="217" t="s">
        <v>858</v>
      </c>
      <c r="G72" s="217">
        <v>20</v>
      </c>
      <c r="H72" s="95">
        <v>60000</v>
      </c>
      <c r="I72" s="95">
        <v>60000</v>
      </c>
      <c r="J72" s="95">
        <v>0</v>
      </c>
      <c r="K72" s="218">
        <v>20</v>
      </c>
      <c r="L72" s="219"/>
      <c r="M72" s="220">
        <v>20</v>
      </c>
      <c r="N72" s="219"/>
      <c r="O72" s="219"/>
      <c r="P72" s="219"/>
      <c r="Q72" s="219"/>
      <c r="R72" s="219"/>
      <c r="S72" s="219"/>
      <c r="T72" s="199">
        <v>60000</v>
      </c>
      <c r="U72" s="199">
        <v>22500</v>
      </c>
      <c r="V72" s="199">
        <v>22500</v>
      </c>
      <c r="W72" s="221">
        <v>37500</v>
      </c>
      <c r="X72" s="221"/>
      <c r="Y72" s="222"/>
      <c r="Z72" s="217">
        <v>6</v>
      </c>
      <c r="AA72" s="223"/>
      <c r="AB72" s="223"/>
    </row>
    <row r="73" spans="1:28" ht="36">
      <c r="A73" s="212"/>
      <c r="B73" s="213" t="s">
        <v>570</v>
      </c>
      <c r="C73" s="215" t="s">
        <v>686</v>
      </c>
      <c r="D73" s="215" t="s">
        <v>686</v>
      </c>
      <c r="E73" s="216" t="s">
        <v>899</v>
      </c>
      <c r="F73" s="217" t="s">
        <v>687</v>
      </c>
      <c r="G73" s="217">
        <v>18</v>
      </c>
      <c r="H73" s="95">
        <v>54000</v>
      </c>
      <c r="I73" s="95">
        <v>54000</v>
      </c>
      <c r="J73" s="95">
        <v>0</v>
      </c>
      <c r="K73" s="218">
        <v>18</v>
      </c>
      <c r="L73" s="219"/>
      <c r="M73" s="220">
        <v>18</v>
      </c>
      <c r="N73" s="219"/>
      <c r="O73" s="219"/>
      <c r="P73" s="219"/>
      <c r="Q73" s="219"/>
      <c r="R73" s="219"/>
      <c r="S73" s="219"/>
      <c r="T73" s="42">
        <v>54000</v>
      </c>
      <c r="U73" s="42">
        <v>54000</v>
      </c>
      <c r="V73" s="42">
        <v>54000</v>
      </c>
      <c r="W73" s="221"/>
      <c r="X73" s="221"/>
      <c r="Y73" s="222"/>
      <c r="Z73" s="217">
        <v>17</v>
      </c>
      <c r="AA73" s="223"/>
      <c r="AB73" s="223">
        <v>1</v>
      </c>
    </row>
    <row r="74" spans="1:28" ht="48">
      <c r="A74" s="212"/>
      <c r="B74" s="213" t="s">
        <v>570</v>
      </c>
      <c r="C74" s="215" t="s">
        <v>688</v>
      </c>
      <c r="D74" s="215" t="s">
        <v>689</v>
      </c>
      <c r="E74" s="216" t="s">
        <v>899</v>
      </c>
      <c r="F74" s="217" t="s">
        <v>690</v>
      </c>
      <c r="G74" s="217">
        <v>22</v>
      </c>
      <c r="H74" s="95">
        <v>66000</v>
      </c>
      <c r="I74" s="95">
        <v>66000</v>
      </c>
      <c r="J74" s="95">
        <v>0</v>
      </c>
      <c r="K74" s="218">
        <v>22</v>
      </c>
      <c r="L74" s="219"/>
      <c r="M74" s="220">
        <v>22</v>
      </c>
      <c r="N74" s="219"/>
      <c r="O74" s="219"/>
      <c r="P74" s="219"/>
      <c r="Q74" s="219"/>
      <c r="R74" s="219"/>
      <c r="S74" s="219"/>
      <c r="T74" s="42">
        <v>66000</v>
      </c>
      <c r="U74" s="42">
        <v>66000</v>
      </c>
      <c r="V74" s="42">
        <v>66000</v>
      </c>
      <c r="W74" s="221"/>
      <c r="X74" s="221"/>
      <c r="Y74" s="222"/>
      <c r="Z74" s="217">
        <v>22</v>
      </c>
      <c r="AA74" s="223"/>
      <c r="AB74" s="223"/>
    </row>
    <row r="75" spans="1:28" ht="36">
      <c r="A75" s="212"/>
      <c r="B75" s="213" t="s">
        <v>570</v>
      </c>
      <c r="C75" s="215" t="s">
        <v>691</v>
      </c>
      <c r="D75" s="215" t="s">
        <v>692</v>
      </c>
      <c r="E75" s="216" t="s">
        <v>899</v>
      </c>
      <c r="F75" s="217" t="s">
        <v>693</v>
      </c>
      <c r="G75" s="217">
        <v>36</v>
      </c>
      <c r="H75" s="95">
        <v>108000</v>
      </c>
      <c r="I75" s="95">
        <v>108000</v>
      </c>
      <c r="J75" s="95">
        <v>0</v>
      </c>
      <c r="K75" s="218">
        <v>36</v>
      </c>
      <c r="L75" s="219"/>
      <c r="M75" s="220">
        <v>36</v>
      </c>
      <c r="N75" s="219">
        <v>36</v>
      </c>
      <c r="O75" s="219"/>
      <c r="P75" s="219"/>
      <c r="Q75" s="219"/>
      <c r="R75" s="219"/>
      <c r="S75" s="219"/>
      <c r="T75" s="42">
        <v>108000</v>
      </c>
      <c r="U75" s="199"/>
      <c r="V75" s="199"/>
      <c r="W75" s="221"/>
      <c r="X75" s="43">
        <v>108000</v>
      </c>
      <c r="Y75" s="222"/>
      <c r="Z75" s="217">
        <v>22</v>
      </c>
      <c r="AA75" s="223">
        <v>1</v>
      </c>
      <c r="AB75" s="223">
        <v>13</v>
      </c>
    </row>
    <row r="76" spans="1:28" ht="48">
      <c r="A76" s="212"/>
      <c r="B76" s="213" t="s">
        <v>570</v>
      </c>
      <c r="C76" s="215" t="s">
        <v>694</v>
      </c>
      <c r="D76" s="215" t="s">
        <v>695</v>
      </c>
      <c r="E76" s="216" t="s">
        <v>899</v>
      </c>
      <c r="F76" s="217" t="s">
        <v>696</v>
      </c>
      <c r="G76" s="217">
        <v>1</v>
      </c>
      <c r="H76" s="95">
        <v>3000</v>
      </c>
      <c r="I76" s="95">
        <v>3000</v>
      </c>
      <c r="J76" s="95">
        <v>0</v>
      </c>
      <c r="K76" s="218">
        <v>1</v>
      </c>
      <c r="L76" s="219"/>
      <c r="M76" s="220">
        <v>1</v>
      </c>
      <c r="N76" s="219"/>
      <c r="O76" s="219"/>
      <c r="P76" s="219"/>
      <c r="Q76" s="219"/>
      <c r="R76" s="219"/>
      <c r="S76" s="219"/>
      <c r="T76" s="42">
        <v>3000</v>
      </c>
      <c r="U76" s="42">
        <v>3000</v>
      </c>
      <c r="V76" s="42">
        <v>3000</v>
      </c>
      <c r="W76" s="221"/>
      <c r="X76" s="221"/>
      <c r="Y76" s="222"/>
      <c r="Z76" s="217">
        <v>1</v>
      </c>
      <c r="AA76" s="223"/>
      <c r="AB76" s="223"/>
    </row>
    <row r="77" spans="1:28" ht="36">
      <c r="A77" s="212"/>
      <c r="B77" s="213" t="s">
        <v>570</v>
      </c>
      <c r="C77" s="215" t="s">
        <v>697</v>
      </c>
      <c r="D77" s="215" t="s">
        <v>698</v>
      </c>
      <c r="E77" s="216" t="s">
        <v>899</v>
      </c>
      <c r="F77" s="217" t="s">
        <v>699</v>
      </c>
      <c r="G77" s="217">
        <v>20</v>
      </c>
      <c r="H77" s="95">
        <v>60000</v>
      </c>
      <c r="I77" s="95">
        <v>60000</v>
      </c>
      <c r="J77" s="95">
        <v>0</v>
      </c>
      <c r="K77" s="218">
        <v>20</v>
      </c>
      <c r="L77" s="219"/>
      <c r="M77" s="220">
        <v>20</v>
      </c>
      <c r="N77" s="219"/>
      <c r="O77" s="219"/>
      <c r="P77" s="219"/>
      <c r="Q77" s="219"/>
      <c r="R77" s="219"/>
      <c r="S77" s="219"/>
      <c r="T77" s="42">
        <v>60000</v>
      </c>
      <c r="U77" s="42">
        <v>60000</v>
      </c>
      <c r="V77" s="42">
        <v>60000</v>
      </c>
      <c r="W77" s="221"/>
      <c r="X77" s="221"/>
      <c r="Y77" s="222"/>
      <c r="Z77" s="217">
        <v>20</v>
      </c>
      <c r="AA77" s="223"/>
      <c r="AB77" s="223"/>
    </row>
    <row r="78" spans="1:28" ht="36">
      <c r="A78" s="212"/>
      <c r="B78" s="213" t="s">
        <v>570</v>
      </c>
      <c r="C78" s="215" t="s">
        <v>700</v>
      </c>
      <c r="D78" s="215" t="s">
        <v>701</v>
      </c>
      <c r="E78" s="216" t="s">
        <v>899</v>
      </c>
      <c r="F78" s="217" t="s">
        <v>702</v>
      </c>
      <c r="G78" s="217">
        <v>3</v>
      </c>
      <c r="H78" s="95">
        <v>9000</v>
      </c>
      <c r="I78" s="95">
        <v>9000</v>
      </c>
      <c r="J78" s="95">
        <v>0</v>
      </c>
      <c r="K78" s="218">
        <v>3</v>
      </c>
      <c r="L78" s="219"/>
      <c r="M78" s="220">
        <v>3</v>
      </c>
      <c r="N78" s="219">
        <v>3</v>
      </c>
      <c r="O78" s="219"/>
      <c r="P78" s="219"/>
      <c r="Q78" s="219"/>
      <c r="R78" s="219"/>
      <c r="S78" s="219"/>
      <c r="T78" s="199">
        <v>9000</v>
      </c>
      <c r="U78" s="199">
        <v>9000</v>
      </c>
      <c r="V78" s="199">
        <v>9000</v>
      </c>
      <c r="W78" s="221"/>
      <c r="X78" s="221"/>
      <c r="Y78" s="222"/>
      <c r="Z78" s="217">
        <v>3</v>
      </c>
      <c r="AA78" s="223"/>
      <c r="AB78" s="223"/>
    </row>
    <row r="79" spans="1:28" ht="36">
      <c r="A79" s="212"/>
      <c r="B79" s="213" t="s">
        <v>570</v>
      </c>
      <c r="C79" s="215" t="s">
        <v>703</v>
      </c>
      <c r="D79" s="215" t="s">
        <v>704</v>
      </c>
      <c r="E79" s="216" t="s">
        <v>899</v>
      </c>
      <c r="F79" s="217" t="s">
        <v>705</v>
      </c>
      <c r="G79" s="217">
        <v>4</v>
      </c>
      <c r="H79" s="95">
        <v>12000</v>
      </c>
      <c r="I79" s="95">
        <v>12000</v>
      </c>
      <c r="J79" s="95">
        <v>0</v>
      </c>
      <c r="K79" s="218">
        <v>4</v>
      </c>
      <c r="L79" s="219"/>
      <c r="M79" s="220">
        <v>4</v>
      </c>
      <c r="N79" s="219"/>
      <c r="O79" s="219"/>
      <c r="P79" s="219"/>
      <c r="Q79" s="219"/>
      <c r="R79" s="219"/>
      <c r="S79" s="219"/>
      <c r="T79" s="42">
        <v>12000</v>
      </c>
      <c r="U79" s="42">
        <v>12000</v>
      </c>
      <c r="V79" s="42">
        <v>12000</v>
      </c>
      <c r="W79" s="221"/>
      <c r="X79" s="221"/>
      <c r="Y79" s="222"/>
      <c r="Z79" s="217">
        <v>4</v>
      </c>
      <c r="AA79" s="223"/>
      <c r="AB79" s="223"/>
    </row>
    <row r="80" spans="1:28" ht="36">
      <c r="A80" s="212"/>
      <c r="B80" s="213" t="s">
        <v>570</v>
      </c>
      <c r="C80" s="215" t="s">
        <v>706</v>
      </c>
      <c r="D80" s="215" t="s">
        <v>707</v>
      </c>
      <c r="E80" s="216" t="s">
        <v>899</v>
      </c>
      <c r="F80" s="217" t="s">
        <v>708</v>
      </c>
      <c r="G80" s="217">
        <v>23</v>
      </c>
      <c r="H80" s="95">
        <v>69000</v>
      </c>
      <c r="I80" s="95">
        <v>69000</v>
      </c>
      <c r="J80" s="95">
        <v>0</v>
      </c>
      <c r="K80" s="218">
        <v>23</v>
      </c>
      <c r="L80" s="219"/>
      <c r="M80" s="220">
        <v>23</v>
      </c>
      <c r="N80" s="219">
        <v>23</v>
      </c>
      <c r="O80" s="219"/>
      <c r="P80" s="219"/>
      <c r="Q80" s="219"/>
      <c r="R80" s="219"/>
      <c r="S80" s="219"/>
      <c r="T80" s="199">
        <v>69000</v>
      </c>
      <c r="U80" s="199"/>
      <c r="V80" s="199"/>
      <c r="W80" s="221"/>
      <c r="X80" s="221">
        <v>69000</v>
      </c>
      <c r="Y80" s="222"/>
      <c r="Z80" s="217">
        <v>21</v>
      </c>
      <c r="AA80" s="223">
        <v>2</v>
      </c>
      <c r="AB80" s="223"/>
    </row>
    <row r="81" spans="1:28" ht="36">
      <c r="A81" s="212"/>
      <c r="B81" s="213" t="s">
        <v>570</v>
      </c>
      <c r="C81" s="215" t="s">
        <v>709</v>
      </c>
      <c r="D81" s="215" t="s">
        <v>710</v>
      </c>
      <c r="E81" s="216" t="s">
        <v>899</v>
      </c>
      <c r="F81" s="217" t="s">
        <v>711</v>
      </c>
      <c r="G81" s="217">
        <v>10</v>
      </c>
      <c r="H81" s="95">
        <v>30000</v>
      </c>
      <c r="I81" s="95">
        <v>30000</v>
      </c>
      <c r="J81" s="95">
        <v>0</v>
      </c>
      <c r="K81" s="218">
        <v>10</v>
      </c>
      <c r="L81" s="219"/>
      <c r="M81" s="220">
        <v>10</v>
      </c>
      <c r="N81" s="219"/>
      <c r="O81" s="219"/>
      <c r="P81" s="219"/>
      <c r="Q81" s="219"/>
      <c r="R81" s="219"/>
      <c r="S81" s="219"/>
      <c r="T81" s="42">
        <v>30000</v>
      </c>
      <c r="U81" s="42">
        <v>30000</v>
      </c>
      <c r="V81" s="42">
        <v>30000</v>
      </c>
      <c r="W81" s="221"/>
      <c r="X81" s="221"/>
      <c r="Y81" s="222"/>
      <c r="Z81" s="217">
        <v>13</v>
      </c>
      <c r="AA81" s="223"/>
      <c r="AB81" s="223"/>
    </row>
    <row r="82" spans="1:28" ht="36">
      <c r="A82" s="212"/>
      <c r="B82" s="213" t="s">
        <v>570</v>
      </c>
      <c r="C82" s="215" t="s">
        <v>709</v>
      </c>
      <c r="D82" s="215" t="s">
        <v>712</v>
      </c>
      <c r="E82" s="216" t="s">
        <v>899</v>
      </c>
      <c r="F82" s="217" t="s">
        <v>713</v>
      </c>
      <c r="G82" s="217">
        <v>4</v>
      </c>
      <c r="H82" s="95">
        <v>12000</v>
      </c>
      <c r="I82" s="95">
        <v>12000</v>
      </c>
      <c r="J82" s="95">
        <v>0</v>
      </c>
      <c r="K82" s="218">
        <v>4</v>
      </c>
      <c r="L82" s="219"/>
      <c r="M82" s="220">
        <v>4</v>
      </c>
      <c r="N82" s="219"/>
      <c r="O82" s="219"/>
      <c r="P82" s="219"/>
      <c r="Q82" s="219"/>
      <c r="R82" s="219"/>
      <c r="S82" s="219"/>
      <c r="T82" s="42">
        <v>12000</v>
      </c>
      <c r="U82" s="42">
        <v>12000</v>
      </c>
      <c r="V82" s="42">
        <v>12000</v>
      </c>
      <c r="W82" s="221"/>
      <c r="X82" s="221"/>
      <c r="Y82" s="222"/>
      <c r="Z82" s="217">
        <v>10</v>
      </c>
      <c r="AA82" s="223"/>
      <c r="AB82" s="223"/>
    </row>
    <row r="83" spans="1:28" ht="36">
      <c r="A83" s="212"/>
      <c r="B83" s="213" t="s">
        <v>570</v>
      </c>
      <c r="C83" s="215" t="s">
        <v>709</v>
      </c>
      <c r="D83" s="215" t="s">
        <v>714</v>
      </c>
      <c r="E83" s="216" t="s">
        <v>899</v>
      </c>
      <c r="F83" s="217" t="s">
        <v>715</v>
      </c>
      <c r="G83" s="217">
        <v>13</v>
      </c>
      <c r="H83" s="95">
        <v>39000</v>
      </c>
      <c r="I83" s="95">
        <v>39000</v>
      </c>
      <c r="J83" s="95">
        <v>0</v>
      </c>
      <c r="K83" s="218">
        <v>13</v>
      </c>
      <c r="L83" s="219"/>
      <c r="M83" s="220">
        <v>13</v>
      </c>
      <c r="N83" s="219"/>
      <c r="O83" s="219"/>
      <c r="P83" s="219"/>
      <c r="Q83" s="219"/>
      <c r="R83" s="219"/>
      <c r="S83" s="219"/>
      <c r="T83" s="42">
        <v>39000</v>
      </c>
      <c r="U83" s="42">
        <v>39000</v>
      </c>
      <c r="V83" s="42">
        <v>39000</v>
      </c>
      <c r="W83" s="221"/>
      <c r="X83" s="221"/>
      <c r="Y83" s="222"/>
      <c r="Z83" s="217">
        <v>4</v>
      </c>
      <c r="AA83" s="223"/>
      <c r="AB83" s="223"/>
    </row>
    <row r="84" spans="1:28" ht="36">
      <c r="A84" s="212"/>
      <c r="B84" s="213" t="s">
        <v>570</v>
      </c>
      <c r="C84" s="215" t="s">
        <v>716</v>
      </c>
      <c r="D84" s="215" t="s">
        <v>717</v>
      </c>
      <c r="E84" s="216" t="s">
        <v>899</v>
      </c>
      <c r="F84" s="217" t="s">
        <v>718</v>
      </c>
      <c r="G84" s="217">
        <v>3</v>
      </c>
      <c r="H84" s="95">
        <v>9000</v>
      </c>
      <c r="I84" s="95">
        <v>9000</v>
      </c>
      <c r="J84" s="95">
        <v>0</v>
      </c>
      <c r="K84" s="218">
        <v>3</v>
      </c>
      <c r="L84" s="219"/>
      <c r="M84" s="220">
        <v>3</v>
      </c>
      <c r="N84" s="219"/>
      <c r="O84" s="219"/>
      <c r="P84" s="219"/>
      <c r="Q84" s="219"/>
      <c r="R84" s="219"/>
      <c r="S84" s="219"/>
      <c r="T84" s="42">
        <v>9000</v>
      </c>
      <c r="U84" s="42">
        <v>9000</v>
      </c>
      <c r="V84" s="42">
        <v>9000</v>
      </c>
      <c r="W84" s="221"/>
      <c r="X84" s="221"/>
      <c r="Y84" s="222"/>
      <c r="Z84" s="217">
        <v>3</v>
      </c>
      <c r="AA84" s="223"/>
      <c r="AB84" s="223"/>
    </row>
    <row r="85" spans="1:28" ht="24">
      <c r="A85" s="212"/>
      <c r="B85" s="213" t="s">
        <v>570</v>
      </c>
      <c r="C85" s="215" t="s">
        <v>719</v>
      </c>
      <c r="D85" s="215" t="s">
        <v>720</v>
      </c>
      <c r="E85" s="216" t="s">
        <v>899</v>
      </c>
      <c r="F85" s="217" t="s">
        <v>721</v>
      </c>
      <c r="G85" s="217">
        <v>11</v>
      </c>
      <c r="H85" s="95">
        <v>33000</v>
      </c>
      <c r="I85" s="95">
        <v>33000</v>
      </c>
      <c r="J85" s="95">
        <v>0</v>
      </c>
      <c r="K85" s="218">
        <v>11</v>
      </c>
      <c r="L85" s="219"/>
      <c r="M85" s="220">
        <v>11</v>
      </c>
      <c r="N85" s="219"/>
      <c r="O85" s="219"/>
      <c r="P85" s="219"/>
      <c r="Q85" s="219"/>
      <c r="R85" s="219"/>
      <c r="S85" s="219"/>
      <c r="T85" s="42">
        <v>33000</v>
      </c>
      <c r="U85" s="42">
        <v>33000</v>
      </c>
      <c r="V85" s="42">
        <v>33000</v>
      </c>
      <c r="W85" s="221"/>
      <c r="X85" s="221"/>
      <c r="Y85" s="222"/>
      <c r="Z85" s="217">
        <v>11</v>
      </c>
      <c r="AA85" s="223"/>
      <c r="AB85" s="223"/>
    </row>
    <row r="86" spans="1:28" ht="36">
      <c r="A86" s="212"/>
      <c r="B86" s="213" t="s">
        <v>570</v>
      </c>
      <c r="C86" s="215" t="s">
        <v>544</v>
      </c>
      <c r="D86" s="215" t="s">
        <v>722</v>
      </c>
      <c r="E86" s="216" t="s">
        <v>899</v>
      </c>
      <c r="F86" s="217" t="s">
        <v>723</v>
      </c>
      <c r="G86" s="217">
        <v>7</v>
      </c>
      <c r="H86" s="95">
        <v>21000</v>
      </c>
      <c r="I86" s="95">
        <v>21000</v>
      </c>
      <c r="J86" s="95">
        <v>0</v>
      </c>
      <c r="K86" s="218">
        <v>7</v>
      </c>
      <c r="L86" s="219"/>
      <c r="M86" s="220">
        <v>5</v>
      </c>
      <c r="N86" s="219">
        <v>5</v>
      </c>
      <c r="O86" s="219"/>
      <c r="P86" s="219">
        <v>2</v>
      </c>
      <c r="Q86" s="219"/>
      <c r="R86" s="219"/>
      <c r="S86" s="219"/>
      <c r="T86" s="199">
        <v>15000</v>
      </c>
      <c r="U86" s="199">
        <v>15000</v>
      </c>
      <c r="V86" s="199">
        <v>15000</v>
      </c>
      <c r="W86" s="221"/>
      <c r="X86" s="221"/>
      <c r="Y86" s="222"/>
      <c r="Z86" s="217">
        <v>7</v>
      </c>
      <c r="AA86" s="223"/>
      <c r="AB86" s="223"/>
    </row>
    <row r="87" spans="1:28" ht="36">
      <c r="A87" s="212"/>
      <c r="B87" s="213" t="s">
        <v>570</v>
      </c>
      <c r="C87" s="215" t="s">
        <v>724</v>
      </c>
      <c r="D87" s="215" t="s">
        <v>672</v>
      </c>
      <c r="E87" s="216" t="s">
        <v>899</v>
      </c>
      <c r="F87" s="217" t="s">
        <v>725</v>
      </c>
      <c r="G87" s="217">
        <v>6</v>
      </c>
      <c r="H87" s="95">
        <v>18000</v>
      </c>
      <c r="I87" s="95">
        <v>18000</v>
      </c>
      <c r="J87" s="95">
        <v>0</v>
      </c>
      <c r="K87" s="218">
        <v>6</v>
      </c>
      <c r="L87" s="219"/>
      <c r="M87" s="220">
        <v>6</v>
      </c>
      <c r="N87" s="219"/>
      <c r="O87" s="219"/>
      <c r="P87" s="219"/>
      <c r="Q87" s="219"/>
      <c r="R87" s="219"/>
      <c r="S87" s="219"/>
      <c r="T87" s="42">
        <v>18000</v>
      </c>
      <c r="U87" s="42">
        <v>18000</v>
      </c>
      <c r="V87" s="42">
        <v>18000</v>
      </c>
      <c r="W87" s="221"/>
      <c r="X87" s="221"/>
      <c r="Y87" s="222"/>
      <c r="Z87" s="217">
        <v>6</v>
      </c>
      <c r="AA87" s="223"/>
      <c r="AB87" s="223"/>
    </row>
    <row r="88" spans="1:28" ht="36">
      <c r="A88" s="239"/>
      <c r="B88" s="240" t="s">
        <v>570</v>
      </c>
      <c r="C88" s="241" t="s">
        <v>726</v>
      </c>
      <c r="D88" s="241" t="s">
        <v>727</v>
      </c>
      <c r="E88" s="242" t="s">
        <v>899</v>
      </c>
      <c r="F88" s="243" t="s">
        <v>728</v>
      </c>
      <c r="G88" s="243">
        <v>1315</v>
      </c>
      <c r="H88" s="101">
        <v>3945000</v>
      </c>
      <c r="I88" s="101">
        <v>3945000</v>
      </c>
      <c r="J88" s="101">
        <v>0</v>
      </c>
      <c r="K88" s="244">
        <v>1</v>
      </c>
      <c r="L88" s="245">
        <v>1314</v>
      </c>
      <c r="M88" s="246"/>
      <c r="N88" s="245"/>
      <c r="O88" s="245"/>
      <c r="P88" s="245"/>
      <c r="Q88" s="245">
        <v>1315</v>
      </c>
      <c r="R88" s="245">
        <v>1</v>
      </c>
      <c r="S88" s="245">
        <v>1314</v>
      </c>
      <c r="T88" s="31"/>
      <c r="U88" s="31"/>
      <c r="V88" s="31"/>
      <c r="W88" s="247"/>
      <c r="X88" s="247"/>
      <c r="Y88" s="248"/>
      <c r="Z88" s="243">
        <v>1315</v>
      </c>
      <c r="AA88" s="249"/>
      <c r="AB88" s="249"/>
    </row>
    <row r="89" spans="1:28" ht="12.75">
      <c r="A89" s="239"/>
      <c r="B89" s="240" t="s">
        <v>570</v>
      </c>
      <c r="C89" s="241" t="s">
        <v>729</v>
      </c>
      <c r="D89" s="241" t="s">
        <v>729</v>
      </c>
      <c r="E89" s="242" t="s">
        <v>899</v>
      </c>
      <c r="F89" s="243" t="s">
        <v>730</v>
      </c>
      <c r="G89" s="243">
        <v>8</v>
      </c>
      <c r="H89" s="101">
        <v>49000</v>
      </c>
      <c r="I89" s="101">
        <v>49000</v>
      </c>
      <c r="J89" s="101">
        <v>0</v>
      </c>
      <c r="K89" s="244">
        <v>8</v>
      </c>
      <c r="L89" s="245"/>
      <c r="M89" s="246"/>
      <c r="N89" s="245"/>
      <c r="O89" s="245"/>
      <c r="P89" s="245"/>
      <c r="Q89" s="245">
        <v>8</v>
      </c>
      <c r="R89" s="245">
        <v>8</v>
      </c>
      <c r="S89" s="245"/>
      <c r="T89" s="31"/>
      <c r="U89" s="31"/>
      <c r="V89" s="31"/>
      <c r="W89" s="247"/>
      <c r="X89" s="247"/>
      <c r="Y89" s="248"/>
      <c r="Z89" s="243">
        <v>8</v>
      </c>
      <c r="AA89" s="249"/>
      <c r="AB89" s="249"/>
    </row>
    <row r="90" spans="1:28" ht="24">
      <c r="A90" s="212"/>
      <c r="B90" s="213" t="s">
        <v>570</v>
      </c>
      <c r="C90" s="215" t="s">
        <v>731</v>
      </c>
      <c r="D90" s="215" t="s">
        <v>732</v>
      </c>
      <c r="E90" s="216" t="s">
        <v>899</v>
      </c>
      <c r="F90" s="217" t="s">
        <v>733</v>
      </c>
      <c r="G90" s="217">
        <v>14</v>
      </c>
      <c r="H90" s="95">
        <v>42000</v>
      </c>
      <c r="I90" s="95">
        <v>42000</v>
      </c>
      <c r="J90" s="95">
        <v>0</v>
      </c>
      <c r="K90" s="218">
        <v>14</v>
      </c>
      <c r="L90" s="219"/>
      <c r="M90" s="220">
        <v>14</v>
      </c>
      <c r="N90" s="219">
        <v>14</v>
      </c>
      <c r="O90" s="219"/>
      <c r="P90" s="219"/>
      <c r="Q90" s="219"/>
      <c r="R90" s="219"/>
      <c r="S90" s="219"/>
      <c r="T90" s="199">
        <v>42000</v>
      </c>
      <c r="U90" s="199">
        <v>42000</v>
      </c>
      <c r="V90" s="199">
        <v>42000</v>
      </c>
      <c r="W90" s="221"/>
      <c r="X90" s="221"/>
      <c r="Y90" s="222"/>
      <c r="Z90" s="219">
        <v>14</v>
      </c>
      <c r="AA90" s="219"/>
      <c r="AB90" s="219"/>
    </row>
    <row r="91" spans="1:28" ht="24">
      <c r="A91" s="212"/>
      <c r="B91" s="213" t="s">
        <v>570</v>
      </c>
      <c r="C91" s="215" t="s">
        <v>734</v>
      </c>
      <c r="D91" s="215" t="s">
        <v>735</v>
      </c>
      <c r="E91" s="216" t="s">
        <v>899</v>
      </c>
      <c r="F91" s="217" t="s">
        <v>736</v>
      </c>
      <c r="G91" s="217">
        <v>8</v>
      </c>
      <c r="H91" s="95">
        <v>24000</v>
      </c>
      <c r="I91" s="95">
        <v>24000</v>
      </c>
      <c r="J91" s="95">
        <v>0</v>
      </c>
      <c r="K91" s="218">
        <v>8</v>
      </c>
      <c r="L91" s="219"/>
      <c r="M91" s="220">
        <v>8</v>
      </c>
      <c r="N91" s="219"/>
      <c r="O91" s="219"/>
      <c r="P91" s="219"/>
      <c r="Q91" s="219"/>
      <c r="R91" s="219"/>
      <c r="S91" s="219"/>
      <c r="T91" s="42">
        <v>24000</v>
      </c>
      <c r="U91" s="42">
        <v>24000</v>
      </c>
      <c r="V91" s="42">
        <v>24000</v>
      </c>
      <c r="W91" s="221"/>
      <c r="X91" s="221"/>
      <c r="Y91" s="222"/>
      <c r="Z91" s="219">
        <v>8</v>
      </c>
      <c r="AA91" s="219"/>
      <c r="AB91" s="219"/>
    </row>
    <row r="92" spans="1:28" ht="36">
      <c r="A92" s="212"/>
      <c r="B92" s="290" t="s">
        <v>570</v>
      </c>
      <c r="C92" s="215" t="s">
        <v>609</v>
      </c>
      <c r="D92" s="215" t="s">
        <v>737</v>
      </c>
      <c r="E92" s="216" t="s">
        <v>899</v>
      </c>
      <c r="F92" s="217" t="s">
        <v>738</v>
      </c>
      <c r="G92" s="217">
        <v>90</v>
      </c>
      <c r="H92" s="95">
        <v>270000</v>
      </c>
      <c r="I92" s="95">
        <v>270000</v>
      </c>
      <c r="J92" s="95">
        <v>0</v>
      </c>
      <c r="K92" s="218">
        <v>90</v>
      </c>
      <c r="L92" s="219"/>
      <c r="M92" s="220">
        <v>90</v>
      </c>
      <c r="N92" s="219">
        <v>90</v>
      </c>
      <c r="O92" s="219"/>
      <c r="P92" s="219"/>
      <c r="Q92" s="219"/>
      <c r="R92" s="219"/>
      <c r="S92" s="219"/>
      <c r="T92" s="199">
        <v>270000</v>
      </c>
      <c r="U92" s="199"/>
      <c r="V92" s="199"/>
      <c r="W92" s="221"/>
      <c r="X92" s="221">
        <v>270000</v>
      </c>
      <c r="Y92" s="222"/>
      <c r="Z92" s="219">
        <v>70</v>
      </c>
      <c r="AA92" s="219">
        <v>1</v>
      </c>
      <c r="AB92" s="219">
        <v>19</v>
      </c>
    </row>
    <row r="93" spans="7:28" ht="12.75">
      <c r="G93" s="1">
        <f aca="true" t="shared" si="0" ref="G93:L93">SUM(G4:G92)</f>
        <v>5454</v>
      </c>
      <c r="H93" s="1">
        <f t="shared" si="0"/>
        <v>16387000</v>
      </c>
      <c r="I93" s="1">
        <f t="shared" si="0"/>
        <v>16348000</v>
      </c>
      <c r="J93" s="1">
        <f t="shared" si="0"/>
        <v>39000</v>
      </c>
      <c r="K93" s="1">
        <f t="shared" si="0"/>
        <v>4127</v>
      </c>
      <c r="L93" s="1">
        <f t="shared" si="0"/>
        <v>1327</v>
      </c>
      <c r="M93" s="1">
        <f>SUM(M4:M92)</f>
        <v>4124</v>
      </c>
      <c r="N93" s="1">
        <f aca="true" t="shared" si="1" ref="N93:AB93">SUM(N4:N92)</f>
        <v>3739</v>
      </c>
      <c r="O93" s="1">
        <f t="shared" si="1"/>
        <v>13</v>
      </c>
      <c r="P93" s="1">
        <f t="shared" si="1"/>
        <v>7</v>
      </c>
      <c r="Q93" s="1">
        <f t="shared" si="1"/>
        <v>1323</v>
      </c>
      <c r="R93" s="1">
        <f t="shared" si="1"/>
        <v>9</v>
      </c>
      <c r="S93" s="1">
        <f t="shared" si="1"/>
        <v>1314</v>
      </c>
      <c r="T93" s="1">
        <f t="shared" si="1"/>
        <v>12376500</v>
      </c>
      <c r="U93" s="1">
        <f t="shared" si="1"/>
        <v>3679749</v>
      </c>
      <c r="V93" s="1">
        <f t="shared" si="1"/>
        <v>3645249</v>
      </c>
      <c r="W93" s="1">
        <f t="shared" si="1"/>
        <v>1145751</v>
      </c>
      <c r="X93" s="1">
        <f t="shared" si="1"/>
        <v>7551000</v>
      </c>
      <c r="Y93" s="1">
        <f t="shared" si="1"/>
        <v>4500</v>
      </c>
      <c r="Z93" s="1">
        <f t="shared" si="1"/>
        <v>5033</v>
      </c>
      <c r="AA93" s="1">
        <f t="shared" si="1"/>
        <v>166</v>
      </c>
      <c r="AB93" s="1">
        <f t="shared" si="1"/>
        <v>241</v>
      </c>
    </row>
    <row r="95" spans="5:24" ht="12.75">
      <c r="E95" s="1">
        <f>COUNTIF(E4:E92,"EPL")</f>
        <v>1</v>
      </c>
      <c r="P95" s="1">
        <f>COUNT(P4:P92)</f>
        <v>2</v>
      </c>
      <c r="Q95" s="1">
        <f>COUNT(Q4:Q92)</f>
        <v>2</v>
      </c>
      <c r="U95" s="1" t="s">
        <v>1095</v>
      </c>
      <c r="V95" s="1">
        <f>COUNT(V4:V92)</f>
        <v>67</v>
      </c>
      <c r="W95" s="1">
        <f>COUNT(W4:W92)</f>
        <v>4</v>
      </c>
      <c r="X95" s="1">
        <f>COUNT(X4:X92)</f>
        <v>19</v>
      </c>
    </row>
    <row r="96" spans="21:24" ht="12.75">
      <c r="U96" s="1" t="s">
        <v>1092</v>
      </c>
      <c r="V96" s="1">
        <f>COUNT(V4:V24)</f>
        <v>19</v>
      </c>
      <c r="W96" s="1">
        <f>COUNT(W4:W24)</f>
        <v>1</v>
      </c>
      <c r="X96" s="1">
        <f>COUNT(X4:X24)</f>
        <v>1</v>
      </c>
    </row>
    <row r="97" spans="21:24" ht="12.75">
      <c r="U97" s="1" t="s">
        <v>1093</v>
      </c>
      <c r="V97" s="1">
        <f>COUNT(V25:V33)</f>
        <v>4</v>
      </c>
      <c r="W97" s="1">
        <f>COUNT(W25:W33)</f>
        <v>0</v>
      </c>
      <c r="X97" s="1">
        <f>COUNT(X25:X33)</f>
        <v>5</v>
      </c>
    </row>
    <row r="98" spans="21:24" ht="12.75">
      <c r="U98" s="1" t="s">
        <v>1094</v>
      </c>
      <c r="V98" s="1">
        <f>COUNT(V34:V92)</f>
        <v>44</v>
      </c>
      <c r="W98" s="1">
        <f>COUNT(W34:W92)</f>
        <v>3</v>
      </c>
      <c r="X98" s="1">
        <f>COUNT(X34:X92)</f>
        <v>13</v>
      </c>
    </row>
    <row r="100" spans="21:24" ht="12.75">
      <c r="U100" s="1" t="s">
        <v>1092</v>
      </c>
      <c r="V100" s="521">
        <f>SUM(V4:V24)</f>
        <v>1281000</v>
      </c>
      <c r="W100" s="521">
        <f>SUM(W4:W24)</f>
        <v>999000</v>
      </c>
      <c r="X100" s="521">
        <f>SUM(X4:X24)</f>
        <v>246000</v>
      </c>
    </row>
    <row r="101" spans="21:24" ht="12.75">
      <c r="U101" s="1" t="s">
        <v>1093</v>
      </c>
      <c r="V101" s="521">
        <f>SUM(V25:V33)</f>
        <v>87000</v>
      </c>
      <c r="W101" s="521">
        <f>SUM(W25:W33)</f>
        <v>0</v>
      </c>
      <c r="X101" s="521">
        <f>SUM(X25:X33)</f>
        <v>306000</v>
      </c>
    </row>
    <row r="102" spans="21:24" ht="12.75">
      <c r="U102" s="1" t="s">
        <v>1094</v>
      </c>
      <c r="V102" s="521">
        <f>SUM(V34:V92)</f>
        <v>2277249</v>
      </c>
      <c r="W102" s="521">
        <f>SUM(W34:W92)</f>
        <v>146751</v>
      </c>
      <c r="X102" s="521">
        <f>SUM(X34:X92)</f>
        <v>6999000</v>
      </c>
    </row>
    <row r="103" spans="22:24" ht="12.75">
      <c r="V103" s="521">
        <f>SUM(V100:V102)</f>
        <v>3645249</v>
      </c>
      <c r="W103" s="521"/>
      <c r="X103" s="52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"/>
  <sheetViews>
    <sheetView workbookViewId="0" topLeftCell="L1">
      <pane ySplit="3" topLeftCell="BM4" activePane="bottomLeft" state="frozen"/>
      <selection pane="topLeft" activeCell="A1" sqref="A1"/>
      <selection pane="bottomLeft" activeCell="W6" sqref="W6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7.140625" style="1" customWidth="1"/>
    <col min="21" max="21" width="20.421875" style="1" customWidth="1"/>
    <col min="22" max="22" width="18.57421875" style="1" customWidth="1"/>
    <col min="23" max="23" width="18.28125" style="1" customWidth="1"/>
    <col min="24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646" t="s">
        <v>656</v>
      </c>
      <c r="B1" s="647"/>
      <c r="C1" s="2" t="s">
        <v>574</v>
      </c>
      <c r="D1" s="3" t="s">
        <v>146</v>
      </c>
      <c r="E1" s="4" t="s">
        <v>657</v>
      </c>
      <c r="F1" s="5" t="s">
        <v>658</v>
      </c>
      <c r="G1" s="6" t="s">
        <v>798</v>
      </c>
      <c r="H1" s="7" t="s">
        <v>659</v>
      </c>
      <c r="I1" s="8" t="s">
        <v>459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797</v>
      </c>
      <c r="B3" s="20" t="s">
        <v>859</v>
      </c>
      <c r="C3" s="21" t="s">
        <v>860</v>
      </c>
      <c r="D3" s="21" t="s">
        <v>861</v>
      </c>
      <c r="E3" s="21" t="s">
        <v>862</v>
      </c>
      <c r="F3" s="21" t="s">
        <v>863</v>
      </c>
      <c r="G3" s="21" t="s">
        <v>864</v>
      </c>
      <c r="H3" s="22" t="s">
        <v>865</v>
      </c>
      <c r="I3" s="22" t="s">
        <v>866</v>
      </c>
      <c r="J3" s="22" t="s">
        <v>867</v>
      </c>
      <c r="K3" s="21" t="s">
        <v>868</v>
      </c>
      <c r="L3" s="21" t="s">
        <v>869</v>
      </c>
      <c r="M3" s="21" t="s">
        <v>870</v>
      </c>
      <c r="N3" s="21" t="s">
        <v>871</v>
      </c>
      <c r="O3" s="21" t="s">
        <v>872</v>
      </c>
      <c r="P3" s="21" t="s">
        <v>873</v>
      </c>
      <c r="Q3" s="21" t="s">
        <v>802</v>
      </c>
      <c r="R3" s="21" t="s">
        <v>800</v>
      </c>
      <c r="S3" s="21" t="s">
        <v>801</v>
      </c>
      <c r="T3" s="22" t="s">
        <v>874</v>
      </c>
      <c r="U3" s="22" t="s">
        <v>875</v>
      </c>
      <c r="V3" s="22" t="s">
        <v>876</v>
      </c>
      <c r="W3" s="22" t="s">
        <v>877</v>
      </c>
      <c r="X3" s="22" t="s">
        <v>878</v>
      </c>
      <c r="Y3" s="21" t="s">
        <v>879</v>
      </c>
      <c r="Z3" s="21" t="s">
        <v>880</v>
      </c>
      <c r="AA3" s="21" t="s">
        <v>881</v>
      </c>
      <c r="AB3" s="21" t="s">
        <v>882</v>
      </c>
    </row>
    <row r="4" spans="1:28" ht="48">
      <c r="A4" s="291"/>
      <c r="B4" s="292" t="s">
        <v>739</v>
      </c>
      <c r="C4" s="293" t="s">
        <v>740</v>
      </c>
      <c r="D4" s="294" t="s">
        <v>741</v>
      </c>
      <c r="E4" s="295" t="s">
        <v>156</v>
      </c>
      <c r="F4" s="296" t="s">
        <v>742</v>
      </c>
      <c r="G4" s="297">
        <v>108</v>
      </c>
      <c r="H4" s="164">
        <v>324000</v>
      </c>
      <c r="I4" s="164">
        <v>324000</v>
      </c>
      <c r="J4" s="138">
        <v>0</v>
      </c>
      <c r="K4" s="218">
        <v>108</v>
      </c>
      <c r="L4" s="298"/>
      <c r="M4" s="218">
        <v>108</v>
      </c>
      <c r="N4" s="298">
        <v>0</v>
      </c>
      <c r="O4" s="298">
        <v>108</v>
      </c>
      <c r="P4" s="298"/>
      <c r="Q4" s="298"/>
      <c r="R4" s="298"/>
      <c r="S4" s="298"/>
      <c r="T4" s="199">
        <v>324000</v>
      </c>
      <c r="U4" s="199">
        <v>170380</v>
      </c>
      <c r="V4" s="199">
        <v>170380</v>
      </c>
      <c r="W4" s="221">
        <v>153620</v>
      </c>
      <c r="X4" s="221"/>
      <c r="Y4" s="299"/>
      <c r="Z4" s="298">
        <v>103</v>
      </c>
      <c r="AA4" s="298">
        <v>5</v>
      </c>
      <c r="AB4" s="298"/>
    </row>
    <row r="5" spans="1:28" ht="24">
      <c r="A5" s="291"/>
      <c r="B5" s="292" t="s">
        <v>739</v>
      </c>
      <c r="C5" s="293" t="s">
        <v>529</v>
      </c>
      <c r="D5" s="294" t="s">
        <v>743</v>
      </c>
      <c r="E5" s="295" t="s">
        <v>496</v>
      </c>
      <c r="F5" s="300" t="s">
        <v>855</v>
      </c>
      <c r="G5" s="297">
        <v>4</v>
      </c>
      <c r="H5" s="164">
        <v>12000</v>
      </c>
      <c r="I5" s="164">
        <v>12000</v>
      </c>
      <c r="J5" s="138">
        <v>0</v>
      </c>
      <c r="K5" s="218">
        <v>4</v>
      </c>
      <c r="L5" s="298"/>
      <c r="M5" s="298">
        <v>4</v>
      </c>
      <c r="N5" s="298">
        <v>4</v>
      </c>
      <c r="O5" s="298"/>
      <c r="P5" s="298"/>
      <c r="Q5" s="298"/>
      <c r="R5" s="298"/>
      <c r="S5" s="298"/>
      <c r="T5" s="199">
        <v>12000</v>
      </c>
      <c r="U5" s="199"/>
      <c r="V5" s="199"/>
      <c r="W5" s="221">
        <v>12000</v>
      </c>
      <c r="X5" s="221"/>
      <c r="Y5" s="299"/>
      <c r="Z5" s="298">
        <v>4</v>
      </c>
      <c r="AA5" s="298"/>
      <c r="AB5" s="298"/>
    </row>
    <row r="6" spans="7:28" ht="12.75">
      <c r="G6" s="1">
        <f aca="true" t="shared" si="0" ref="G6:L6">SUM(G4:G5)</f>
        <v>112</v>
      </c>
      <c r="H6" s="1">
        <f t="shared" si="0"/>
        <v>336000</v>
      </c>
      <c r="I6" s="1">
        <f t="shared" si="0"/>
        <v>336000</v>
      </c>
      <c r="J6" s="1">
        <f t="shared" si="0"/>
        <v>0</v>
      </c>
      <c r="K6" s="1">
        <f t="shared" si="0"/>
        <v>112</v>
      </c>
      <c r="L6" s="1">
        <f t="shared" si="0"/>
        <v>0</v>
      </c>
      <c r="M6" s="1">
        <f>SUM(M4:M5)</f>
        <v>112</v>
      </c>
      <c r="N6" s="1">
        <f aca="true" t="shared" si="1" ref="N6:AB6">SUM(N4:N5)</f>
        <v>4</v>
      </c>
      <c r="O6" s="1">
        <f t="shared" si="1"/>
        <v>108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1"/>
        <v>0</v>
      </c>
      <c r="T6" s="1">
        <f t="shared" si="1"/>
        <v>336000</v>
      </c>
      <c r="U6" s="1">
        <f t="shared" si="1"/>
        <v>170380</v>
      </c>
      <c r="V6" s="1">
        <f t="shared" si="1"/>
        <v>170380</v>
      </c>
      <c r="W6" s="1">
        <f t="shared" si="1"/>
        <v>165620</v>
      </c>
      <c r="X6" s="1">
        <f t="shared" si="1"/>
        <v>0</v>
      </c>
      <c r="Y6" s="1">
        <f t="shared" si="1"/>
        <v>0</v>
      </c>
      <c r="Z6" s="1">
        <f t="shared" si="1"/>
        <v>107</v>
      </c>
      <c r="AA6" s="1">
        <f t="shared" si="1"/>
        <v>5</v>
      </c>
      <c r="AB6" s="1">
        <f t="shared" si="1"/>
        <v>0</v>
      </c>
    </row>
    <row r="8" spans="16:24" ht="12.75">
      <c r="P8" s="1">
        <f>COUNT(P4:P5)</f>
        <v>0</v>
      </c>
      <c r="U8" s="1" t="s">
        <v>1087</v>
      </c>
      <c r="V8" s="1">
        <f>COUNT(V4:V5)</f>
        <v>1</v>
      </c>
      <c r="W8" s="1">
        <f>COUNT(W4:W5)</f>
        <v>2</v>
      </c>
      <c r="X8" s="1">
        <f>COUNT(X4:X5)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K1">
      <pane ySplit="3" topLeftCell="BM9" activePane="bottomLeft" state="frozen"/>
      <selection pane="topLeft" activeCell="A1" sqref="A1"/>
      <selection pane="bottomLeft" activeCell="R18" sqref="R18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20.140625" style="1" customWidth="1"/>
    <col min="21" max="21" width="20.28125" style="1" customWidth="1"/>
    <col min="22" max="22" width="20.8515625" style="1" customWidth="1"/>
    <col min="23" max="23" width="21.8515625" style="1" customWidth="1"/>
    <col min="24" max="24" width="10.7109375" style="1" bestFit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646" t="s">
        <v>656</v>
      </c>
      <c r="B1" s="647"/>
      <c r="C1" s="2" t="s">
        <v>574</v>
      </c>
      <c r="D1" s="3" t="s">
        <v>146</v>
      </c>
      <c r="E1" s="4" t="s">
        <v>657</v>
      </c>
      <c r="F1" s="5" t="s">
        <v>658</v>
      </c>
      <c r="G1" s="6" t="s">
        <v>798</v>
      </c>
      <c r="H1" s="7" t="s">
        <v>659</v>
      </c>
      <c r="I1" s="8" t="s">
        <v>459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797</v>
      </c>
      <c r="B3" s="20" t="s">
        <v>859</v>
      </c>
      <c r="C3" s="21" t="s">
        <v>860</v>
      </c>
      <c r="D3" s="21" t="s">
        <v>861</v>
      </c>
      <c r="E3" s="21" t="s">
        <v>862</v>
      </c>
      <c r="F3" s="21" t="s">
        <v>863</v>
      </c>
      <c r="G3" s="21" t="s">
        <v>864</v>
      </c>
      <c r="H3" s="22" t="s">
        <v>865</v>
      </c>
      <c r="I3" s="22" t="s">
        <v>866</v>
      </c>
      <c r="J3" s="22" t="s">
        <v>867</v>
      </c>
      <c r="K3" s="21" t="s">
        <v>868</v>
      </c>
      <c r="L3" s="21" t="s">
        <v>869</v>
      </c>
      <c r="M3" s="21" t="s">
        <v>870</v>
      </c>
      <c r="N3" s="21" t="s">
        <v>871</v>
      </c>
      <c r="O3" s="21" t="s">
        <v>872</v>
      </c>
      <c r="P3" s="21" t="s">
        <v>873</v>
      </c>
      <c r="Q3" s="21" t="s">
        <v>802</v>
      </c>
      <c r="R3" s="21" t="s">
        <v>800</v>
      </c>
      <c r="S3" s="21" t="s">
        <v>801</v>
      </c>
      <c r="T3" s="22" t="s">
        <v>874</v>
      </c>
      <c r="U3" s="22" t="s">
        <v>875</v>
      </c>
      <c r="V3" s="22" t="s">
        <v>876</v>
      </c>
      <c r="W3" s="22" t="s">
        <v>877</v>
      </c>
      <c r="X3" s="22" t="s">
        <v>878</v>
      </c>
      <c r="Y3" s="21" t="s">
        <v>879</v>
      </c>
      <c r="Z3" s="21" t="s">
        <v>880</v>
      </c>
      <c r="AA3" s="21" t="s">
        <v>881</v>
      </c>
      <c r="AB3" s="21" t="s">
        <v>882</v>
      </c>
    </row>
    <row r="4" spans="1:28" ht="24">
      <c r="A4" s="321"/>
      <c r="B4" s="301">
        <v>7</v>
      </c>
      <c r="C4" s="302" t="s">
        <v>744</v>
      </c>
      <c r="D4" s="303" t="s">
        <v>745</v>
      </c>
      <c r="E4" s="322" t="s">
        <v>899</v>
      </c>
      <c r="F4" s="304" t="s">
        <v>746</v>
      </c>
      <c r="G4" s="323">
        <v>97</v>
      </c>
      <c r="H4" s="207">
        <v>354750</v>
      </c>
      <c r="I4" s="207">
        <v>354750</v>
      </c>
      <c r="J4" s="138">
        <v>0</v>
      </c>
      <c r="K4" s="218">
        <v>97</v>
      </c>
      <c r="L4" s="304"/>
      <c r="M4" s="304">
        <v>97</v>
      </c>
      <c r="N4" s="304">
        <v>97</v>
      </c>
      <c r="O4" s="304"/>
      <c r="P4" s="304"/>
      <c r="Q4" s="304"/>
      <c r="R4" s="304"/>
      <c r="S4" s="304"/>
      <c r="T4" s="199">
        <v>354750</v>
      </c>
      <c r="U4" s="199">
        <v>169875</v>
      </c>
      <c r="V4" s="199">
        <v>169875</v>
      </c>
      <c r="W4" s="221">
        <v>184875</v>
      </c>
      <c r="X4" s="221"/>
      <c r="Y4" s="221">
        <v>63750</v>
      </c>
      <c r="Z4" s="304">
        <v>97</v>
      </c>
      <c r="AA4" s="304"/>
      <c r="AB4" s="304"/>
    </row>
    <row r="5" spans="1:28" ht="24">
      <c r="A5" s="321"/>
      <c r="B5" s="301">
        <v>7</v>
      </c>
      <c r="C5" s="302" t="s">
        <v>744</v>
      </c>
      <c r="D5" s="303" t="s">
        <v>745</v>
      </c>
      <c r="E5" s="322" t="s">
        <v>899</v>
      </c>
      <c r="F5" s="304" t="s">
        <v>747</v>
      </c>
      <c r="G5" s="323">
        <v>43</v>
      </c>
      <c r="H5" s="207">
        <v>129000</v>
      </c>
      <c r="I5" s="207">
        <v>129000</v>
      </c>
      <c r="J5" s="138">
        <v>0</v>
      </c>
      <c r="K5" s="218">
        <v>43</v>
      </c>
      <c r="L5" s="304"/>
      <c r="M5" s="304">
        <v>43</v>
      </c>
      <c r="N5" s="304"/>
      <c r="O5" s="304"/>
      <c r="P5" s="304"/>
      <c r="Q5" s="304"/>
      <c r="R5" s="304"/>
      <c r="S5" s="304"/>
      <c r="T5" s="42">
        <v>129000</v>
      </c>
      <c r="U5" s="42">
        <v>57000</v>
      </c>
      <c r="V5" s="42">
        <v>57000</v>
      </c>
      <c r="W5" s="221">
        <v>72000</v>
      </c>
      <c r="X5" s="221"/>
      <c r="Y5" s="305"/>
      <c r="Z5" s="304">
        <v>17</v>
      </c>
      <c r="AA5" s="304">
        <v>26</v>
      </c>
      <c r="AB5" s="304"/>
    </row>
    <row r="6" spans="1:28" ht="24">
      <c r="A6" s="321"/>
      <c r="B6" s="301">
        <v>7</v>
      </c>
      <c r="C6" s="302" t="s">
        <v>748</v>
      </c>
      <c r="D6" s="303" t="s">
        <v>749</v>
      </c>
      <c r="E6" s="322" t="s">
        <v>899</v>
      </c>
      <c r="F6" s="304" t="s">
        <v>750</v>
      </c>
      <c r="G6" s="323">
        <v>8</v>
      </c>
      <c r="H6" s="207">
        <v>24000</v>
      </c>
      <c r="I6" s="207">
        <v>24000</v>
      </c>
      <c r="J6" s="138">
        <v>0</v>
      </c>
      <c r="K6" s="218">
        <v>8</v>
      </c>
      <c r="L6" s="304"/>
      <c r="M6" s="304">
        <v>8</v>
      </c>
      <c r="N6" s="304"/>
      <c r="O6" s="304"/>
      <c r="P6" s="304"/>
      <c r="Q6" s="304"/>
      <c r="R6" s="304"/>
      <c r="S6" s="304"/>
      <c r="T6" s="42">
        <v>24000</v>
      </c>
      <c r="U6" s="42">
        <v>24000</v>
      </c>
      <c r="V6" s="42">
        <v>24000</v>
      </c>
      <c r="W6" s="221"/>
      <c r="X6" s="221"/>
      <c r="Y6" s="305"/>
      <c r="Z6" s="304">
        <v>8</v>
      </c>
      <c r="AA6" s="304"/>
      <c r="AB6" s="304"/>
    </row>
    <row r="7" spans="1:28" ht="24">
      <c r="A7" s="321"/>
      <c r="B7" s="301">
        <v>7</v>
      </c>
      <c r="C7" s="302" t="s">
        <v>751</v>
      </c>
      <c r="D7" s="303" t="s">
        <v>752</v>
      </c>
      <c r="E7" s="322" t="s">
        <v>899</v>
      </c>
      <c r="F7" s="304" t="s">
        <v>753</v>
      </c>
      <c r="G7" s="304">
        <v>2</v>
      </c>
      <c r="H7" s="207">
        <v>6000</v>
      </c>
      <c r="I7" s="207">
        <v>6000</v>
      </c>
      <c r="J7" s="138">
        <v>0</v>
      </c>
      <c r="K7" s="218">
        <v>2</v>
      </c>
      <c r="L7" s="304"/>
      <c r="M7" s="304">
        <v>2</v>
      </c>
      <c r="N7" s="304"/>
      <c r="O7" s="304"/>
      <c r="P7" s="304"/>
      <c r="Q7" s="304"/>
      <c r="R7" s="304"/>
      <c r="S7" s="304"/>
      <c r="T7" s="42">
        <v>6000</v>
      </c>
      <c r="U7" s="42">
        <v>6000</v>
      </c>
      <c r="V7" s="42">
        <v>6000</v>
      </c>
      <c r="W7" s="221"/>
      <c r="X7" s="221"/>
      <c r="Y7" s="305"/>
      <c r="Z7" s="304">
        <v>2</v>
      </c>
      <c r="AA7" s="304"/>
      <c r="AB7" s="304"/>
    </row>
    <row r="8" spans="1:28" ht="24">
      <c r="A8" s="324"/>
      <c r="B8" s="306">
        <v>7</v>
      </c>
      <c r="C8" s="307" t="s">
        <v>751</v>
      </c>
      <c r="D8" s="308" t="s">
        <v>752</v>
      </c>
      <c r="E8" s="325" t="s">
        <v>899</v>
      </c>
      <c r="F8" s="311" t="s">
        <v>754</v>
      </c>
      <c r="G8" s="311">
        <v>6</v>
      </c>
      <c r="H8" s="209">
        <v>18000</v>
      </c>
      <c r="I8" s="209">
        <v>18000</v>
      </c>
      <c r="J8" s="309">
        <v>0</v>
      </c>
      <c r="K8" s="310">
        <v>6</v>
      </c>
      <c r="L8" s="311"/>
      <c r="M8" s="311"/>
      <c r="N8" s="311"/>
      <c r="O8" s="311"/>
      <c r="P8" s="311">
        <v>6</v>
      </c>
      <c r="Q8" s="311"/>
      <c r="R8" s="311"/>
      <c r="S8" s="311"/>
      <c r="T8" s="201"/>
      <c r="U8" s="201"/>
      <c r="V8" s="201"/>
      <c r="W8" s="312"/>
      <c r="X8" s="312"/>
      <c r="Y8" s="313"/>
      <c r="Z8" s="311">
        <v>2</v>
      </c>
      <c r="AA8" s="311">
        <v>2</v>
      </c>
      <c r="AB8" s="311">
        <v>2</v>
      </c>
    </row>
    <row r="9" spans="1:28" ht="24">
      <c r="A9" s="326"/>
      <c r="B9" s="314">
        <v>7</v>
      </c>
      <c r="C9" s="315" t="s">
        <v>755</v>
      </c>
      <c r="D9" s="315" t="s">
        <v>756</v>
      </c>
      <c r="E9" s="327" t="s">
        <v>899</v>
      </c>
      <c r="F9" s="316" t="s">
        <v>1047</v>
      </c>
      <c r="G9" s="328">
        <v>36</v>
      </c>
      <c r="H9" s="208">
        <v>127612.5</v>
      </c>
      <c r="I9" s="208">
        <v>108000</v>
      </c>
      <c r="J9" s="140">
        <v>0</v>
      </c>
      <c r="K9" s="244">
        <v>36</v>
      </c>
      <c r="L9" s="316"/>
      <c r="M9" s="316"/>
      <c r="N9" s="316"/>
      <c r="O9" s="316"/>
      <c r="P9" s="316"/>
      <c r="Q9" s="316">
        <v>36</v>
      </c>
      <c r="R9" s="316">
        <v>36</v>
      </c>
      <c r="S9" s="316"/>
      <c r="T9" s="200"/>
      <c r="U9" s="200"/>
      <c r="V9" s="200"/>
      <c r="W9" s="247"/>
      <c r="X9" s="247"/>
      <c r="Y9" s="317">
        <v>19612.5</v>
      </c>
      <c r="Z9" s="316">
        <v>36</v>
      </c>
      <c r="AA9" s="316"/>
      <c r="AB9" s="316"/>
    </row>
    <row r="10" spans="1:28" ht="36">
      <c r="A10" s="321"/>
      <c r="B10" s="301">
        <v>7</v>
      </c>
      <c r="C10" s="302" t="s">
        <v>154</v>
      </c>
      <c r="D10" s="303" t="s">
        <v>757</v>
      </c>
      <c r="E10" s="322" t="s">
        <v>899</v>
      </c>
      <c r="F10" s="304" t="s">
        <v>758</v>
      </c>
      <c r="G10" s="304">
        <v>26</v>
      </c>
      <c r="H10" s="207">
        <v>78000</v>
      </c>
      <c r="I10" s="207">
        <v>78000</v>
      </c>
      <c r="J10" s="138">
        <v>0</v>
      </c>
      <c r="K10" s="218">
        <v>26</v>
      </c>
      <c r="L10" s="304"/>
      <c r="M10" s="304">
        <v>26</v>
      </c>
      <c r="N10" s="304"/>
      <c r="O10" s="304"/>
      <c r="P10" s="304"/>
      <c r="Q10" s="304"/>
      <c r="R10" s="304"/>
      <c r="S10" s="304"/>
      <c r="T10" s="42">
        <v>78000</v>
      </c>
      <c r="U10" s="42">
        <v>31500</v>
      </c>
      <c r="V10" s="42">
        <v>31500</v>
      </c>
      <c r="W10" s="43">
        <v>46500</v>
      </c>
      <c r="X10" s="221"/>
      <c r="Y10" s="305"/>
      <c r="Z10" s="304">
        <v>26</v>
      </c>
      <c r="AA10" s="304"/>
      <c r="AB10" s="304"/>
    </row>
    <row r="11" spans="1:28" ht="24">
      <c r="A11" s="329"/>
      <c r="B11" s="306">
        <v>7</v>
      </c>
      <c r="C11" s="318" t="s">
        <v>831</v>
      </c>
      <c r="D11" s="308" t="s">
        <v>832</v>
      </c>
      <c r="E11" s="325" t="s">
        <v>899</v>
      </c>
      <c r="F11" s="311" t="s">
        <v>833</v>
      </c>
      <c r="G11" s="311">
        <v>21</v>
      </c>
      <c r="H11" s="330">
        <v>63000</v>
      </c>
      <c r="I11" s="330">
        <v>63000</v>
      </c>
      <c r="J11" s="309">
        <v>0</v>
      </c>
      <c r="K11" s="310">
        <v>21</v>
      </c>
      <c r="L11" s="311"/>
      <c r="M11" s="311"/>
      <c r="N11" s="319"/>
      <c r="O11" s="311"/>
      <c r="P11" s="311">
        <v>21</v>
      </c>
      <c r="Q11" s="311"/>
      <c r="R11" s="311"/>
      <c r="S11" s="311"/>
      <c r="T11" s="320"/>
      <c r="U11" s="320"/>
      <c r="V11" s="320"/>
      <c r="W11" s="312"/>
      <c r="X11" s="312"/>
      <c r="Y11" s="313"/>
      <c r="Z11" s="311">
        <v>21</v>
      </c>
      <c r="AA11" s="311"/>
      <c r="AB11" s="311"/>
    </row>
    <row r="12" spans="1:28" ht="24">
      <c r="A12" s="329"/>
      <c r="B12" s="306">
        <v>7</v>
      </c>
      <c r="C12" s="318" t="s">
        <v>834</v>
      </c>
      <c r="D12" s="308" t="s">
        <v>835</v>
      </c>
      <c r="E12" s="331" t="s">
        <v>899</v>
      </c>
      <c r="F12" s="332" t="s">
        <v>836</v>
      </c>
      <c r="G12" s="332">
        <v>19</v>
      </c>
      <c r="H12" s="330">
        <v>57000</v>
      </c>
      <c r="I12" s="330">
        <v>57000</v>
      </c>
      <c r="J12" s="309">
        <v>0</v>
      </c>
      <c r="K12" s="310">
        <v>19</v>
      </c>
      <c r="L12" s="311"/>
      <c r="M12" s="311"/>
      <c r="N12" s="311"/>
      <c r="O12" s="311"/>
      <c r="P12" s="311">
        <v>19</v>
      </c>
      <c r="Q12" s="311"/>
      <c r="R12" s="311"/>
      <c r="S12" s="311"/>
      <c r="T12" s="320"/>
      <c r="U12" s="320"/>
      <c r="V12" s="320"/>
      <c r="W12" s="312"/>
      <c r="X12" s="312"/>
      <c r="Y12" s="313"/>
      <c r="Z12" s="311">
        <v>12</v>
      </c>
      <c r="AA12" s="311">
        <v>3</v>
      </c>
      <c r="AB12" s="311">
        <v>4</v>
      </c>
    </row>
    <row r="13" spans="1:28" ht="24">
      <c r="A13" s="321"/>
      <c r="B13" s="301">
        <v>7</v>
      </c>
      <c r="C13" s="302" t="s">
        <v>759</v>
      </c>
      <c r="D13" s="303" t="s">
        <v>760</v>
      </c>
      <c r="E13" s="322" t="s">
        <v>899</v>
      </c>
      <c r="F13" s="304" t="s">
        <v>761</v>
      </c>
      <c r="G13" s="304">
        <v>58</v>
      </c>
      <c r="H13" s="207">
        <v>199000</v>
      </c>
      <c r="I13" s="207">
        <v>199000</v>
      </c>
      <c r="J13" s="138">
        <v>0</v>
      </c>
      <c r="K13" s="218">
        <v>58</v>
      </c>
      <c r="L13" s="304"/>
      <c r="M13" s="304">
        <v>58</v>
      </c>
      <c r="N13" s="304"/>
      <c r="O13" s="304"/>
      <c r="P13" s="304"/>
      <c r="Q13" s="304"/>
      <c r="R13" s="304"/>
      <c r="S13" s="304"/>
      <c r="T13" s="42">
        <v>199000</v>
      </c>
      <c r="U13" s="42">
        <v>94500</v>
      </c>
      <c r="V13" s="42">
        <v>94500</v>
      </c>
      <c r="W13" s="43">
        <v>104500</v>
      </c>
      <c r="X13" s="221"/>
      <c r="Y13" s="221">
        <v>25000</v>
      </c>
      <c r="Z13" s="304">
        <v>58</v>
      </c>
      <c r="AA13" s="304"/>
      <c r="AB13" s="304"/>
    </row>
    <row r="14" spans="1:28" ht="36">
      <c r="A14" s="321"/>
      <c r="B14" s="301">
        <v>7</v>
      </c>
      <c r="C14" s="302" t="s">
        <v>762</v>
      </c>
      <c r="D14" s="303" t="s">
        <v>763</v>
      </c>
      <c r="E14" s="333" t="s">
        <v>899</v>
      </c>
      <c r="F14" s="304" t="s">
        <v>764</v>
      </c>
      <c r="G14" s="198">
        <v>2</v>
      </c>
      <c r="H14" s="138">
        <v>6000</v>
      </c>
      <c r="I14" s="138">
        <v>6000</v>
      </c>
      <c r="J14" s="138">
        <v>0</v>
      </c>
      <c r="K14" s="218">
        <v>2</v>
      </c>
      <c r="L14" s="304"/>
      <c r="M14" s="304">
        <v>2</v>
      </c>
      <c r="N14" s="304"/>
      <c r="O14" s="304"/>
      <c r="P14" s="304"/>
      <c r="Q14" s="304"/>
      <c r="R14" s="304"/>
      <c r="S14" s="304"/>
      <c r="T14" s="42">
        <v>6000</v>
      </c>
      <c r="U14" s="42">
        <v>6000</v>
      </c>
      <c r="V14" s="42">
        <v>6000</v>
      </c>
      <c r="W14" s="221"/>
      <c r="X14" s="221"/>
      <c r="Y14" s="305"/>
      <c r="Z14" s="304">
        <v>2</v>
      </c>
      <c r="AA14" s="304"/>
      <c r="AB14" s="304"/>
    </row>
    <row r="15" spans="1:28" ht="24">
      <c r="A15" s="321"/>
      <c r="B15" s="301">
        <v>7</v>
      </c>
      <c r="C15" s="302" t="s">
        <v>765</v>
      </c>
      <c r="D15" s="303" t="s">
        <v>766</v>
      </c>
      <c r="E15" s="333" t="s">
        <v>899</v>
      </c>
      <c r="F15" s="304" t="s">
        <v>767</v>
      </c>
      <c r="G15" s="198">
        <v>11</v>
      </c>
      <c r="H15" s="138">
        <v>33000</v>
      </c>
      <c r="I15" s="138">
        <v>33000</v>
      </c>
      <c r="J15" s="138">
        <v>0</v>
      </c>
      <c r="K15" s="218">
        <v>11</v>
      </c>
      <c r="L15" s="304"/>
      <c r="M15" s="304">
        <v>11</v>
      </c>
      <c r="N15" s="304"/>
      <c r="O15" s="304"/>
      <c r="P15" s="304"/>
      <c r="Q15" s="304"/>
      <c r="R15" s="304"/>
      <c r="S15" s="304"/>
      <c r="T15" s="42">
        <v>53000</v>
      </c>
      <c r="U15" s="42">
        <v>19000</v>
      </c>
      <c r="V15" s="199"/>
      <c r="W15" s="43">
        <v>34000</v>
      </c>
      <c r="X15" s="221"/>
      <c r="Y15" s="305"/>
      <c r="Z15" s="304">
        <v>11</v>
      </c>
      <c r="AA15" s="304"/>
      <c r="AB15" s="304"/>
    </row>
    <row r="16" spans="1:28" ht="24">
      <c r="A16" s="321"/>
      <c r="B16" s="301">
        <v>7</v>
      </c>
      <c r="C16" s="302" t="s">
        <v>765</v>
      </c>
      <c r="D16" s="303" t="s">
        <v>768</v>
      </c>
      <c r="E16" s="333" t="s">
        <v>899</v>
      </c>
      <c r="F16" s="304" t="s">
        <v>769</v>
      </c>
      <c r="G16" s="323">
        <v>3</v>
      </c>
      <c r="H16" s="207">
        <v>9000</v>
      </c>
      <c r="I16" s="207">
        <v>9000</v>
      </c>
      <c r="J16" s="138">
        <v>0</v>
      </c>
      <c r="K16" s="218">
        <v>3</v>
      </c>
      <c r="L16" s="304"/>
      <c r="M16" s="304">
        <v>3</v>
      </c>
      <c r="N16" s="304"/>
      <c r="O16" s="304"/>
      <c r="P16" s="304"/>
      <c r="Q16" s="304"/>
      <c r="R16" s="304"/>
      <c r="S16" s="304"/>
      <c r="T16" s="42">
        <v>9000</v>
      </c>
      <c r="U16" s="42">
        <v>9000</v>
      </c>
      <c r="V16" s="42">
        <v>9000</v>
      </c>
      <c r="W16" s="221"/>
      <c r="X16" s="221"/>
      <c r="Y16" s="305"/>
      <c r="Z16" s="304"/>
      <c r="AA16" s="304"/>
      <c r="AB16" s="304">
        <v>3</v>
      </c>
    </row>
    <row r="17" spans="1:28" ht="24">
      <c r="A17" s="635"/>
      <c r="B17" s="636">
        <v>7</v>
      </c>
      <c r="C17" s="637" t="s">
        <v>770</v>
      </c>
      <c r="D17" s="638" t="s">
        <v>771</v>
      </c>
      <c r="E17" s="639" t="s">
        <v>899</v>
      </c>
      <c r="F17" s="640" t="s">
        <v>772</v>
      </c>
      <c r="G17" s="641">
        <v>15</v>
      </c>
      <c r="H17" s="642">
        <v>45000</v>
      </c>
      <c r="I17" s="642">
        <v>45000</v>
      </c>
      <c r="J17" s="158">
        <v>0</v>
      </c>
      <c r="K17" s="269">
        <v>15</v>
      </c>
      <c r="L17" s="640"/>
      <c r="M17" s="640"/>
      <c r="N17" s="640"/>
      <c r="O17" s="640"/>
      <c r="P17" s="640"/>
      <c r="Q17" s="640">
        <v>15</v>
      </c>
      <c r="R17" s="640">
        <v>15</v>
      </c>
      <c r="S17" s="640"/>
      <c r="T17" s="643">
        <v>45000</v>
      </c>
      <c r="U17" s="643">
        <v>45000</v>
      </c>
      <c r="V17" s="643">
        <v>45000</v>
      </c>
      <c r="W17" s="272"/>
      <c r="X17" s="272"/>
      <c r="Y17" s="644"/>
      <c r="Z17" s="640">
        <v>15</v>
      </c>
      <c r="AA17" s="640"/>
      <c r="AB17" s="640"/>
    </row>
    <row r="18" spans="1:28" ht="12.75">
      <c r="A18" s="635"/>
      <c r="B18" s="636">
        <v>7</v>
      </c>
      <c r="C18" s="637" t="s">
        <v>773</v>
      </c>
      <c r="D18" s="638" t="s">
        <v>774</v>
      </c>
      <c r="E18" s="639" t="s">
        <v>156</v>
      </c>
      <c r="F18" s="640" t="s">
        <v>1048</v>
      </c>
      <c r="G18" s="641">
        <v>21</v>
      </c>
      <c r="H18" s="642">
        <v>79828</v>
      </c>
      <c r="I18" s="642">
        <v>63000</v>
      </c>
      <c r="J18" s="158">
        <v>0</v>
      </c>
      <c r="K18" s="269">
        <v>21</v>
      </c>
      <c r="L18" s="640"/>
      <c r="M18" s="640"/>
      <c r="N18" s="640"/>
      <c r="O18" s="640"/>
      <c r="P18" s="640"/>
      <c r="Q18" s="640">
        <v>21</v>
      </c>
      <c r="R18" s="640">
        <v>21</v>
      </c>
      <c r="S18" s="640"/>
      <c r="T18" s="643">
        <v>79828</v>
      </c>
      <c r="U18" s="643">
        <v>16828</v>
      </c>
      <c r="V18" s="643">
        <v>16828</v>
      </c>
      <c r="W18" s="272"/>
      <c r="X18" s="272">
        <v>63000</v>
      </c>
      <c r="Y18" s="644">
        <v>16828</v>
      </c>
      <c r="Z18" s="640">
        <v>15</v>
      </c>
      <c r="AA18" s="640">
        <v>2</v>
      </c>
      <c r="AB18" s="640">
        <v>4</v>
      </c>
    </row>
    <row r="19" spans="7:28" ht="12.75">
      <c r="G19" s="1">
        <f aca="true" t="shared" si="0" ref="G19:L19">SUM(G4:G18)</f>
        <v>368</v>
      </c>
      <c r="H19" s="1">
        <f t="shared" si="0"/>
        <v>1229190.5</v>
      </c>
      <c r="I19" s="1">
        <f t="shared" si="0"/>
        <v>1192750</v>
      </c>
      <c r="J19" s="1">
        <f t="shared" si="0"/>
        <v>0</v>
      </c>
      <c r="K19" s="1">
        <f t="shared" si="0"/>
        <v>368</v>
      </c>
      <c r="L19" s="1">
        <f t="shared" si="0"/>
        <v>0</v>
      </c>
      <c r="M19" s="1">
        <f>SUM(M4:M18)</f>
        <v>250</v>
      </c>
      <c r="N19" s="1">
        <f aca="true" t="shared" si="1" ref="N19:AB19">SUM(N4:N18)</f>
        <v>97</v>
      </c>
      <c r="O19" s="1">
        <f t="shared" si="1"/>
        <v>0</v>
      </c>
      <c r="P19" s="1">
        <f t="shared" si="1"/>
        <v>46</v>
      </c>
      <c r="Q19" s="1">
        <f t="shared" si="1"/>
        <v>72</v>
      </c>
      <c r="R19" s="1">
        <f t="shared" si="1"/>
        <v>72</v>
      </c>
      <c r="S19" s="1">
        <f t="shared" si="1"/>
        <v>0</v>
      </c>
      <c r="T19" s="1">
        <f t="shared" si="1"/>
        <v>983578</v>
      </c>
      <c r="U19" s="1">
        <f t="shared" si="1"/>
        <v>478703</v>
      </c>
      <c r="V19" s="1">
        <f t="shared" si="1"/>
        <v>459703</v>
      </c>
      <c r="W19" s="1">
        <f t="shared" si="1"/>
        <v>441875</v>
      </c>
      <c r="X19" s="1">
        <f t="shared" si="1"/>
        <v>63000</v>
      </c>
      <c r="Y19" s="1">
        <f t="shared" si="1"/>
        <v>125190.5</v>
      </c>
      <c r="Z19" s="1">
        <f t="shared" si="1"/>
        <v>322</v>
      </c>
      <c r="AA19" s="1">
        <f t="shared" si="1"/>
        <v>33</v>
      </c>
      <c r="AB19" s="1">
        <f t="shared" si="1"/>
        <v>13</v>
      </c>
    </row>
    <row r="20" ht="12.75">
      <c r="E20" s="1">
        <f>COUNTIF(E4:E18,"EPL")</f>
        <v>0</v>
      </c>
    </row>
    <row r="21" spans="16:24" ht="12.75">
      <c r="P21" s="1">
        <f>COUNT(P4:P18)</f>
        <v>3</v>
      </c>
      <c r="Q21" s="1">
        <f>COUNT(Q4:Q18)</f>
        <v>3</v>
      </c>
      <c r="U21" s="1" t="s">
        <v>1087</v>
      </c>
      <c r="V21" s="1">
        <f>COUNT(V4:V18)</f>
        <v>10</v>
      </c>
      <c r="W21" s="1">
        <f>COUNT(W4:W18)</f>
        <v>5</v>
      </c>
      <c r="X21" s="1">
        <f>COUNT(X4:X18)</f>
        <v>1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O1">
      <pane ySplit="3" topLeftCell="BM4" activePane="bottomLeft" state="frozen"/>
      <selection pane="topLeft" activeCell="A1" sqref="A1"/>
      <selection pane="bottomLeft" activeCell="W8" sqref="W8"/>
    </sheetView>
  </sheetViews>
  <sheetFormatPr defaultColWidth="9.140625" defaultRowHeight="12.75"/>
  <cols>
    <col min="1" max="1" width="15.140625" style="1" customWidth="1"/>
    <col min="2" max="2" width="11.140625" style="1" customWidth="1"/>
    <col min="3" max="3" width="20.00390625" style="1" customWidth="1"/>
    <col min="4" max="4" width="21.421875" style="1" customWidth="1"/>
    <col min="5" max="5" width="16.57421875" style="1" customWidth="1"/>
    <col min="6" max="6" width="19.140625" style="1" customWidth="1"/>
    <col min="7" max="7" width="14.8515625" style="1" customWidth="1"/>
    <col min="8" max="8" width="17.7109375" style="1" customWidth="1"/>
    <col min="9" max="9" width="17.57421875" style="1" customWidth="1"/>
    <col min="10" max="10" width="20.00390625" style="1" customWidth="1"/>
    <col min="11" max="11" width="14.7109375" style="1" customWidth="1"/>
    <col min="12" max="12" width="12.57421875" style="1" customWidth="1"/>
    <col min="13" max="13" width="13.7109375" style="1" customWidth="1"/>
    <col min="14" max="14" width="14.28125" style="1" customWidth="1"/>
    <col min="15" max="15" width="15.7109375" style="1" customWidth="1"/>
    <col min="16" max="16" width="14.28125" style="1" customWidth="1"/>
    <col min="17" max="17" width="14.8515625" style="1" customWidth="1"/>
    <col min="18" max="18" width="14.7109375" style="1" customWidth="1"/>
    <col min="19" max="19" width="14.28125" style="1" customWidth="1"/>
    <col min="20" max="20" width="19.7109375" style="1" customWidth="1"/>
    <col min="21" max="21" width="18.7109375" style="1" customWidth="1"/>
    <col min="22" max="22" width="24.28125" style="1" customWidth="1"/>
    <col min="23" max="23" width="20.00390625" style="1" customWidth="1"/>
    <col min="24" max="24" width="9.140625" style="1" customWidth="1"/>
    <col min="25" max="25" width="12.57421875" style="1" customWidth="1"/>
    <col min="26" max="26" width="13.140625" style="1" customWidth="1"/>
    <col min="27" max="27" width="12.57421875" style="1" customWidth="1"/>
    <col min="28" max="28" width="13.140625" style="1" customWidth="1"/>
    <col min="29" max="16384" width="9.140625" style="1" customWidth="1"/>
  </cols>
  <sheetData>
    <row r="1" spans="1:28" ht="45">
      <c r="A1" s="646" t="s">
        <v>656</v>
      </c>
      <c r="B1" s="647"/>
      <c r="C1" s="2" t="s">
        <v>574</v>
      </c>
      <c r="D1" s="3" t="s">
        <v>146</v>
      </c>
      <c r="E1" s="4" t="s">
        <v>657</v>
      </c>
      <c r="F1" s="5" t="s">
        <v>658</v>
      </c>
      <c r="G1" s="6" t="s">
        <v>798</v>
      </c>
      <c r="H1" s="7" t="s">
        <v>659</v>
      </c>
      <c r="I1" s="8" t="s">
        <v>459</v>
      </c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5">
      <c r="A2" s="12"/>
      <c r="B2" s="13"/>
      <c r="C2" s="14"/>
      <c r="D2" s="14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8"/>
      <c r="X2" s="18"/>
      <c r="Y2" s="18"/>
      <c r="Z2" s="16"/>
      <c r="AA2" s="16"/>
      <c r="AB2" s="16"/>
    </row>
    <row r="3" spans="1:28" ht="56.25" customHeight="1">
      <c r="A3" s="19" t="s">
        <v>797</v>
      </c>
      <c r="B3" s="20" t="s">
        <v>859</v>
      </c>
      <c r="C3" s="21" t="s">
        <v>860</v>
      </c>
      <c r="D3" s="21" t="s">
        <v>861</v>
      </c>
      <c r="E3" s="21" t="s">
        <v>862</v>
      </c>
      <c r="F3" s="21" t="s">
        <v>863</v>
      </c>
      <c r="G3" s="21" t="s">
        <v>864</v>
      </c>
      <c r="H3" s="22" t="s">
        <v>865</v>
      </c>
      <c r="I3" s="22" t="s">
        <v>866</v>
      </c>
      <c r="J3" s="22" t="s">
        <v>867</v>
      </c>
      <c r="K3" s="21" t="s">
        <v>868</v>
      </c>
      <c r="L3" s="21" t="s">
        <v>869</v>
      </c>
      <c r="M3" s="21" t="s">
        <v>870</v>
      </c>
      <c r="N3" s="21" t="s">
        <v>871</v>
      </c>
      <c r="O3" s="21" t="s">
        <v>872</v>
      </c>
      <c r="P3" s="21" t="s">
        <v>873</v>
      </c>
      <c r="Q3" s="21" t="s">
        <v>802</v>
      </c>
      <c r="R3" s="21" t="s">
        <v>800</v>
      </c>
      <c r="S3" s="21" t="s">
        <v>801</v>
      </c>
      <c r="T3" s="22" t="s">
        <v>874</v>
      </c>
      <c r="U3" s="22" t="s">
        <v>875</v>
      </c>
      <c r="V3" s="22" t="s">
        <v>876</v>
      </c>
      <c r="W3" s="22" t="s">
        <v>877</v>
      </c>
      <c r="X3" s="22" t="s">
        <v>878</v>
      </c>
      <c r="Y3" s="21" t="s">
        <v>879</v>
      </c>
      <c r="Z3" s="21" t="s">
        <v>880</v>
      </c>
      <c r="AA3" s="21" t="s">
        <v>881</v>
      </c>
      <c r="AB3" s="21" t="s">
        <v>882</v>
      </c>
    </row>
    <row r="4" spans="1:28" ht="72">
      <c r="A4" s="334"/>
      <c r="B4" s="335">
        <v>8</v>
      </c>
      <c r="C4" s="336" t="s">
        <v>775</v>
      </c>
      <c r="D4" s="337" t="s">
        <v>776</v>
      </c>
      <c r="E4" s="338" t="s">
        <v>899</v>
      </c>
      <c r="F4" s="339" t="s">
        <v>777</v>
      </c>
      <c r="G4" s="340">
        <v>5</v>
      </c>
      <c r="H4" s="164">
        <v>15000</v>
      </c>
      <c r="I4" s="164">
        <v>15000</v>
      </c>
      <c r="J4" s="138">
        <v>0</v>
      </c>
      <c r="K4" s="218">
        <v>5</v>
      </c>
      <c r="L4" s="341"/>
      <c r="M4" s="342">
        <v>5</v>
      </c>
      <c r="N4" s="342">
        <v>5</v>
      </c>
      <c r="O4" s="341"/>
      <c r="P4" s="341"/>
      <c r="Q4" s="341"/>
      <c r="R4" s="341"/>
      <c r="S4" s="341"/>
      <c r="T4" s="199">
        <v>15000</v>
      </c>
      <c r="U4" s="199">
        <v>7500</v>
      </c>
      <c r="V4" s="199">
        <v>7500</v>
      </c>
      <c r="W4" s="221">
        <v>7500</v>
      </c>
      <c r="X4" s="221"/>
      <c r="Y4" s="343"/>
      <c r="Z4" s="341">
        <v>5</v>
      </c>
      <c r="AA4" s="341"/>
      <c r="AB4" s="341"/>
    </row>
    <row r="5" spans="1:28" ht="24">
      <c r="A5" s="334"/>
      <c r="B5" s="335">
        <v>8</v>
      </c>
      <c r="C5" s="336" t="s">
        <v>778</v>
      </c>
      <c r="D5" s="337" t="s">
        <v>779</v>
      </c>
      <c r="E5" s="338" t="s">
        <v>899</v>
      </c>
      <c r="F5" s="339" t="s">
        <v>780</v>
      </c>
      <c r="G5" s="340">
        <v>44</v>
      </c>
      <c r="H5" s="164">
        <v>132000</v>
      </c>
      <c r="I5" s="164">
        <v>132000</v>
      </c>
      <c r="J5" s="138">
        <v>0</v>
      </c>
      <c r="K5" s="218">
        <v>44</v>
      </c>
      <c r="L5" s="341"/>
      <c r="M5" s="342">
        <v>44</v>
      </c>
      <c r="N5" s="342">
        <v>44</v>
      </c>
      <c r="O5" s="341"/>
      <c r="P5" s="341"/>
      <c r="Q5" s="341"/>
      <c r="R5" s="341"/>
      <c r="S5" s="341"/>
      <c r="T5" s="199">
        <v>132000</v>
      </c>
      <c r="U5" s="199">
        <v>66000</v>
      </c>
      <c r="V5" s="199">
        <v>66000</v>
      </c>
      <c r="W5" s="221">
        <v>66000</v>
      </c>
      <c r="X5" s="221"/>
      <c r="Y5" s="343"/>
      <c r="Z5" s="341">
        <v>44</v>
      </c>
      <c r="AA5" s="341"/>
      <c r="AB5" s="341"/>
    </row>
    <row r="6" spans="1:28" ht="24">
      <c r="A6" s="334"/>
      <c r="B6" s="335">
        <v>8</v>
      </c>
      <c r="C6" s="336" t="s">
        <v>778</v>
      </c>
      <c r="D6" s="337" t="s">
        <v>779</v>
      </c>
      <c r="E6" s="338" t="s">
        <v>899</v>
      </c>
      <c r="F6" s="339" t="s">
        <v>781</v>
      </c>
      <c r="G6" s="340">
        <v>69</v>
      </c>
      <c r="H6" s="164">
        <v>207000</v>
      </c>
      <c r="I6" s="164">
        <v>207000</v>
      </c>
      <c r="J6" s="138">
        <v>0</v>
      </c>
      <c r="K6" s="218">
        <v>69</v>
      </c>
      <c r="L6" s="341"/>
      <c r="M6" s="342">
        <v>69</v>
      </c>
      <c r="N6" s="342">
        <v>69</v>
      </c>
      <c r="O6" s="341"/>
      <c r="P6" s="341"/>
      <c r="Q6" s="341"/>
      <c r="R6" s="341"/>
      <c r="S6" s="341"/>
      <c r="T6" s="199">
        <v>207000</v>
      </c>
      <c r="U6" s="199">
        <v>103500</v>
      </c>
      <c r="V6" s="199">
        <v>103500</v>
      </c>
      <c r="W6" s="221">
        <v>103500</v>
      </c>
      <c r="X6" s="221"/>
      <c r="Y6" s="343"/>
      <c r="Z6" s="341">
        <v>69</v>
      </c>
      <c r="AA6" s="341"/>
      <c r="AB6" s="341"/>
    </row>
    <row r="7" spans="1:28" ht="24">
      <c r="A7" s="334"/>
      <c r="B7" s="335">
        <v>8</v>
      </c>
      <c r="C7" s="336" t="s">
        <v>782</v>
      </c>
      <c r="D7" s="337" t="s">
        <v>782</v>
      </c>
      <c r="E7" s="338" t="s">
        <v>899</v>
      </c>
      <c r="F7" s="339" t="s">
        <v>783</v>
      </c>
      <c r="G7" s="340">
        <v>30</v>
      </c>
      <c r="H7" s="164">
        <v>90000</v>
      </c>
      <c r="I7" s="164">
        <v>90000</v>
      </c>
      <c r="J7" s="138">
        <v>0</v>
      </c>
      <c r="K7" s="218">
        <v>30</v>
      </c>
      <c r="L7" s="341"/>
      <c r="M7" s="342">
        <v>30</v>
      </c>
      <c r="N7" s="342">
        <v>30</v>
      </c>
      <c r="O7" s="341"/>
      <c r="P7" s="341"/>
      <c r="Q7" s="341"/>
      <c r="R7" s="341"/>
      <c r="S7" s="341"/>
      <c r="T7" s="199">
        <v>90000</v>
      </c>
      <c r="U7" s="199">
        <v>90000</v>
      </c>
      <c r="V7" s="199">
        <v>90000</v>
      </c>
      <c r="W7" s="221"/>
      <c r="X7" s="221"/>
      <c r="Y7" s="343"/>
      <c r="Z7" s="341">
        <v>21</v>
      </c>
      <c r="AA7" s="341">
        <v>9</v>
      </c>
      <c r="AB7" s="341"/>
    </row>
    <row r="8" spans="7:28" ht="12.75">
      <c r="G8" s="1">
        <f aca="true" t="shared" si="0" ref="G8:L8">SUM(G4:G7)</f>
        <v>148</v>
      </c>
      <c r="H8" s="1">
        <f t="shared" si="0"/>
        <v>444000</v>
      </c>
      <c r="I8" s="1">
        <f t="shared" si="0"/>
        <v>444000</v>
      </c>
      <c r="J8" s="1">
        <f t="shared" si="0"/>
        <v>0</v>
      </c>
      <c r="K8" s="1">
        <f t="shared" si="0"/>
        <v>148</v>
      </c>
      <c r="L8" s="1">
        <f t="shared" si="0"/>
        <v>0</v>
      </c>
      <c r="M8" s="1">
        <f>SUM(M4:M7)</f>
        <v>148</v>
      </c>
      <c r="N8" s="1">
        <f aca="true" t="shared" si="1" ref="N8:AB8">SUM(N4:N7)</f>
        <v>148</v>
      </c>
      <c r="O8" s="1">
        <f t="shared" si="1"/>
        <v>0</v>
      </c>
      <c r="P8" s="1">
        <f t="shared" si="1"/>
        <v>0</v>
      </c>
      <c r="Q8" s="1">
        <f t="shared" si="1"/>
        <v>0</v>
      </c>
      <c r="R8" s="1">
        <f t="shared" si="1"/>
        <v>0</v>
      </c>
      <c r="S8" s="1">
        <f t="shared" si="1"/>
        <v>0</v>
      </c>
      <c r="T8" s="1">
        <f t="shared" si="1"/>
        <v>444000</v>
      </c>
      <c r="U8" s="1">
        <f t="shared" si="1"/>
        <v>267000</v>
      </c>
      <c r="V8" s="1">
        <f t="shared" si="1"/>
        <v>267000</v>
      </c>
      <c r="W8" s="1">
        <f t="shared" si="1"/>
        <v>177000</v>
      </c>
      <c r="X8" s="1">
        <f t="shared" si="1"/>
        <v>0</v>
      </c>
      <c r="Y8" s="1">
        <f t="shared" si="1"/>
        <v>0</v>
      </c>
      <c r="Z8" s="1">
        <f t="shared" si="1"/>
        <v>139</v>
      </c>
      <c r="AA8" s="1">
        <f t="shared" si="1"/>
        <v>9</v>
      </c>
      <c r="AB8" s="1">
        <f t="shared" si="1"/>
        <v>0</v>
      </c>
    </row>
    <row r="10" spans="16:24" ht="12.75">
      <c r="P10" s="1">
        <f>COUNT(P4:P7)</f>
        <v>0</v>
      </c>
      <c r="U10" s="1" t="s">
        <v>1087</v>
      </c>
      <c r="V10" s="1">
        <f>COUNT(V4:V7)</f>
        <v>4</v>
      </c>
      <c r="W10" s="1">
        <f>COUNT(W4:W7)</f>
        <v>3</v>
      </c>
      <c r="X10" s="1">
        <f>COUNT(X4:X7)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Trgovcich</dc:creator>
  <cp:keywords/>
  <dc:description/>
  <cp:lastModifiedBy>Boris Trgovcich</cp:lastModifiedBy>
  <cp:lastPrinted>2011-06-06T22:30:24Z</cp:lastPrinted>
  <dcterms:created xsi:type="dcterms:W3CDTF">2011-01-25T22:43:37Z</dcterms:created>
  <dcterms:modified xsi:type="dcterms:W3CDTF">2011-06-09T20:43:12Z</dcterms:modified>
  <cp:category/>
  <cp:version/>
  <cp:contentType/>
  <cp:contentStatus/>
</cp:coreProperties>
</file>