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240" yWindow="165" windowWidth="14805" windowHeight="7950" tabRatio="839" firstSheet="10" activeTab="15"/>
  </bookViews>
  <sheets>
    <sheet name="H.1 Supporting info-predictions" sheetId="4" r:id="rId1"/>
    <sheet name="H.1 Footnotes" sheetId="1" r:id="rId2"/>
    <sheet name="H.2 Recent emission decreases" sheetId="11" r:id="rId3"/>
    <sheet name="H.3 Projected US emission rdxn" sheetId="9" r:id="rId4"/>
    <sheet name="H.4 global emi scenarios" sheetId="10" r:id="rId5"/>
    <sheet name="H.5 CA emissions expected rdxn" sheetId="12" r:id="rId6"/>
    <sheet name="H.6 Approved sediment TMDLs" sheetId="13" r:id="rId7"/>
    <sheet name="H.7 Basin Plan WOQs" sheetId="14" r:id="rId8"/>
    <sheet name="H.8 Regional sediment programs" sheetId="15" r:id="rId9"/>
    <sheet name="H.9 Guidance erosion control" sheetId="16" r:id="rId10"/>
    <sheet name="H.10 Statewide erosion programs" sheetId="17" r:id="rId11"/>
    <sheet name="H.11 NPDES Eff THg summary" sheetId="20" r:id="rId12"/>
    <sheet name="H.12 NPDES Eff-WLA Comparison" sheetId="22" r:id="rId13"/>
    <sheet name="H.12 footnotes" sheetId="26" r:id="rId14"/>
    <sheet name="H.13 Fish acronyms" sheetId="5" r:id="rId15"/>
    <sheet name="H.14 Res fish age-length" sheetId="6" r:id="rId16"/>
    <sheet name="H.15 MS4s w mine features" sheetId="30" r:id="rId17"/>
    <sheet name="H.15 Footnotes" sheetId="31" r:id="rId18"/>
  </sheets>
  <externalReferences>
    <externalReference r:id="rId19"/>
    <externalReference r:id="rId20"/>
    <externalReference r:id="rId21"/>
  </externalReferences>
  <definedNames>
    <definedName name="__A65700">'[1]Report Flow Charts'!$A$65500</definedName>
    <definedName name="__A66000">'[1]Report Flow Charts'!$A$65000</definedName>
    <definedName name="__A70000">'[1]Report Flow Charts'!$A$64000</definedName>
    <definedName name="__A80000">'[1]Report Flow Charts'!$A$40000</definedName>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0" hidden="1">'H.1 Supporting info-predictions'!$A$3:$AP$80</definedName>
    <definedName name="_xlnm._FilterDatabase" localSheetId="12" hidden="1">'H.12 NPDES Eff-WLA Comparison'!$A$4:$AJ$171</definedName>
    <definedName name="_xlnm._FilterDatabase" localSheetId="14" hidden="1">'H.13 Fish acronyms'!$A$2:$B$2</definedName>
    <definedName name="_xlnm._FilterDatabase" localSheetId="15" hidden="1">'H.14 Res fish age-length'!$A$6:$Q$145</definedName>
    <definedName name="_xlnm._FilterDatabase" localSheetId="16" hidden="1">'H.15 MS4s w mine features'!$A$4:$V$132</definedName>
    <definedName name="BAF_data">[2]BAF_data!$A$1:$R$1280</definedName>
    <definedName name="_xlnm.Database" localSheetId="11">#REF!</definedName>
    <definedName name="_xlnm.Database" localSheetId="2">#REF!</definedName>
    <definedName name="_xlnm.Database" localSheetId="5">#REF!</definedName>
    <definedName name="_xlnm.Database">#REF!</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Lab_Numbers">#REF!</definedName>
    <definedName name="Map" localSheetId="11">#REF!</definedName>
    <definedName name="Map" localSheetId="2">#REF!</definedName>
    <definedName name="Map" localSheetId="5">#REF!</definedName>
    <definedName name="Map">#REF!</definedName>
    <definedName name="_xlnm.Print_Titles" localSheetId="12">'H.12 NPDES Eff-WLA Comparison'!$A:$A,'H.12 NPDES Eff-WLA Comparison'!$1:$4</definedName>
    <definedName name="SpringDB">'[3]DB-Sp'!$A$1:$I$1500</definedName>
  </definedNames>
  <calcPr calcId="145621"/>
</workbook>
</file>

<file path=xl/calcChain.xml><?xml version="1.0" encoding="utf-8"?>
<calcChain xmlns="http://schemas.openxmlformats.org/spreadsheetml/2006/main">
  <c r="AF6" i="4" l="1"/>
  <c r="AF5" i="4"/>
  <c r="AK6" i="4" l="1"/>
  <c r="AI6" i="4"/>
  <c r="AH6" i="4"/>
  <c r="AG6" i="4"/>
  <c r="AE6" i="4"/>
  <c r="AD6" i="4"/>
  <c r="AC6" i="4"/>
  <c r="AK5" i="4"/>
  <c r="AI5" i="4"/>
  <c r="AH5" i="4"/>
  <c r="AG5" i="4"/>
  <c r="AE5" i="4"/>
  <c r="AD5" i="4"/>
  <c r="AC5" i="4"/>
  <c r="Z5" i="4"/>
  <c r="Z6" i="4" s="1"/>
  <c r="Y5" i="4"/>
  <c r="Y6" i="4" s="1"/>
  <c r="X5" i="4"/>
  <c r="X6" i="4" s="1"/>
  <c r="W5" i="4"/>
  <c r="W6" i="4" s="1"/>
  <c r="V5" i="4"/>
  <c r="V6" i="4" s="1"/>
  <c r="U5" i="4"/>
  <c r="U6" i="4" s="1"/>
  <c r="T5" i="4"/>
  <c r="T6" i="4" s="1"/>
  <c r="AB4" i="4"/>
  <c r="AA5" i="22" l="1"/>
  <c r="Z5" i="22"/>
  <c r="Y5" i="22"/>
  <c r="X5" i="22"/>
  <c r="AC122" i="22"/>
  <c r="AB122" i="22"/>
  <c r="AC159" i="22"/>
  <c r="AB159" i="22"/>
  <c r="AC5" i="22"/>
  <c r="AB5" i="22"/>
  <c r="Y159" i="22"/>
  <c r="AA159" i="22"/>
  <c r="X159" i="22"/>
  <c r="Z159" i="22"/>
  <c r="Y122" i="22"/>
  <c r="AA122" i="22"/>
  <c r="X122" i="22"/>
  <c r="Z122" i="22"/>
  <c r="E5" i="22"/>
  <c r="F5" i="22"/>
  <c r="G5" i="22"/>
  <c r="D5" i="22"/>
  <c r="H5" i="22"/>
  <c r="W5" i="22"/>
  <c r="E122" i="22"/>
  <c r="F122" i="22"/>
  <c r="G122" i="22"/>
  <c r="D122" i="22"/>
  <c r="H122" i="22"/>
  <c r="B6" i="12"/>
  <c r="C6" i="12"/>
  <c r="D6" i="12"/>
  <c r="E6" i="12"/>
  <c r="F6" i="12"/>
  <c r="B7" i="10"/>
  <c r="C7" i="10"/>
  <c r="D7" i="10"/>
  <c r="E7" i="10"/>
  <c r="C9" i="10"/>
  <c r="D9" i="10"/>
  <c r="E9" i="10"/>
  <c r="D3" i="9"/>
  <c r="D4" i="9"/>
  <c r="D5" i="9"/>
  <c r="D6" i="9"/>
  <c r="D7" i="9"/>
  <c r="G6" i="12"/>
  <c r="G7" i="12"/>
  <c r="M145" i="6"/>
  <c r="L145" i="6"/>
  <c r="K145" i="6"/>
  <c r="M143" i="6"/>
  <c r="L143" i="6"/>
  <c r="K143" i="6"/>
  <c r="M142" i="6"/>
  <c r="L142" i="6"/>
  <c r="K142" i="6"/>
  <c r="L141" i="6"/>
  <c r="K141" i="6"/>
  <c r="L140" i="6"/>
  <c r="K140" i="6"/>
  <c r="K138" i="6"/>
  <c r="M137" i="6"/>
  <c r="L137" i="6"/>
  <c r="K137" i="6"/>
  <c r="M136" i="6"/>
  <c r="L136" i="6"/>
  <c r="K136" i="6"/>
  <c r="M135" i="6"/>
  <c r="L135" i="6"/>
  <c r="K135" i="6"/>
  <c r="M134" i="6"/>
  <c r="L134" i="6"/>
  <c r="K134" i="6"/>
  <c r="L133" i="6"/>
  <c r="K133" i="6"/>
  <c r="M132" i="6"/>
  <c r="L132" i="6"/>
  <c r="K132" i="6"/>
  <c r="L131" i="6"/>
  <c r="K131" i="6"/>
  <c r="M130" i="6"/>
  <c r="L130" i="6"/>
  <c r="K130" i="6"/>
  <c r="M129" i="6"/>
  <c r="L129" i="6"/>
  <c r="K129" i="6"/>
  <c r="M128" i="6"/>
  <c r="L128" i="6"/>
  <c r="K128" i="6"/>
  <c r="M127" i="6"/>
  <c r="L127" i="6"/>
  <c r="K127" i="6"/>
  <c r="M124" i="6"/>
  <c r="L124" i="6"/>
  <c r="K124" i="6"/>
  <c r="L123" i="6"/>
  <c r="K123" i="6"/>
  <c r="L122" i="6"/>
  <c r="K122" i="6"/>
  <c r="M121" i="6"/>
  <c r="L121" i="6"/>
  <c r="K121" i="6"/>
  <c r="L120" i="6"/>
  <c r="K120" i="6"/>
  <c r="L117" i="6"/>
  <c r="K117" i="6"/>
  <c r="M116" i="6"/>
  <c r="L116" i="6"/>
  <c r="K116" i="6"/>
  <c r="L115" i="6"/>
  <c r="K115" i="6"/>
  <c r="L114" i="6"/>
  <c r="K114" i="6"/>
  <c r="M112" i="6"/>
  <c r="L112" i="6"/>
  <c r="K112" i="6"/>
  <c r="L111" i="6"/>
  <c r="K111" i="6"/>
  <c r="L110" i="6"/>
  <c r="K110" i="6"/>
  <c r="M109" i="6"/>
  <c r="L109" i="6"/>
  <c r="K109" i="6"/>
  <c r="K108" i="6"/>
  <c r="M105" i="6"/>
  <c r="L105" i="6"/>
  <c r="K105" i="6"/>
  <c r="M104" i="6"/>
  <c r="L104" i="6"/>
  <c r="K104" i="6"/>
  <c r="M103" i="6"/>
  <c r="L103" i="6"/>
  <c r="K103" i="6"/>
  <c r="L102" i="6"/>
  <c r="K102" i="6"/>
  <c r="M101" i="6"/>
  <c r="L101" i="6"/>
  <c r="K101" i="6"/>
  <c r="L100" i="6"/>
  <c r="K100" i="6"/>
  <c r="M99" i="6"/>
  <c r="L99" i="6"/>
  <c r="K99" i="6"/>
  <c r="M98" i="6"/>
  <c r="L98" i="6"/>
  <c r="K98" i="6"/>
  <c r="M97" i="6"/>
  <c r="L97" i="6"/>
  <c r="K97" i="6"/>
  <c r="M96" i="6"/>
  <c r="L96" i="6"/>
  <c r="K96" i="6"/>
  <c r="M95" i="6"/>
  <c r="L95" i="6"/>
  <c r="K95" i="6"/>
  <c r="M94" i="6"/>
  <c r="L94" i="6"/>
  <c r="K94" i="6"/>
  <c r="M93" i="6"/>
  <c r="L93" i="6"/>
  <c r="K93" i="6"/>
  <c r="L92" i="6"/>
  <c r="K92" i="6"/>
  <c r="L91" i="6"/>
  <c r="K91" i="6"/>
  <c r="M90" i="6"/>
  <c r="L90" i="6"/>
  <c r="K90" i="6"/>
  <c r="L89" i="6"/>
  <c r="K89" i="6"/>
  <c r="M88" i="6"/>
  <c r="L88" i="6"/>
  <c r="K88" i="6"/>
  <c r="L87" i="6"/>
  <c r="K87" i="6"/>
  <c r="K86" i="6"/>
  <c r="M85" i="6"/>
  <c r="L85" i="6"/>
  <c r="K85" i="6"/>
  <c r="M84" i="6"/>
  <c r="L84" i="6"/>
  <c r="K84" i="6"/>
  <c r="M83" i="6"/>
  <c r="L83" i="6"/>
  <c r="K83" i="6"/>
  <c r="M82" i="6"/>
  <c r="L82" i="6"/>
  <c r="K82" i="6"/>
  <c r="M81" i="6"/>
  <c r="L81" i="6"/>
  <c r="K81" i="6"/>
  <c r="M80" i="6"/>
  <c r="L80" i="6"/>
  <c r="K80" i="6"/>
  <c r="L79" i="6"/>
  <c r="K79" i="6"/>
  <c r="M78" i="6"/>
  <c r="L78" i="6"/>
  <c r="K78" i="6"/>
  <c r="L76" i="6"/>
  <c r="K76" i="6"/>
  <c r="L75" i="6"/>
  <c r="K75" i="6"/>
  <c r="M73" i="6"/>
  <c r="L73" i="6"/>
  <c r="K73" i="6"/>
  <c r="M71" i="6"/>
  <c r="L71" i="6"/>
  <c r="K71" i="6"/>
  <c r="M70" i="6"/>
  <c r="L70" i="6"/>
  <c r="K70" i="6"/>
  <c r="L69" i="6"/>
  <c r="K69" i="6"/>
  <c r="K68" i="6"/>
  <c r="M67" i="6"/>
  <c r="L67" i="6"/>
  <c r="K67" i="6"/>
  <c r="L66" i="6"/>
  <c r="K66" i="6"/>
  <c r="L65" i="6"/>
  <c r="K65" i="6"/>
  <c r="L64" i="6"/>
  <c r="K64" i="6"/>
  <c r="M63" i="6"/>
  <c r="L63" i="6"/>
  <c r="K63" i="6"/>
  <c r="M62" i="6"/>
  <c r="L62" i="6"/>
  <c r="K62" i="6"/>
  <c r="M61" i="6"/>
  <c r="L61" i="6"/>
  <c r="K61" i="6"/>
  <c r="M59" i="6"/>
  <c r="L59" i="6"/>
  <c r="K59" i="6"/>
  <c r="M58" i="6"/>
  <c r="L58" i="6"/>
  <c r="K58" i="6"/>
  <c r="M57" i="6"/>
  <c r="L57" i="6"/>
  <c r="K57" i="6"/>
  <c r="M56" i="6"/>
  <c r="L56" i="6"/>
  <c r="K56" i="6"/>
  <c r="M55" i="6"/>
  <c r="L55" i="6"/>
  <c r="K55" i="6"/>
  <c r="L54" i="6"/>
  <c r="K54" i="6"/>
  <c r="M53" i="6"/>
  <c r="L53" i="6"/>
  <c r="K53" i="6"/>
  <c r="M49" i="6"/>
  <c r="L49" i="6"/>
  <c r="K49" i="6"/>
  <c r="M48" i="6"/>
  <c r="L48" i="6"/>
  <c r="K48" i="6"/>
  <c r="M47" i="6"/>
  <c r="L47" i="6"/>
  <c r="K47" i="6"/>
  <c r="M46" i="6"/>
  <c r="L46" i="6"/>
  <c r="K46" i="6"/>
  <c r="M44" i="6"/>
  <c r="L44" i="6"/>
  <c r="K44" i="6"/>
  <c r="L43" i="6"/>
  <c r="K43" i="6"/>
  <c r="M42" i="6"/>
  <c r="L42" i="6"/>
  <c r="K42" i="6"/>
  <c r="L41" i="6"/>
  <c r="K41" i="6"/>
  <c r="M40" i="6"/>
  <c r="L40" i="6"/>
  <c r="K40" i="6"/>
  <c r="M39" i="6"/>
  <c r="L39" i="6"/>
  <c r="K39" i="6"/>
  <c r="M37" i="6"/>
  <c r="L37" i="6"/>
  <c r="K37" i="6"/>
  <c r="M36" i="6"/>
  <c r="L36" i="6"/>
  <c r="K36" i="6"/>
  <c r="M35" i="6"/>
  <c r="L35" i="6"/>
  <c r="K35" i="6"/>
  <c r="M34" i="6"/>
  <c r="L34" i="6"/>
  <c r="K34" i="6"/>
  <c r="M33" i="6"/>
  <c r="L33" i="6"/>
  <c r="K33" i="6"/>
  <c r="M32" i="6"/>
  <c r="L32" i="6"/>
  <c r="K32" i="6"/>
  <c r="M31" i="6"/>
  <c r="L31" i="6"/>
  <c r="K31" i="6"/>
  <c r="M30" i="6"/>
  <c r="L30" i="6"/>
  <c r="K30" i="6"/>
  <c r="M29" i="6"/>
  <c r="L29" i="6"/>
  <c r="K29" i="6"/>
  <c r="M28" i="6"/>
  <c r="L28" i="6"/>
  <c r="K28" i="6"/>
  <c r="K27" i="6"/>
  <c r="M26" i="6"/>
  <c r="L26" i="6"/>
  <c r="K26" i="6"/>
  <c r="M25" i="6"/>
  <c r="L25" i="6"/>
  <c r="K25" i="6"/>
  <c r="M24" i="6"/>
  <c r="L24" i="6"/>
  <c r="K24" i="6"/>
  <c r="M23" i="6"/>
  <c r="L23" i="6"/>
  <c r="K23" i="6"/>
  <c r="M22" i="6"/>
  <c r="L22" i="6"/>
  <c r="K22" i="6"/>
  <c r="M21" i="6"/>
  <c r="L21" i="6"/>
  <c r="K21" i="6"/>
  <c r="K20" i="6"/>
  <c r="L19" i="6"/>
  <c r="K19" i="6"/>
  <c r="M18" i="6"/>
  <c r="L18" i="6"/>
  <c r="K18" i="6"/>
  <c r="M17" i="6"/>
  <c r="L17" i="6"/>
  <c r="K17" i="6"/>
  <c r="K16" i="6"/>
  <c r="M15" i="6"/>
  <c r="L15" i="6"/>
  <c r="K15" i="6"/>
  <c r="L14" i="6"/>
  <c r="K14" i="6"/>
  <c r="L13" i="6"/>
  <c r="K13" i="6"/>
  <c r="M12" i="6"/>
  <c r="L12" i="6"/>
  <c r="K12" i="6"/>
  <c r="M11" i="6"/>
  <c r="L11" i="6"/>
  <c r="K11" i="6"/>
  <c r="M9" i="6"/>
  <c r="L9" i="6"/>
  <c r="K9" i="6"/>
  <c r="L8" i="6"/>
  <c r="K8" i="6"/>
  <c r="M7" i="6"/>
  <c r="L7" i="6"/>
  <c r="K7" i="6"/>
</calcChain>
</file>

<file path=xl/sharedStrings.xml><?xml version="1.0" encoding="utf-8"?>
<sst xmlns="http://schemas.openxmlformats.org/spreadsheetml/2006/main" count="5604" uniqueCount="1838">
  <si>
    <t>Reservoir conditions</t>
  </si>
  <si>
    <t>Historic mining information</t>
  </si>
  <si>
    <t>Water Board Region</t>
  </si>
  <si>
    <t>Geographic Region</t>
  </si>
  <si>
    <t>Primary Anthropogenic Sources(s)</t>
  </si>
  <si>
    <t>Likely stocked with low-MeHg species during past 5 years</t>
  </si>
  <si>
    <t>MeHg data available for one or more stocked species</t>
  </si>
  <si>
    <t>Do any stocked species have lower MeHg than a non-stocked species?</t>
  </si>
  <si>
    <t>Do any non-stocked species have lower MeHg than a stocked species?</t>
  </si>
  <si>
    <t># of species with MeHg conc. data</t>
  </si>
  <si>
    <t>Reservoirs with upstream mines and sedTHg &gt;2X MBG</t>
  </si>
  <si>
    <t>Reservoirs with 3 or more sediment mercury sampling locations</t>
  </si>
  <si>
    <t>Reservoirs with 3 or more sediment mercury sampling locations and 1 of the locations has sedTHg &gt;5x other locations</t>
  </si>
  <si>
    <t>Reservoirs with 1 or 2 sediment mercury sampling locations with high mercury concentrations</t>
  </si>
  <si>
    <r>
      <t xml:space="preserve">Reservoir in watershed with historic gold and/or mercury mines that are </t>
    </r>
    <r>
      <rPr>
        <b/>
        <u/>
        <sz val="9"/>
        <color theme="1"/>
        <rFont val="Arial"/>
        <family val="2"/>
      </rPr>
      <t>localized</t>
    </r>
    <r>
      <rPr>
        <sz val="9"/>
        <color theme="1"/>
        <rFont val="Arial"/>
        <family val="2"/>
      </rPr>
      <t xml:space="preserve"> to a relatively small area(s)</t>
    </r>
  </si>
  <si>
    <t>Proximity of Localized Mine Sites: 
&lt;1 km</t>
  </si>
  <si>
    <t>Proximity of Localized Mine Sites: 
&lt;10 km</t>
  </si>
  <si>
    <t>Proximity of Localized Mine Sites: 
&lt;20 km</t>
  </si>
  <si>
    <t>Proximity of Localized Mine Sites: 
&gt;20 km</t>
  </si>
  <si>
    <t>For 303(d) reservoirs with localized mine sites, is there an upstream lake or reservoir between the mine sites and the impaired reservoir?</t>
  </si>
  <si>
    <t xml:space="preserve">Almanor </t>
  </si>
  <si>
    <t>Klamath / Trinity / Cascade Mtns</t>
  </si>
  <si>
    <t>No</t>
  </si>
  <si>
    <t>X</t>
  </si>
  <si>
    <t>BN, CHIN</t>
  </si>
  <si>
    <t>RT</t>
  </si>
  <si>
    <t>No (BN), na (CHIN)</t>
  </si>
  <si>
    <t>Yes</t>
  </si>
  <si>
    <t>no data</t>
  </si>
  <si>
    <t>very few mines</t>
  </si>
  <si>
    <t>o</t>
  </si>
  <si>
    <t>Yes (some)</t>
  </si>
  <si>
    <t>X++</t>
  </si>
  <si>
    <t>SMB</t>
  </si>
  <si>
    <t xml:space="preserve">Anderson </t>
  </si>
  <si>
    <t>Coast Ranges</t>
  </si>
  <si>
    <t>BG</t>
  </si>
  <si>
    <t>no mines</t>
  </si>
  <si>
    <t>LMB</t>
  </si>
  <si>
    <t>Beach</t>
  </si>
  <si>
    <t>Valley Floor</t>
  </si>
  <si>
    <t>Atm dep, facility &amp; MS4 discharges, mining waste</t>
  </si>
  <si>
    <t>Maybe</t>
  </si>
  <si>
    <t>mine sites far upstream; need reservoir sedTHg data to evaluate further</t>
  </si>
  <si>
    <t>Yes (all)</t>
  </si>
  <si>
    <t>Berryessa</t>
  </si>
  <si>
    <t>Mining waste</t>
  </si>
  <si>
    <t>LMB, CHIN</t>
  </si>
  <si>
    <t>RT, KOK</t>
  </si>
  <si>
    <t>X+</t>
  </si>
  <si>
    <t>reservoir sedTHg ≥2x background</t>
  </si>
  <si>
    <t>Big Bear</t>
  </si>
  <si>
    <t>Transverse Ranges</t>
  </si>
  <si>
    <t>Atm dep, mining waste</t>
  </si>
  <si>
    <t>LMB &amp; SMB</t>
  </si>
  <si>
    <t>MBG</t>
  </si>
  <si>
    <t xml:space="preserve">Black Butte </t>
  </si>
  <si>
    <t>Bon Tempe</t>
  </si>
  <si>
    <t>CF</t>
  </si>
  <si>
    <t>na</t>
  </si>
  <si>
    <t>Britton</t>
  </si>
  <si>
    <t>BN</t>
  </si>
  <si>
    <t>BG (1 sample)</t>
  </si>
  <si>
    <t>mine sites are localized but far upstream &amp; upstream of dam; need reservoir sedTHg data to evaluate further</t>
  </si>
  <si>
    <t xml:space="preserve">Calaveras </t>
  </si>
  <si>
    <t>Atm dep</t>
  </si>
  <si>
    <t>Camanche</t>
  </si>
  <si>
    <t>Sierra Nevada</t>
  </si>
  <si>
    <t>Camp Far West</t>
  </si>
  <si>
    <t>X+++</t>
  </si>
  <si>
    <t>Casitas</t>
  </si>
  <si>
    <t>"warm-water species"</t>
  </si>
  <si>
    <t>Castaic</t>
  </si>
  <si>
    <t>Imported water, atm dep, mining waste</t>
  </si>
  <si>
    <t>almost all water is imported; watershed mines are localized but some are &gt;10 km upstream and reservoir sedTHg within MBG</t>
  </si>
  <si>
    <t>Chabot</t>
  </si>
  <si>
    <t>CCF</t>
  </si>
  <si>
    <t>LMB, Carp</t>
  </si>
  <si>
    <t xml:space="preserve">Chesbro </t>
  </si>
  <si>
    <t>Mining waste, atm dep</t>
  </si>
  <si>
    <t>Need reservoir sedTHg data to evaluate further</t>
  </si>
  <si>
    <t>Combie</t>
  </si>
  <si>
    <t xml:space="preserve">Davis Creek </t>
  </si>
  <si>
    <t>high watershed mine density, small watershed, and localized mine sites near reservoir</t>
  </si>
  <si>
    <t xml:space="preserve">Del Valle </t>
  </si>
  <si>
    <t>CCF, CHIN</t>
  </si>
  <si>
    <t>only two mines</t>
  </si>
  <si>
    <t>Don Pedro</t>
  </si>
  <si>
    <t>LMB, BN, CHIN</t>
  </si>
  <si>
    <t xml:space="preserve">East Park </t>
  </si>
  <si>
    <t>only one mine</t>
  </si>
  <si>
    <t>El Dorado Park Lakes</t>
  </si>
  <si>
    <t>Englebright</t>
  </si>
  <si>
    <t>No (RT), na (BN)</t>
  </si>
  <si>
    <t>SPB</t>
  </si>
  <si>
    <t>Folsom</t>
  </si>
  <si>
    <t>CHIN</t>
  </si>
  <si>
    <t>High watershed mine density but widely distributed mine sites and reservoir sedTHg within MBG</t>
  </si>
  <si>
    <t>Hell Hole</t>
  </si>
  <si>
    <t>KOK</t>
  </si>
  <si>
    <t>Hensley</t>
  </si>
  <si>
    <t>high density of mines but widely distributed mine sites and one very low reservoir sedTHg result (0.03 mg/kg); need additional reservoir sedTHg data to evaluate further</t>
  </si>
  <si>
    <t>Herman</t>
  </si>
  <si>
    <t>high watershed mine density and localized mine sites near reservoir</t>
  </si>
  <si>
    <t>Hetch Hetchy</t>
  </si>
  <si>
    <t>Hodges</t>
  </si>
  <si>
    <t>Peninsular Ranges</t>
  </si>
  <si>
    <t>mines are localized but some are &gt;20 km upstream and reservoir sedTHg within MBG</t>
  </si>
  <si>
    <t>&lt;prospects only&gt;</t>
  </si>
  <si>
    <t xml:space="preserve">Indian Valley </t>
  </si>
  <si>
    <t>only two mines and sedTHg = MBG</t>
  </si>
  <si>
    <t>Kaweah</t>
  </si>
  <si>
    <t xml:space="preserve">Lafayette </t>
  </si>
  <si>
    <t xml:space="preserve">Marsh Creek </t>
  </si>
  <si>
    <t>reservoir sedTHg ≥2x background and localized mine sites near reservoir</t>
  </si>
  <si>
    <t>McClure</t>
  </si>
  <si>
    <t>BK, CHIN</t>
  </si>
  <si>
    <t>Mendocino</t>
  </si>
  <si>
    <t>Mile Long Pond</t>
  </si>
  <si>
    <t>floodplain pond located in porous dredge tailings with large watershed with moderate mine density and widely distributed mine sites</t>
  </si>
  <si>
    <t>Millerton</t>
  </si>
  <si>
    <t>SB, "warm-water species"</t>
  </si>
  <si>
    <t>Modesto</t>
  </si>
  <si>
    <t>Nacimiento</t>
  </si>
  <si>
    <t>Natoma</t>
  </si>
  <si>
    <t>MBG (1 sample)</t>
  </si>
  <si>
    <t>High watershed mine density but widely distributed mine sites and only one reservoir sedTHg sample (within MBG); need additional reservoir sedTHg data to evaluate further</t>
  </si>
  <si>
    <t>New Bullards Bar</t>
  </si>
  <si>
    <t>High watershed mine density but widely distributed mine sites and only one reservoir sedTHg sample (within BG); need additional reservoir sedTHg data to evaluate further</t>
  </si>
  <si>
    <t>New Hogan</t>
  </si>
  <si>
    <t>Very high watershed mine density but widely distributed mine sites; need reservoir sedTHg data to evaluate further</t>
  </si>
  <si>
    <t xml:space="preserve">New Melones </t>
  </si>
  <si>
    <t>BN, "warm-water species"</t>
  </si>
  <si>
    <t>Nicasio</t>
  </si>
  <si>
    <t>6 occurences</t>
  </si>
  <si>
    <t>O'Neill Forebay</t>
  </si>
  <si>
    <t>SB</t>
  </si>
  <si>
    <t>Oroville</t>
  </si>
  <si>
    <t>widely distributed mine sites; max sedTHg exceeds MBG but average is very low</t>
  </si>
  <si>
    <t>Oxbow</t>
  </si>
  <si>
    <t>SPM</t>
  </si>
  <si>
    <t>mines are widely distributed; need reservoir sedTHg to evaluate further</t>
  </si>
  <si>
    <t>Pardee</t>
  </si>
  <si>
    <t>High watershed mine density but widely distributed mine sites; need reservoir sedTHg data to evaluate further</t>
  </si>
  <si>
    <t>Pillsbury</t>
  </si>
  <si>
    <t>3 occurences / unknown</t>
  </si>
  <si>
    <t>Pine Flat</t>
  </si>
  <si>
    <t>"warm-water species", CHIN</t>
  </si>
  <si>
    <t>mines are localized but some are &gt;20 km upstream; need reservoir sedTHg data to evaluate further</t>
  </si>
  <si>
    <t xml:space="preserve">Puddingstone </t>
  </si>
  <si>
    <t>Pyramid</t>
  </si>
  <si>
    <t>almost all water is imported; watershed mines are widely distributed; need reservoir sedTHg data to evaluate further</t>
  </si>
  <si>
    <t>Robinsons Pond</t>
  </si>
  <si>
    <t xml:space="preserve">Rollins </t>
  </si>
  <si>
    <t>No (BN), na (RT, KOK)</t>
  </si>
  <si>
    <t>San Antonio</t>
  </si>
  <si>
    <t>1 prospect</t>
  </si>
  <si>
    <t>San Luis</t>
  </si>
  <si>
    <t xml:space="preserve">San Pablo </t>
  </si>
  <si>
    <t>CR, CF</t>
  </si>
  <si>
    <t>No (CR, CF), na (RT)</t>
  </si>
  <si>
    <t>Scotts Flat</t>
  </si>
  <si>
    <t>No (RT), na (KOK)</t>
  </si>
  <si>
    <t xml:space="preserve">Shadow Cliffs </t>
  </si>
  <si>
    <t>Shasta</t>
  </si>
  <si>
    <t>moderate watershed density of widely distributed mine sites</t>
  </si>
  <si>
    <t>Shastina</t>
  </si>
  <si>
    <t>Sherwood</t>
  </si>
  <si>
    <t>Slab Creek</t>
  </si>
  <si>
    <t>relatively high density of localized mine sites, but very low reservoir sedTHg</t>
  </si>
  <si>
    <t>Solano</t>
  </si>
  <si>
    <t>moderate watershed density of widely distributed mine sites; need reservoir THg data to evaluate further</t>
  </si>
  <si>
    <t>SSkr</t>
  </si>
  <si>
    <t>Sonoma</t>
  </si>
  <si>
    <t xml:space="preserve">Stevens Creek </t>
  </si>
  <si>
    <t xml:space="preserve">Stony Gorge </t>
  </si>
  <si>
    <t>only one mine and sedTHg = MBG</t>
  </si>
  <si>
    <t>Thermalito</t>
  </si>
  <si>
    <t>Trinity</t>
  </si>
  <si>
    <t xml:space="preserve">Tulloch </t>
  </si>
  <si>
    <t>Turlock</t>
  </si>
  <si>
    <t xml:space="preserve">Uvas </t>
  </si>
  <si>
    <t>Whiskeytown</t>
  </si>
  <si>
    <t>Wildwood</t>
  </si>
  <si>
    <t>Woodward</t>
  </si>
  <si>
    <t>Are any of the stocked species with MeHg data less than 
0.20 mg/kg? &lt;average conc&gt;</t>
  </si>
  <si>
    <t># of species with average MeHg 
&gt;0.2 mg/kg</t>
  </si>
  <si>
    <t>Reservoir has predatory species with average MeHg 
&gt;0.2 mg/kg</t>
  </si>
  <si>
    <t>Multiple species with MeHg data AND bass, brown trout and/or carp only species with average MeHg 
&gt;0.2 mg/kg</t>
  </si>
  <si>
    <t>Stocking citations and notes</t>
  </si>
  <si>
    <t>SSKr, LMB, SMB, SPM</t>
  </si>
  <si>
    <t>Variety</t>
  </si>
  <si>
    <t>Abbreviation</t>
  </si>
  <si>
    <t>Coho salmon</t>
  </si>
  <si>
    <t>COHO</t>
  </si>
  <si>
    <t>Chinook salmon</t>
  </si>
  <si>
    <t>Kokanee salmon</t>
  </si>
  <si>
    <t>Brown trout</t>
  </si>
  <si>
    <t>Rainbow trout</t>
  </si>
  <si>
    <t>Steelhead rainbow trout</t>
  </si>
  <si>
    <t>SH</t>
  </si>
  <si>
    <t>Brook trout</t>
  </si>
  <si>
    <t>Lake trout</t>
  </si>
  <si>
    <t>Sacramento sucker</t>
  </si>
  <si>
    <t>CP</t>
  </si>
  <si>
    <t>Goldfish</t>
  </si>
  <si>
    <t>GF</t>
  </si>
  <si>
    <t>Sacramento blackfish</t>
  </si>
  <si>
    <t>BLK</t>
  </si>
  <si>
    <t>Hardhead</t>
  </si>
  <si>
    <t>HH</t>
  </si>
  <si>
    <t>Hitch</t>
  </si>
  <si>
    <t>HCH</t>
  </si>
  <si>
    <t>Channel catfish</t>
  </si>
  <si>
    <t>White catfish</t>
  </si>
  <si>
    <t>WCF</t>
  </si>
  <si>
    <t>Brown bullhead</t>
  </si>
  <si>
    <t>BB</t>
  </si>
  <si>
    <t>Black bullhead</t>
  </si>
  <si>
    <t>BLB</t>
  </si>
  <si>
    <t>Striped bass</t>
  </si>
  <si>
    <t>White bass</t>
  </si>
  <si>
    <t>WHB</t>
  </si>
  <si>
    <t>Smallmouth bass</t>
  </si>
  <si>
    <t>Spotted bass</t>
  </si>
  <si>
    <t>Largemouth bass</t>
  </si>
  <si>
    <t>Warmouth</t>
  </si>
  <si>
    <t>Green sunfish</t>
  </si>
  <si>
    <t>GSF</t>
  </si>
  <si>
    <t>Pumpkinseed</t>
  </si>
  <si>
    <t>PSD</t>
  </si>
  <si>
    <t>Redear sunfish</t>
  </si>
  <si>
    <t>RSF</t>
  </si>
  <si>
    <t>Bluegill</t>
  </si>
  <si>
    <t>CR</t>
  </si>
  <si>
    <t>White crappie</t>
  </si>
  <si>
    <t>WCR</t>
  </si>
  <si>
    <t>Black crappie</t>
  </si>
  <si>
    <t>BCR</t>
  </si>
  <si>
    <t>CP, BCR, CCF, LMB, SMB, WCR</t>
  </si>
  <si>
    <t>Species with average MeHg &gt;0.20 mg/kg</t>
  </si>
  <si>
    <t>Species with average MeHg ≤0.20 mg/kg</t>
  </si>
  <si>
    <t>WM</t>
  </si>
  <si>
    <t>Monterey sucker</t>
  </si>
  <si>
    <t>MSkr</t>
  </si>
  <si>
    <t>CP, MSkr, BCR, CCF, LMB</t>
  </si>
  <si>
    <t>BG, CCF (small &amp; large), CHIN, CP, LMB, SMB, WCF (small &amp; large)</t>
  </si>
  <si>
    <t>BG, CP, BCR, CCF, SPM, SMB</t>
  </si>
  <si>
    <t>BG, CP, HH, CCF, CR, LMB</t>
  </si>
  <si>
    <t>BG, CCF, LMB, SMB, SPB</t>
  </si>
  <si>
    <t>CP, RSF</t>
  </si>
  <si>
    <t>LMB, CP, GF</t>
  </si>
  <si>
    <t>LMB, CP</t>
  </si>
  <si>
    <t>LMB, SSkr</t>
  </si>
  <si>
    <t>RSF=0.20 mg/kg</t>
  </si>
  <si>
    <t>BG, CCF, LMB</t>
  </si>
  <si>
    <t>BG, SSkr, LMB</t>
  </si>
  <si>
    <t>CP, CCF, LMB</t>
  </si>
  <si>
    <t>GF, RSF, BCR</t>
  </si>
  <si>
    <t>CP, HH, SSkr, LMB, SMB, SPB</t>
  </si>
  <si>
    <t>Salmon</t>
  </si>
  <si>
    <t>Salmon (not specific)</t>
  </si>
  <si>
    <t>Trout (not specific)</t>
  </si>
  <si>
    <t>Tr</t>
  </si>
  <si>
    <t>BG, Tr</t>
  </si>
  <si>
    <t>BN, LKT</t>
  </si>
  <si>
    <t>LKT</t>
  </si>
  <si>
    <t>CP, PSD, RSF, SSkr, CCF, LMB</t>
  </si>
  <si>
    <t>CP, LMB, SPB, WHB</t>
  </si>
  <si>
    <t>GF, BLK, LMB</t>
  </si>
  <si>
    <t>BG, HCH, LMB</t>
  </si>
  <si>
    <t>CHN, LMB, SMB</t>
  </si>
  <si>
    <t>RSF, LMB, SMB, SB</t>
  </si>
  <si>
    <t>Sunfish (not specific)</t>
  </si>
  <si>
    <t>SF</t>
  </si>
  <si>
    <t>BB, SF</t>
  </si>
  <si>
    <t>CP, CCF, LMB, SPB</t>
  </si>
  <si>
    <t>SMB, CP</t>
  </si>
  <si>
    <t>CP, CCF, LMB, SMB, WHB</t>
  </si>
  <si>
    <t>CP, SSkr, CCF, LMB, SMB, SPB, WCF</t>
  </si>
  <si>
    <t>BG, CP, LMB, SMB</t>
  </si>
  <si>
    <t>BG, CCF, LMB, SMB</t>
  </si>
  <si>
    <t>CP, LMB, SPB</t>
  </si>
  <si>
    <t>BG, KOK, CCF, WCF</t>
  </si>
  <si>
    <t>CCF, WCF, LMB=0.20 mg/kg</t>
  </si>
  <si>
    <t>COHO, CP, BCR, CCF, LMB, SMB, SPB</t>
  </si>
  <si>
    <t>CCF, LMB</t>
  </si>
  <si>
    <t>CP, KOK</t>
  </si>
  <si>
    <t>BG, GSF, LMB, SPM</t>
  </si>
  <si>
    <t>LMB, WCF</t>
  </si>
  <si>
    <t>BB, CCF, LMB</t>
  </si>
  <si>
    <t>BG, SSkr, BCR, CCF, LMB, SMB</t>
  </si>
  <si>
    <t>BB, SMB, WCF</t>
  </si>
  <si>
    <t>SSkr, SB</t>
  </si>
  <si>
    <t>CP, BCR, CCF</t>
  </si>
  <si>
    <t>CHIN, CP, CCF, LMB</t>
  </si>
  <si>
    <t>SSkr, BN, SPM</t>
  </si>
  <si>
    <t>LMB, RSF</t>
  </si>
  <si>
    <t>BG, CP, GF, MSkr, Skr, BCR, LMB</t>
  </si>
  <si>
    <t>Sucker (not specific)</t>
  </si>
  <si>
    <t>Skr</t>
  </si>
  <si>
    <t>BG, GF, SSkr</t>
  </si>
  <si>
    <t>CP, BCR, CCF, LMB</t>
  </si>
  <si>
    <t>BG, CP, RSF, LMB=0.20 mg/kg</t>
  </si>
  <si>
    <t>SSkr, SMB, WCF</t>
  </si>
  <si>
    <t>BG, CP, LMB</t>
  </si>
  <si>
    <t>BK</t>
  </si>
  <si>
    <t>BG, BK, BB, SPB</t>
  </si>
  <si>
    <t>CP=0.20 mg/kg</t>
  </si>
  <si>
    <t>Crappie (not specific)</t>
  </si>
  <si>
    <t>Catfish (not specific)</t>
  </si>
  <si>
    <t>Likely stocked with predatory or other typically high-MeHg species during past 
5 years</t>
  </si>
  <si>
    <t>BB, RT, SH, WM, BN, SMB</t>
  </si>
  <si>
    <t>BLB, CP, PSD, RT, CCF, CR</t>
  </si>
  <si>
    <t>BG, CP, RT</t>
  </si>
  <si>
    <t>RT, RSF, CCF</t>
  </si>
  <si>
    <t>GSF, RT</t>
  </si>
  <si>
    <t>CHIN, GSF, RT, Salmon, CCF, LMB, SMB, SPB, WCF</t>
  </si>
  <si>
    <t>KOK, RT</t>
  </si>
  <si>
    <t>RT, CCF</t>
  </si>
  <si>
    <t>CP, KOK, RT</t>
  </si>
  <si>
    <t>BLB, BG, GSF, RT, RSF</t>
  </si>
  <si>
    <t>RT, BN</t>
  </si>
  <si>
    <t>BG, GSF, RT, BN</t>
  </si>
  <si>
    <t>BG, CP, RT, CCF</t>
  </si>
  <si>
    <t>BLB, RT</t>
  </si>
  <si>
    <t>Klasing and Brodberg (2003) state CDFG does not stock Lake Combie</t>
  </si>
  <si>
    <t>Closed to public fishing (Slotton et al. 1996)</t>
  </si>
  <si>
    <t>ICF 2010 states New Hogan stocked by CDFW but does not ID species</t>
  </si>
  <si>
    <t>BG, RT, SPB-0.20 mg/kg</t>
  </si>
  <si>
    <t>LMB, GF</t>
  </si>
  <si>
    <t>Reservoir</t>
  </si>
  <si>
    <t>Intercept</t>
  </si>
  <si>
    <t>Slope</t>
  </si>
  <si>
    <t>Fish are relatively old at multiple locations or during multiple sampling events</t>
  </si>
  <si>
    <t>Notes</t>
  </si>
  <si>
    <t>Almanor</t>
  </si>
  <si>
    <t>Almanor - SMB - SWAMP 1</t>
  </si>
  <si>
    <t xml:space="preserve"> =  169.4 + 41.80*Age</t>
  </si>
  <si>
    <t>Almanor - SMB - SWAMP 2</t>
  </si>
  <si>
    <t xml:space="preserve"> =  156.0 + 44.04*Age</t>
  </si>
  <si>
    <t>no results for fish &gt;430 mm</t>
  </si>
  <si>
    <t>Almanor - SMB - SWAMP 3</t>
  </si>
  <si>
    <t xml:space="preserve"> =  132.1 + 51.11*Age</t>
  </si>
  <si>
    <t>Almanor - SMB - SWAMP 4</t>
  </si>
  <si>
    <t>all small young fish</t>
  </si>
  <si>
    <t>Anderson</t>
  </si>
  <si>
    <t>Anderson - LMB - SWAMP</t>
  </si>
  <si>
    <t xml:space="preserve"> =  131.6 + 49.17*Age</t>
  </si>
  <si>
    <t>Berryessa - LMB - SWAMP 1</t>
  </si>
  <si>
    <t xml:space="preserve"> =  143.5 + 47.05*Age</t>
  </si>
  <si>
    <t>Berryessa - LMB - SWAMP 2</t>
  </si>
  <si>
    <t xml:space="preserve"> =  181.6 + 39.18*Age</t>
  </si>
  <si>
    <t>Berryessa - LMB - SWAMP 3</t>
  </si>
  <si>
    <t xml:space="preserve"> =  134.1 + 47.16*Age</t>
  </si>
  <si>
    <t>Berryessa - LMB - SWAMP 4</t>
  </si>
  <si>
    <t xml:space="preserve"> =  183.9 + 32.21*Age</t>
  </si>
  <si>
    <t>Black Butte</t>
  </si>
  <si>
    <t>Black Butte - SMB - SWAMP 1</t>
  </si>
  <si>
    <t xml:space="preserve"> =  158.9 + 51.27*Age</t>
  </si>
  <si>
    <t>no results for fish &gt;380 mm</t>
  </si>
  <si>
    <t>Black Butte - SMB - SWAMP 2</t>
  </si>
  <si>
    <t xml:space="preserve"> =  99.77 + 62.86*Age</t>
  </si>
  <si>
    <t>Black Butte - SMB - SWAMP 3</t>
  </si>
  <si>
    <t xml:space="preserve"> =  190.0 + 35.81*Age</t>
  </si>
  <si>
    <t>Bon Tempe - LMB - SWAMP</t>
  </si>
  <si>
    <t xml:space="preserve"> =  165.8 + 45.13*Age</t>
  </si>
  <si>
    <t>Britton - SMB - SWAMP</t>
  </si>
  <si>
    <t xml:space="preserve"> =  8.90 + 121.7 C41*Age - 11.97*Age^2</t>
  </si>
  <si>
    <t>Calaveras</t>
  </si>
  <si>
    <t>Calaveras - LMB - SWAMP 1</t>
  </si>
  <si>
    <t xml:space="preserve"> =  320.5 + 17.75*Age</t>
  </si>
  <si>
    <t>Calaveras - LMB - SWAMP 2</t>
  </si>
  <si>
    <t xml:space="preserve"> =  266.9 + 31.70*Age</t>
  </si>
  <si>
    <t>Camanche - LMB - FMP</t>
  </si>
  <si>
    <t xml:space="preserve"> =  214.8 + 47.91*Age</t>
  </si>
  <si>
    <t>Camanche - LMB - SWAMP 1</t>
  </si>
  <si>
    <t xml:space="preserve"> =  181.3 + 32.85*Age</t>
  </si>
  <si>
    <t>Camanche - LMB - SWAMP 2</t>
  </si>
  <si>
    <t xml:space="preserve"> =  193.9 + 31.34*Age</t>
  </si>
  <si>
    <t>Camanche - LMB - SWAMP 3</t>
  </si>
  <si>
    <t xml:space="preserve"> =  235.4 + 23.20*Age</t>
  </si>
  <si>
    <t>Camp Far West - SPB - SWAMP 1</t>
  </si>
  <si>
    <t xml:space="preserve"> =  166.2 + 47.73*Age</t>
  </si>
  <si>
    <t>Camp Far West - SPB - SWAMP 2</t>
  </si>
  <si>
    <t xml:space="preserve"> =  156.8 + 48.30*Age</t>
  </si>
  <si>
    <t>Casitas - LMB - SWAMP 1</t>
  </si>
  <si>
    <t xml:space="preserve"> =  171.6 + 49.68*Age</t>
  </si>
  <si>
    <t>Casitas - LMB - SWAMP 2</t>
  </si>
  <si>
    <t xml:space="preserve"> =  216.0 + 46.78*Age</t>
  </si>
  <si>
    <t>Castaic - LMB - SWAMP 1</t>
  </si>
  <si>
    <t xml:space="preserve"> =  173.6 + 37.83*Age</t>
  </si>
  <si>
    <t>Castaic - LMB - SWAMP 2</t>
  </si>
  <si>
    <t xml:space="preserve"> =  115.9 + 57.32*Age</t>
  </si>
  <si>
    <t>Chabot - LMB - SWAMP</t>
  </si>
  <si>
    <t xml:space="preserve"> =  103.1 + 54.88*Age</t>
  </si>
  <si>
    <t>Chesbro</t>
  </si>
  <si>
    <t>Chesbro - LMB - SWAMP</t>
  </si>
  <si>
    <t xml:space="preserve"> =  164.2 + 47.93*Age</t>
  </si>
  <si>
    <t>Combie - LMB - SWAMP</t>
  </si>
  <si>
    <t xml:space="preserve"> =  196.1 + 36.43*Age</t>
  </si>
  <si>
    <t>Del Valle</t>
  </si>
  <si>
    <t>Del Valle - LMB - SWAMP</t>
  </si>
  <si>
    <t xml:space="preserve"> = 174.2 + 32.98*Age</t>
  </si>
  <si>
    <t>Don Pedro - LMB - FMP</t>
  </si>
  <si>
    <t xml:space="preserve"> =  167.2 + 52.18*Age</t>
  </si>
  <si>
    <t>Don Pedro - LMB - SWAMP 1</t>
  </si>
  <si>
    <t>only 1 sample</t>
  </si>
  <si>
    <t>Don Pedro - LMB - SWAMP 2</t>
  </si>
  <si>
    <t xml:space="preserve"> =  217.5 + 39.69*Age</t>
  </si>
  <si>
    <t>Don Pedro - LMB - SWAMP 3</t>
  </si>
  <si>
    <t xml:space="preserve"> =  186.2 + 52.27*Age</t>
  </si>
  <si>
    <t>East Park</t>
  </si>
  <si>
    <t>East Park - LMB - FMP</t>
  </si>
  <si>
    <t xml:space="preserve"> =  222.6 + 36.84*Age</t>
  </si>
  <si>
    <t>East Park - LMB - SWAMP 1</t>
  </si>
  <si>
    <t xml:space="preserve"> =  175.9 + 39.79*Age</t>
  </si>
  <si>
    <t>East Park - LMB - SWAMP 2</t>
  </si>
  <si>
    <t xml:space="preserve"> =  167.8 + 38.47*Age</t>
  </si>
  <si>
    <t xml:space="preserve"> =  192.3 + 49.36*Age</t>
  </si>
  <si>
    <t>Folsom - LMB - SWAMP 1</t>
  </si>
  <si>
    <t xml:space="preserve"> =  274.4 + 26.72*Age</t>
  </si>
  <si>
    <t>Folsom - LMB - SWAMP 2</t>
  </si>
  <si>
    <t xml:space="preserve"> =  244.2 + 30.31*Age</t>
  </si>
  <si>
    <t>Folsom - LMB - SWAMP 3</t>
  </si>
  <si>
    <t xml:space="preserve"> =  190.7 + 39.85*Age</t>
  </si>
  <si>
    <t>Hensley - LMB - FMP 1</t>
  </si>
  <si>
    <t xml:space="preserve"> =  207.3 + 42.61*Age</t>
  </si>
  <si>
    <t>Hensley - LMB - FMP 2</t>
  </si>
  <si>
    <t>Hensley - LMB - SWAMP 1</t>
  </si>
  <si>
    <t>only 2 samples</t>
  </si>
  <si>
    <t>Hensley - LMB - SWAMP 2</t>
  </si>
  <si>
    <t>no obvious relationhip between length and age</t>
  </si>
  <si>
    <t>Hodges - LMB - SWAMP</t>
  </si>
  <si>
    <t xml:space="preserve"> =  133.7 + 56.38*Age</t>
  </si>
  <si>
    <t>Indian Valley</t>
  </si>
  <si>
    <t>Indian Valley - LMB - FMP</t>
  </si>
  <si>
    <t xml:space="preserve"> =  229.5 + 35.98*Age</t>
  </si>
  <si>
    <t>Kawaeh</t>
  </si>
  <si>
    <t>Kaweah - LMB - SWAMP 1</t>
  </si>
  <si>
    <t xml:space="preserve"> =  162.1 + 47.73*Age</t>
  </si>
  <si>
    <t>Kaweah - LMB - SWAMP 2</t>
  </si>
  <si>
    <t xml:space="preserve"> =  173.6 + 47.12*Age</t>
  </si>
  <si>
    <t>Lafayette</t>
  </si>
  <si>
    <t>Lafayette - LMB - SWAMP</t>
  </si>
  <si>
    <t xml:space="preserve"> =  161.5 + 40.02*Age</t>
  </si>
  <si>
    <t>McClure - LMB - FMP 1</t>
  </si>
  <si>
    <t xml:space="preserve"> =  182.7 + 58.10*Age</t>
  </si>
  <si>
    <t>McClure - LMB - FMP 2</t>
  </si>
  <si>
    <t xml:space="preserve"> =  192.3 + 46.22*Age</t>
  </si>
  <si>
    <t>McClure - LMB - SWAMP 1</t>
  </si>
  <si>
    <t>McClure - LMB - SWAMP 2</t>
  </si>
  <si>
    <t xml:space="preserve"> =  223.8 + 33.43*Age</t>
  </si>
  <si>
    <t>Mendocino - LMB - SWAMP 1</t>
  </si>
  <si>
    <t xml:space="preserve"> =  205.4 + 39.72*Age</t>
  </si>
  <si>
    <t>Mendocino - LMB - SWAMP 2</t>
  </si>
  <si>
    <t xml:space="preserve"> =  211.7 + 32.74*Age</t>
  </si>
  <si>
    <t>Millerton - LMB - SWAMP  1</t>
  </si>
  <si>
    <t xml:space="preserve"> =  211.2 + 38.68*Age</t>
  </si>
  <si>
    <t>Millerton - LMB - SWAMP  2</t>
  </si>
  <si>
    <t xml:space="preserve"> =  123.5 + 64.73*Age</t>
  </si>
  <si>
    <t>Millerton - LMB - SWAMP  3</t>
  </si>
  <si>
    <t xml:space="preserve"> =  184.6 + 44.26*Age</t>
  </si>
  <si>
    <t>Modesto - LMB - FMP</t>
  </si>
  <si>
    <t xml:space="preserve"> =  183.0 + 41.70*Age</t>
  </si>
  <si>
    <t>Modesto - SMB - SWAMP 1</t>
  </si>
  <si>
    <t xml:space="preserve"> =  200.0 + 26.61*Age</t>
  </si>
  <si>
    <t>Modesto - SMB - SWAMP 2</t>
  </si>
  <si>
    <t xml:space="preserve"> =  187.1 + 39.29*Age</t>
  </si>
  <si>
    <t>Nacimiento - SMB - SWAMP 1</t>
  </si>
  <si>
    <t xml:space="preserve"> =  135.4 + 54.91*Age</t>
  </si>
  <si>
    <t>Nacimiento - SMB - SWAMP 2</t>
  </si>
  <si>
    <t xml:space="preserve"> =  157.0 + 50.81*Age</t>
  </si>
  <si>
    <t>Nacimiento - SMB - SWAMP 3</t>
  </si>
  <si>
    <t xml:space="preserve"> =  257.8 + 13.75*Age</t>
  </si>
  <si>
    <t>no obvious relationship between length and age</t>
  </si>
  <si>
    <t>Natomas - LMB - SWAMP</t>
  </si>
  <si>
    <t xml:space="preserve"> =  178.3 + 44.74*Age</t>
  </si>
  <si>
    <t>New Bullards Bar - LMB - FMP</t>
  </si>
  <si>
    <t>New Bullards Bar - LMB - SWAMP 1</t>
  </si>
  <si>
    <t xml:space="preserve"> =  150.8 + 38.81*Age</t>
  </si>
  <si>
    <t>New Bullards Bar - LMB - SWAMP 2</t>
  </si>
  <si>
    <t xml:space="preserve"> =  188.5 + 31.68*Age</t>
  </si>
  <si>
    <t>New Bullards Bar - LMB - SWAMP 3</t>
  </si>
  <si>
    <t>very narrow range of ages and lengths</t>
  </si>
  <si>
    <t>New Hogan - LMB - FMP</t>
  </si>
  <si>
    <t xml:space="preserve"> =  230.4 + 51.82*Age</t>
  </si>
  <si>
    <t>New Hogan - LMB - SWAMP 1</t>
  </si>
  <si>
    <t xml:space="preserve"> =  184.2 + 40.68*Age</t>
  </si>
  <si>
    <t>New Hogan - LMB - SWAMP 2</t>
  </si>
  <si>
    <t xml:space="preserve"> =  192.5 + 28.96*Age</t>
  </si>
  <si>
    <t>New Hogan - LMB - SWAMP 3</t>
  </si>
  <si>
    <t xml:space="preserve"> =  171.2 + 38.86*Age</t>
  </si>
  <si>
    <t>New Melones</t>
  </si>
  <si>
    <t>New Melones - LMB - SWAMP 1</t>
  </si>
  <si>
    <t xml:space="preserve"> =  294.1 + 25.35*Age</t>
  </si>
  <si>
    <t>New Melones - LMB - SWAMP 2</t>
  </si>
  <si>
    <t xml:space="preserve"> =  112.1 + 61.82*Age</t>
  </si>
  <si>
    <t>Nicasio - LMB - SWAMP 1</t>
  </si>
  <si>
    <t xml:space="preserve"> =  135.9 + 37.73*Age</t>
  </si>
  <si>
    <t>O'Neill</t>
  </si>
  <si>
    <t>O'Neill - LMB - FMP</t>
  </si>
  <si>
    <t xml:space="preserve"> =  213.6 + 33.79*Age</t>
  </si>
  <si>
    <t>O'Neill - LMB - SWAMP 1</t>
  </si>
  <si>
    <t xml:space="preserve"> =  152.4 + 38.18*Age</t>
  </si>
  <si>
    <t>O'Neill - LMB - SWAMP 2</t>
  </si>
  <si>
    <t xml:space="preserve"> =  258.5 + 26.99*Age</t>
  </si>
  <si>
    <t>poor relationship</t>
  </si>
  <si>
    <t>Oroville - SMB - SWAMP 1</t>
  </si>
  <si>
    <t xml:space="preserve"> =  154.0 + 54.57*Age</t>
  </si>
  <si>
    <t>Oroville - SMB - SWAMP 2</t>
  </si>
  <si>
    <t xml:space="preserve"> =  146.3 + 49.61*Age</t>
  </si>
  <si>
    <t>Oroville - SMB - SWAMP 3</t>
  </si>
  <si>
    <t xml:space="preserve"> =  130.9 + 61.93*Age</t>
  </si>
  <si>
    <t>Oroville - SMB - SWAMP 4</t>
  </si>
  <si>
    <t xml:space="preserve"> =  182.4 + 55.90*Age</t>
  </si>
  <si>
    <t>Pardee - LMB - FMP</t>
  </si>
  <si>
    <t xml:space="preserve"> =  210.1 + 54.22*Age</t>
  </si>
  <si>
    <t>Pillsbury - LMB - SWAMP 1</t>
  </si>
  <si>
    <t xml:space="preserve"> =  192.4 + 49.00*Age</t>
  </si>
  <si>
    <t>Pillsbury - LMB - SWAMP 2</t>
  </si>
  <si>
    <t xml:space="preserve"> =  267.9 + 35.56*Age</t>
  </si>
  <si>
    <t>Pine Flat - LMB - SWAMP 1</t>
  </si>
  <si>
    <t xml:space="preserve"> =  113.7 + 57.59*Age</t>
  </si>
  <si>
    <t>Pine Flat - LMB - SWAMP 2</t>
  </si>
  <si>
    <t xml:space="preserve"> =  152.5 + 45.48*Age</t>
  </si>
  <si>
    <t>Pine Flat - LMB - SWAMP 3</t>
  </si>
  <si>
    <t xml:space="preserve"> =  154.0 + 50.24*Age</t>
  </si>
  <si>
    <t>Puddingstone</t>
  </si>
  <si>
    <t>Puddingstone - LMB - SWAMP 1</t>
  </si>
  <si>
    <t xml:space="preserve"> =  260.5 + 22.17*Age</t>
  </si>
  <si>
    <t>Puddingstone - LMB - SWAMP 2</t>
  </si>
  <si>
    <t xml:space="preserve"> =  157.1 + 43.85*Age</t>
  </si>
  <si>
    <t>4 of 5 samples &lt;260 mm</t>
  </si>
  <si>
    <t>Pyramid - LMB - SWAMP 1</t>
  </si>
  <si>
    <t xml:space="preserve"> =  185.6 + 45.26*Age</t>
  </si>
  <si>
    <t>Pyramid - LMB - SWAMP 2</t>
  </si>
  <si>
    <t xml:space="preserve"> =  164.0 + 45.83*Age</t>
  </si>
  <si>
    <t>Rollins</t>
  </si>
  <si>
    <t>Rollins - SMB - SWAMP</t>
  </si>
  <si>
    <t xml:space="preserve"> =  268.2 + 19.25*Age</t>
  </si>
  <si>
    <t>San Antonio - LMB - SWAMP 1</t>
  </si>
  <si>
    <t xml:space="preserve"> =  175.0 + 41.44*Age</t>
  </si>
  <si>
    <t>San Antonio - LMB - SWAMP 2</t>
  </si>
  <si>
    <t xml:space="preserve"> =  225.2 + 30.59*Age</t>
  </si>
  <si>
    <t>San Antonio - LMB - SWAMP 3</t>
  </si>
  <si>
    <t xml:space="preserve"> =  192.0 + 40.40*Age</t>
  </si>
  <si>
    <t>San Luis - LMB - FMP</t>
  </si>
  <si>
    <t>San Luis - LMB - SWAMP 1</t>
  </si>
  <si>
    <t>San Luis - LMB - SWAMP 2</t>
  </si>
  <si>
    <t xml:space="preserve"> =  138.6 + 60.28*Age</t>
  </si>
  <si>
    <t>San Luis - LMB - SWAMP 3</t>
  </si>
  <si>
    <t xml:space="preserve"> =  229.3 + 30.61*Age</t>
  </si>
  <si>
    <t>San Luis - LMB - SWAMP 4</t>
  </si>
  <si>
    <t xml:space="preserve"> =  164.1 + 43.47*Age</t>
  </si>
  <si>
    <t>San Pablo</t>
  </si>
  <si>
    <t>San Pablo - LMB - SWAMP</t>
  </si>
  <si>
    <t xml:space="preserve"> =  144.0 + 41.31*Age</t>
  </si>
  <si>
    <t>Shadow Cliffs</t>
  </si>
  <si>
    <t>Shadow Cliffs - LMB - SWAMP</t>
  </si>
  <si>
    <t xml:space="preserve"> =  162.0 + 39.79*Age</t>
  </si>
  <si>
    <t>Shasta - LMB - FMP 1 May 2006</t>
  </si>
  <si>
    <t>sample results have narrow size and age range; no apparent relationship</t>
  </si>
  <si>
    <t>Shasta - LMB - FMP 2 July 2006</t>
  </si>
  <si>
    <t xml:space="preserve"> =  241.6 + 39.63*Age</t>
  </si>
  <si>
    <t>Shasta - LMB - FMP 2 May 2006</t>
  </si>
  <si>
    <t xml:space="preserve"> =  260.4 + 31.32*Age</t>
  </si>
  <si>
    <t>Shasta - SPB - SWAMP 1</t>
  </si>
  <si>
    <t xml:space="preserve"> =  166.4 + 52.58*Age</t>
  </si>
  <si>
    <t>Shasta - SPB - SWAMP 2</t>
  </si>
  <si>
    <t xml:space="preserve"> =  115.8 + 57.72*Age</t>
  </si>
  <si>
    <t>Shasta - SPB - SWAMP 3</t>
  </si>
  <si>
    <t>Shasta - SPB - SWAMP 4</t>
  </si>
  <si>
    <t>Shastina - LMB - SWAMP</t>
  </si>
  <si>
    <t xml:space="preserve"> =  257.9 + 20.17*Age</t>
  </si>
  <si>
    <t>Sherwood - LMB - SWAMP</t>
  </si>
  <si>
    <t xml:space="preserve"> =  183.2 + 35.45*Age</t>
  </si>
  <si>
    <t>Sonoma - LMB - SWAMP 1</t>
  </si>
  <si>
    <t xml:space="preserve"> =  179.0 + 38.05*Age</t>
  </si>
  <si>
    <t>Sonoma - LMB - SWAMP 2</t>
  </si>
  <si>
    <t xml:space="preserve"> =  185.4 + 41.22*Age</t>
  </si>
  <si>
    <t>Stevens Creek</t>
  </si>
  <si>
    <t>Stevens Creek - LMB - SWAMP</t>
  </si>
  <si>
    <t xml:space="preserve"> =  170.2 + 43.87*Age</t>
  </si>
  <si>
    <t>Stony Gorge</t>
  </si>
  <si>
    <t>Stony Gorge - LMB - FMP 1</t>
  </si>
  <si>
    <t>Stony Gorge - LMB - FMP 2</t>
  </si>
  <si>
    <t>Stony Gorge - LMB - SWAMP 1</t>
  </si>
  <si>
    <t xml:space="preserve"> =  162.2 + 49.22*Age</t>
  </si>
  <si>
    <t>Stony Gorge - LMB - SWAMP 2</t>
  </si>
  <si>
    <t xml:space="preserve"> =  117.4 + 51.18*Age</t>
  </si>
  <si>
    <t>Thermalito - LMB - SWAMP 1</t>
  </si>
  <si>
    <t xml:space="preserve"> =  152.5 + 44.82*Age</t>
  </si>
  <si>
    <t>Thermalito - LMB - SWAMP 2</t>
  </si>
  <si>
    <t xml:space="preserve"> =  172.8 + 44.88*Age</t>
  </si>
  <si>
    <t>Tulloch</t>
  </si>
  <si>
    <t>Tulloch - LMB - FMP 1</t>
  </si>
  <si>
    <t xml:space="preserve"> =  215.3 + 31.44*Age</t>
  </si>
  <si>
    <t>Tulloch - LMB - FMP 2</t>
  </si>
  <si>
    <t xml:space="preserve"> =  220.4 + 35.36*Age</t>
  </si>
  <si>
    <t>Tulloch - LMB - SWAMP</t>
  </si>
  <si>
    <t xml:space="preserve"> =  219.0 + 29.50*Age</t>
  </si>
  <si>
    <t>Turlock - LMB - FMP</t>
  </si>
  <si>
    <t xml:space="preserve"> =  185.6 + 45.17*Age</t>
  </si>
  <si>
    <t>Turlock - LMB - SWAMP 1</t>
  </si>
  <si>
    <t xml:space="preserve"> =  190.6 + 36.45*Age</t>
  </si>
  <si>
    <t>Turlock - LMB - SWAMP 2</t>
  </si>
  <si>
    <t xml:space="preserve"> =  85.3 + 56.00*Age</t>
  </si>
  <si>
    <t>Uvas</t>
  </si>
  <si>
    <t>Uvas - LMB - SWAMP</t>
  </si>
  <si>
    <t xml:space="preserve"> =  184.8 + 43.22*Age</t>
  </si>
  <si>
    <t>Whiskeytown - LMB - FMP 1</t>
  </si>
  <si>
    <t xml:space="preserve"> =  76.00 + 59.86*Age</t>
  </si>
  <si>
    <t>Whiskeytown - LMB - FMP 2</t>
  </si>
  <si>
    <t>Whiskeytown - LMB - SWAMP 1</t>
  </si>
  <si>
    <t xml:space="preserve"> =  259.3 + 20.38*Age</t>
  </si>
  <si>
    <t>Whiskeytown - LMB - SWAMP 2</t>
  </si>
  <si>
    <t xml:space="preserve"> =  275.6 + 18.33*Age</t>
  </si>
  <si>
    <t>Whiskeytown - LMB - SWAMP 3</t>
  </si>
  <si>
    <t xml:space="preserve"> =  263.3 + 20.08*Age</t>
  </si>
  <si>
    <t>Woodward - LMB - FMP</t>
  </si>
  <si>
    <t xml:space="preserve"> =  162.9 + 51.18*Age</t>
  </si>
  <si>
    <t>Woodward - LMB - SWAMP 1</t>
  </si>
  <si>
    <t>Woodward - LMB - SWAMP 2</t>
  </si>
  <si>
    <t xml:space="preserve"> =  174.4 + 49.56*Age</t>
  </si>
  <si>
    <t># of samples</t>
  </si>
  <si>
    <t>Fish samples with both age and length results</t>
  </si>
  <si>
    <t>Minimum length (mm)</t>
  </si>
  <si>
    <t>Maximum length (mm)</t>
  </si>
  <si>
    <t>El Dorado Park - LMB - SWAMP 1</t>
  </si>
  <si>
    <t>El Dorado Park - LMB - SWAMP 2</t>
  </si>
  <si>
    <t>Minimum age (years)</t>
  </si>
  <si>
    <t>Maximum age (years)</t>
  </si>
  <si>
    <t>Regression equation to predict length (mm) from age (years)</t>
  </si>
  <si>
    <t>Review of predicted ages</t>
  </si>
  <si>
    <t>used quadratic equation b/c poor linear regression</t>
  </si>
  <si>
    <t>Fish are relatively old at ≥1 location 
[350 mm ≥ 5 years, 400 mm ≥ 7 years, 450 mm ≥ 8 years]</t>
  </si>
  <si>
    <t>all relatively small young (≤3 years) fish</t>
  </si>
  <si>
    <t>Predicted age (years) corresponding to different fish lengths (mm)</t>
  </si>
  <si>
    <r>
      <rPr>
        <b/>
        <sz val="9"/>
        <color theme="1"/>
        <rFont val="Arial"/>
        <family val="2"/>
      </rPr>
      <t xml:space="preserve">Intensive fishing may be effective at reducing fish MeHg 
</t>
    </r>
    <r>
      <rPr>
        <sz val="9"/>
        <color theme="1"/>
        <rFont val="Arial"/>
        <family val="2"/>
      </rPr>
      <t>["Maybe" rather than "Yes" if some locations have relatively older fish but others do not]</t>
    </r>
  </si>
  <si>
    <t>Source: Houyoux and Strum 2011, Table 8, "2005 Base Case Emissions" and "Final 2016 Policy Projections".</t>
  </si>
  <si>
    <t>Total:</t>
  </si>
  <si>
    <t>Mobile sources</t>
  </si>
  <si>
    <t>Nonpoint sources</t>
  </si>
  <si>
    <t>Non-EGU point sources</t>
  </si>
  <si>
    <t>Electric generating utilities (EGUs)</t>
  </si>
  <si>
    <t>Projected Percent Reduction</t>
  </si>
  <si>
    <r>
      <t>2016 (Projected)</t>
    </r>
    <r>
      <rPr>
        <sz val="11"/>
        <color theme="1"/>
        <rFont val="Arial"/>
        <family val="2"/>
      </rPr>
      <t xml:space="preserve"> (tons/year)</t>
    </r>
  </si>
  <si>
    <r>
      <t>2005</t>
    </r>
    <r>
      <rPr>
        <sz val="11"/>
        <color theme="1"/>
        <rFont val="Arial"/>
        <family val="2"/>
      </rPr>
      <t xml:space="preserve"> (tons/year)</t>
    </r>
  </si>
  <si>
    <t>Source</t>
  </si>
  <si>
    <t>Artisanal &amp; small-scale gold mining</t>
  </si>
  <si>
    <t>Cremation (dental amalgam)</t>
  </si>
  <si>
    <t>Product use</t>
  </si>
  <si>
    <t>By-product emissions</t>
  </si>
  <si>
    <t>MFTR 2020</t>
  </si>
  <si>
    <t>EXEC 2020</t>
  </si>
  <si>
    <t>SQ 2020</t>
  </si>
  <si>
    <t>2005 Estimate</t>
  </si>
  <si>
    <t>[Source: AMAP/UNEP 2008]</t>
  </si>
  <si>
    <t>SQ: Status Quo; EXEC: Extended Emissions Control; MFTR: Maximum Feasible Technological Reduction.</t>
  </si>
  <si>
    <t>Predicted Percent Change</t>
  </si>
  <si>
    <r>
      <t xml:space="preserve">TOTAL 
</t>
    </r>
    <r>
      <rPr>
        <i/>
        <sz val="11"/>
        <color theme="1"/>
        <rFont val="Arial"/>
        <family val="2"/>
      </rPr>
      <t>(rounded to 3 significant figures)</t>
    </r>
  </si>
  <si>
    <t>Total</t>
  </si>
  <si>
    <t>(a) Reported 2008 emissions include emission estimates for nonpoint sources such as on-road diesel heavy duty vehicles and non-road diesel equipment. The 2001 emission estimates do not include nonpoint sources.</t>
  </si>
  <si>
    <t>% Change between 2001 and 2008</t>
  </si>
  <si>
    <t>Reported 2008 Emissions (kg/yr)</t>
  </si>
  <si>
    <t>Reported 2001 Emissions (kg/yr)</t>
  </si>
  <si>
    <t>CA Cement Plants</t>
  </si>
  <si>
    <t>Sierra Army Depot</t>
  </si>
  <si>
    <t>Long Beach SERRF</t>
  </si>
  <si>
    <t>Other Geothermal Power Plants</t>
  </si>
  <si>
    <t>The Geysers Units 13 &amp; 16</t>
  </si>
  <si>
    <r>
      <t>Other Emissions</t>
    </r>
    <r>
      <rPr>
        <sz val="11"/>
        <color theme="1"/>
        <rFont val="Arial"/>
        <family val="2"/>
      </rPr>
      <t xml:space="preserve"> (a)</t>
    </r>
  </si>
  <si>
    <r>
      <t xml:space="preserve">Emission Type
</t>
    </r>
    <r>
      <rPr>
        <sz val="11"/>
        <color theme="1"/>
        <rFont val="Arial"/>
        <family val="2"/>
      </rPr>
      <t>(metric tonnes/year)</t>
    </r>
  </si>
  <si>
    <t xml:space="preserve">(f) Calculation assumes a 1:1 relationship between amount emitted and amount deposited in California.  </t>
  </si>
  <si>
    <t>(e) Implementation of a variety of Air Resources Board and USEPA rules and programs is expected to make at least a 50% reduction in other anthropogenic source emissions. The AMAP/UNEP study indicates that maintaining this reduction should be feasible even with expected population and economic growth.</t>
  </si>
  <si>
    <t xml:space="preserve">(d) Implementation of the recent USEPA emissions standards for cement plants is expected to result in 90% emission reductions, and possibly more at the largest cement plant in California. </t>
  </si>
  <si>
    <t>(c) The Sierra Army Depot hazardous materials incinerator ceased operations since the REMSAD 2001 model run.</t>
  </si>
  <si>
    <t>(b) Reported emissions from Long Beach SERRF decreased by 87% between 2001 and 2008.  A percent reduction of 70% is incorporated in the allocation calculations based on the assumption that the Long Beach SERRF will continue to implement emissions controls and have little increase in emission levels in spite of population growth in the Los Angeles region.</t>
  </si>
  <si>
    <t>(a) Reported emissions from The Geysers Units 13 and 16 decreased by more than 99% between 2001 and 2008. However, there was substantial interannual variability in reported emissions from The Geysers and other geothermal power plants between 2001 and 2008. Implementation of the recent USEPA emission standards for coal- and oil-powered power plants is expected to accomplish 85% emission reductions.  Implementation of the recent USEPA emissions standards for cement plants is expected to result in 90% emission reductions. It is reasonable to expect that geothermal power plants can and will make substantial (50%) reductions.</t>
  </si>
  <si>
    <t>Resulting Atmospheric Deposition (g/year) (f)</t>
  </si>
  <si>
    <t>% Reductions Expected</t>
  </si>
  <si>
    <t>REMSAD 2001 Atmospheric Deposition (g/year)</t>
  </si>
  <si>
    <t>Cement Plants (d)</t>
  </si>
  <si>
    <t xml:space="preserve">Sierra Army Depot (c) </t>
  </si>
  <si>
    <t>Long Beach SERRF (b)</t>
  </si>
  <si>
    <t>The Geysers Plant Units 13 &amp; 16 (a)</t>
  </si>
  <si>
    <t>Deposition Attributed to Largest 2001 Emissions</t>
  </si>
  <si>
    <t>Mercury Emissions from the 
Largest 2001 Emission Sources</t>
  </si>
  <si>
    <t>Total Statewide % Reduction Expected:</t>
  </si>
  <si>
    <r>
      <t>Other CA Anthro-pogenic Sources</t>
    </r>
    <r>
      <rPr>
        <sz val="11"/>
        <color theme="1"/>
        <rFont val="Arial"/>
        <family val="2"/>
      </rPr>
      <t xml:space="preserve"> (e)</t>
    </r>
  </si>
  <si>
    <t>Table H.1 Footnotes</t>
  </si>
  <si>
    <t xml:space="preserve">In implementation phase with San Diego Creek Reaches 1 &amp; 2  </t>
  </si>
  <si>
    <t>10 yrs</t>
  </si>
  <si>
    <t>125,000 T/yr</t>
  </si>
  <si>
    <t>250,000 T/yr</t>
  </si>
  <si>
    <t>Sediment</t>
  </si>
  <si>
    <t xml:space="preserve">Where natural turbidity is between 0 and 50 NTU, increases shall not exceed 20%; between 50 and 100 NTU; increases shall not exceed 10 NTU, and &gt;100 NTU; increases shall not exceed 10%. </t>
  </si>
  <si>
    <t>Turbidity: all inland surface waters of the region shall be free of changes in turbidity which adversely affect beneficial uses.</t>
  </si>
  <si>
    <t>http://www.waterboards.ca.gov/santaana/board_decisions/adopted_orders/orders/1998/98_101_tmdl_newport_bay_sandiego_crk_attachment.pdf</t>
  </si>
  <si>
    <t>Newport Bay/San Diego Creek Watershed</t>
  </si>
  <si>
    <t xml:space="preserve">The numeric target is 17% in terms of measured TSS.  The sum of load allocations and expected reduction in sediment load values were found at the Basin Plan.   </t>
  </si>
  <si>
    <t>115,064 T/yr</t>
  </si>
  <si>
    <t>128,000 T/yr</t>
  </si>
  <si>
    <t xml:space="preserve">Sediment </t>
  </si>
  <si>
    <t>200 mg/L total suspended solids (annual average)</t>
  </si>
  <si>
    <t>Five narrative WQOs: Suspended Solids, Sediment, Turbidity, Chemical Constituents, Biostimulatory Substances.</t>
  </si>
  <si>
    <t>http://www.waterboards.ca.gov/coloradoriver/water_issues/programs/tmdl/docs/new_river_silt/nr_silt_6_26_02.pdf</t>
  </si>
  <si>
    <t>New River (Imperial County)</t>
  </si>
  <si>
    <t xml:space="preserve">Four phases.  The sum of load allocations and expected reduction in sediment load values were found at the Basin Plan.  Current flows for these specific drains were not avalable.   </t>
  </si>
  <si>
    <t>5,547 T/yr</t>
  </si>
  <si>
    <t>11,390 T/yr or 160 mg/L TSS annual average</t>
  </si>
  <si>
    <t>http://www.waterboards.ca.gov/coloradoriver/water_issues/programs/tmdl/tmdl_completed_projects.shtml#imperialvalley</t>
  </si>
  <si>
    <t>Imperial Valley Drains</t>
  </si>
  <si>
    <t xml:space="preserve">The numeric target is 47% in terms of measured TSS.  The sum of load allocations and expected reduction in sediment load values were found at the Basin Plan.   </t>
  </si>
  <si>
    <t>156,577 T/yr</t>
  </si>
  <si>
    <t>175,000 T/yr</t>
  </si>
  <si>
    <t>http://www.waterboards.ca.gov/coloradoriver/water_issues/programs/tmdl/docs/alamo/ar_silttmdl5_3_02.pdf</t>
  </si>
  <si>
    <t xml:space="preserve">Alamo River </t>
  </si>
  <si>
    <t>20 yrs</t>
  </si>
  <si>
    <t>44,300 T/yr LA</t>
  </si>
  <si>
    <t>50,382 T/yr</t>
  </si>
  <si>
    <t>Turbidity - 3 NTUs monthly mean</t>
  </si>
  <si>
    <t xml:space="preserve">Annual 90th percentile of less than or equal to 25 mg/L. The suspended sediment load and suspended sediment discharge rate of surface waters shall not be altered in such a manner as to cause nuisance or adversely affect the water for beneficial uses.   </t>
  </si>
  <si>
    <t>http://www.waterboards.ca.gov/lahontan/water_issues/programs/basin_plan/docs/truckee_eomemo.pdf</t>
  </si>
  <si>
    <t>Truckee River</t>
  </si>
  <si>
    <t>Watershed: 28,424 T/yr; Creek: 2,228 T/yr</t>
  </si>
  <si>
    <t>Watershed: 37,900 T/yr; Creek: 2,971 T/yr</t>
  </si>
  <si>
    <t>Increases in turbidity shall shall not exceed natural levels by more than 10%</t>
  </si>
  <si>
    <t xml:space="preserve">Basin plan sediment narrative: The suspended sediment load and suspended sediment discharge rate of surface waters shall not be altered in such a manner as to cause nuisance or adversely affect the water for beneficial uses. </t>
  </si>
  <si>
    <t>http://www.waterboards.ca.gov/lahontan/water_issues/programs/basin_plan/docs/squawcreek_tmdl.pdf</t>
  </si>
  <si>
    <t xml:space="preserve">Target maximum 58 T/yr rolling average measured at the Property Line monitoring station.  </t>
  </si>
  <si>
    <t>58 tons/yr</t>
  </si>
  <si>
    <t>150 tons/yr</t>
  </si>
  <si>
    <t xml:space="preserve">Waters shall be free of changes in turbidity that cause nuisance or adversely affect the water for beneficial uses. Increases in turbidity shall not exceed natural levels by more than 10 percent. </t>
  </si>
  <si>
    <t>http://www.waterboards.ca.gov/lahontan/water_issues/programs/basin_plan/docs/hv_tmdl_1002.pdf</t>
  </si>
  <si>
    <t>Heavenly Valley Creek (source to USFS boundary)</t>
  </si>
  <si>
    <t>As above: LA = estimated loading x percent controllable load x BMP efficiency</t>
  </si>
  <si>
    <t>n/a</t>
  </si>
  <si>
    <t>1,293 T/yr</t>
  </si>
  <si>
    <t>1,453 T/yr</t>
  </si>
  <si>
    <t xml:space="preserve">Turbidity - 3 NTUs mean of monthly means (approximately equal to 5 NTU sample mean)  </t>
  </si>
  <si>
    <t xml:space="preserve">Basin plan sediment narrative: The suspended sediment load and suspended sediment discharge rate of surface waters shall not be altered in such a manner as to cause nuisance or adversely affect the water for beneficial uses </t>
  </si>
  <si>
    <t>http://www.waterboards.ca.gov/lahontan/water_issues/programs/tmdl/truckee/docs/adopted_staffreport.pdf</t>
  </si>
  <si>
    <t xml:space="preserve">LA = estimated loading x percent controllable load x BMP efficiency; e.g. 210 x 0.20 x 0.55 = 187 </t>
  </si>
  <si>
    <t>187 T/yr</t>
  </si>
  <si>
    <t>210 T/yr</t>
  </si>
  <si>
    <t>The sediment delivery is the current existing amount of bedded sediment in the large gravel bars in the channel and floodplain, and load allocation is the amount of bedded sediment estimated to ensure sufficient protection of beneficial uses.</t>
  </si>
  <si>
    <t xml:space="preserve">20 yrs after restoration project completion </t>
  </si>
  <si>
    <t>190,000 tons</t>
  </si>
  <si>
    <t>380,000 tons</t>
  </si>
  <si>
    <t>adversely affect beneficial uses.</t>
  </si>
  <si>
    <t>http://www.waterboards.ca.gov/lahontan/water_issues/programs/tmdl/blackwood/docs/blackwood_tmdl_final.pdf</t>
  </si>
  <si>
    <t>Blackwood  Creek</t>
  </si>
  <si>
    <t xml:space="preserve">DFG no effect determination 3/24/2006. Primarily OC Pesticide and PCB as siltation. Reduction of silt numeric target of 5,200 T/yr to be measured at the US Naval Base TSS gauge at the entrance to Mugu Lagoon.    </t>
  </si>
  <si>
    <t>5,200 T/yr</t>
  </si>
  <si>
    <t xml:space="preserve">5,200 tons/yr annual average reduction (including MS4 and Ag); also if natural turbidity &lt;50 NTU; increases shall not exceed 20%, and if &gt;50 NTU; increases shall not exceed 10% </t>
  </si>
  <si>
    <t xml:space="preserve">Per Basin Plan for "Solid, Suspended, or Settleable Materials": waters shall not contain suspendedor settleable material in concentrations that cause nuisance or adversely affect beneficial uses     </t>
  </si>
  <si>
    <t>http://63.199.216.6/larwqcb_new/bpa/docs/2005-010/2005-010_RB_BPA.pdf</t>
  </si>
  <si>
    <t>Calleguas Creek Reach 1 (was Mugu Lagoon on 1998 303(d) List)</t>
  </si>
  <si>
    <t xml:space="preserve">According to TMDL staff report, target loading reductions for all tributary subwatersheds except Lompico Creek, are 27%.   </t>
  </si>
  <si>
    <t>25 yrs</t>
  </si>
  <si>
    <t xml:space="preserve">Where natural turbidity is between 0 and 50 JTU, increases shall not exceed 20%; between 50 and 100 JTU; increases shall not exceed 10 JTU, and &gt;100 JTU; increases shall not exceed 10%, allowable zones of dilution within which higher concentrations will be tolerated and will be defined for each discharge in discharge permits  </t>
  </si>
  <si>
    <t xml:space="preserve">Sediment: the suspended sediment load and suspended sediment discharge rate of surface waters shall not be altered in such a manner as to cause nuisance or adversely affect beneficial uses; and for turbidity: water shall be free of changes in turbidity that cause nuisance or adversely affect beneficial uses  </t>
  </si>
  <si>
    <t>http://www.waterboards.ca.gov/centralcoast/water_issues/programs/tmdl/docs/san_lorenzo/sediment/slr_sed_tmdl_proj_rpt.pdf</t>
  </si>
  <si>
    <t>Zayante Creek (included in San Lorenzo River TMDL)</t>
  </si>
  <si>
    <t>45 yrs</t>
  </si>
  <si>
    <t>http://www.waterboards.ca.gov/centralcoast/water_issues/programs/tmdl/docs/pajaro/sediment/paj_sed_tmdl_project_report.pdf</t>
  </si>
  <si>
    <t xml:space="preserve">Uvas Creek (included in Pajaro River Watershed TMDLs) </t>
  </si>
  <si>
    <t>Shingle Mill Creek (included in San Lorenzo River TMDL)</t>
  </si>
  <si>
    <t xml:space="preserve">Sediment loadings include Upper San Lorenzo River (4,703 T/mi2/yr) and Middle San Lorenzo River (2,310 T/mi2/yr. </t>
  </si>
  <si>
    <t>San Lorenzo River</t>
  </si>
  <si>
    <t>San Benito River (included in Pajaro River Watershed TMDLs)</t>
  </si>
  <si>
    <t>NMP implementation costs in Chapt 7</t>
  </si>
  <si>
    <t>Rider Creek</t>
  </si>
  <si>
    <t>Pajaro River (Mouth of Pajaro in Pajaro River Watershed Sediment TMDLs)</t>
  </si>
  <si>
    <t>Pajaro River - Tres Pinos Creek</t>
  </si>
  <si>
    <t>Pacheco Creek (and Santa Anna Creek included in Pajaro River Watershed Sediment TMDLs)</t>
  </si>
  <si>
    <t>Newell Creek (Upper), (included in San Lorenzo River TMDL)</t>
  </si>
  <si>
    <t>2052 (50 yrs)</t>
  </si>
  <si>
    <t>4,864 T/yr</t>
  </si>
  <si>
    <t>9,728 T/yr*</t>
  </si>
  <si>
    <t>http://www.waterboards.ca.gov/centralcoast/water_issues/programs/tmdl/docs/morro/sediment/morrobay_sed_tmdl_proj_rpt.pdf</t>
  </si>
  <si>
    <t>Los Osos Creek (included in Morro Bay Watershed TMDL)</t>
  </si>
  <si>
    <t>Lompico Creek (included in San Lorenzo River TMDL)</t>
  </si>
  <si>
    <t>Llagas Creek (included in Pajaro River Watershed TMDLs)</t>
  </si>
  <si>
    <t>Kings Creek (included in San Lorenzo River TMDL)</t>
  </si>
  <si>
    <t>Corralitos Creek (including Rider Creek in the Pajaro River Watershed TMDLs)</t>
  </si>
  <si>
    <t>Approximately 70,000 T/yr sediment is delivered to the Morro Bay estuary, 86% via Chorro Creek and 14% via Los Osos Creek.  The combined LAs are 69,770 T/yr which is rounded up in the report to 70,000 T/yr.</t>
  </si>
  <si>
    <t>30,021T/yr</t>
  </si>
  <si>
    <t>60,042 T/yr*</t>
  </si>
  <si>
    <t>Chorro Creek (included in Morro Bay Watershed TMDL)</t>
  </si>
  <si>
    <t>Carbonera Creek (included in San Lorenzo River TMDL)</t>
  </si>
  <si>
    <t>Branciforte Creek (included in San Lorenzo River TMDL)</t>
  </si>
  <si>
    <t>Boulder Creek (included in San Lorenzo River TMDL)</t>
  </si>
  <si>
    <t>Bear Creek (Santa Cruz County - included in San Lorenzo River TMDL)</t>
  </si>
  <si>
    <t>Bean Creek (included in San Lorenzo River TMDL)</t>
  </si>
  <si>
    <t>No USEPA approval date found. Adopted by CRWQCB SF Bay Region Resolution No. R2-2008-0103 on 12/12/2008.</t>
  </si>
  <si>
    <t>64,300 T/yr</t>
  </si>
  <si>
    <t>116,300 T/yr</t>
  </si>
  <si>
    <t>Increases from normal background light penetration or turbidity relatable to waste discharge shall not be greater than 10% in areas where natural turbidity is greater than 50 NTU</t>
  </si>
  <si>
    <t xml:space="preserve">Basin plan sediment narrative: Should not cause a nuisance or adversely affect beneficial uses; for turbidity waters shall be free of changes in turbidity that cause or adversely affect beneficial uses </t>
  </si>
  <si>
    <t>http://www.waterboards.ca.gov/sanfranciscobay/board_info/agendas/2008/december/6/appendix_d.pdf</t>
  </si>
  <si>
    <t>Sonoma Creek</t>
  </si>
  <si>
    <t>No USEPA approval date found. Adopted by CRWQCB SF Bay Region Resolution No. R2-2009-0064 on 9/15/2009.</t>
  </si>
  <si>
    <t>182,000 MT/yr</t>
  </si>
  <si>
    <t>269,000 MT/yr</t>
  </si>
  <si>
    <t>http://www.waterboards.ca.gov/sanfranciscobay/water_issues/programs/TMDLs/napasediment/C_NS_Staff_Report_09-09.pdf</t>
  </si>
  <si>
    <t>Napa River</t>
  </si>
  <si>
    <t>Turbidity shall not be increased more than 20 percent above naturally occurring background levels. Allowable zones of dilution within which higher percentages can be tolerated may be defined for specific discharges upon the issuance of discharge permits or waiver thereof.</t>
  </si>
  <si>
    <t xml:space="preserve">Basin plan sediment narrative: The suspended sediment load and suspended sediment discharge rate of surface water shall not be altered in such a manner as to cause nuisance or adversely affect beneficial uses </t>
  </si>
  <si>
    <t>http://www.waterboards.ca.gov/northcoast/water_issues/programs/tmdls/trinity_river/pdf/finaltrinitytmdl.pdf</t>
  </si>
  <si>
    <t xml:space="preserve">Draft implementation plan does not copntain provisions for timelines for implementation efforts but EPA encourages 10 years. </t>
  </si>
  <si>
    <t>http://www.waterboards.ca.gov/northcoast/water_issues/programs/tmdls/trinity_river_south_fork/pdf/fsftmdl.pdf</t>
  </si>
  <si>
    <t>Trinity River HU, South Fork HA</t>
  </si>
  <si>
    <t>See TMDL Section 3.2 Table 3</t>
  </si>
  <si>
    <t>http://www.waterboards.ca.gov/northcoast/water_issues/programs/tmdls/redwood_creek/pdf/rwctmdl.pdf</t>
  </si>
  <si>
    <t>Redwood Creek HU, Redwood Creek</t>
  </si>
  <si>
    <t>Adopted by RB 11/2004</t>
  </si>
  <si>
    <t>http://www.waterboards.ca.gov/northcoast/water_issues/programs/tmdls/ten_mile_river/pdf/tenmile.pdf</t>
  </si>
  <si>
    <t>Mendocino Coast HU, Rockport HA, Ten Mile River HSA</t>
  </si>
  <si>
    <t>59%-66%**</t>
  </si>
  <si>
    <t>http://www.waterboards.ca.gov/northcoast/water_issues/programs/tmdls/noyo_river/pdf/noyo.pdf</t>
  </si>
  <si>
    <t>Mendocino Coast HU, Noyo River HA, Noyo River</t>
  </si>
  <si>
    <t xml:space="preserve">See TMDL Section 4.1  </t>
  </si>
  <si>
    <t>http://www.waterboards.ca.gov/northcoast/water_issues/programs/tmdls/navarro_river/110708/navarro.pdf</t>
  </si>
  <si>
    <t>Mendocino Coast HU, Navarro River HA, Delta</t>
  </si>
  <si>
    <t>Sediment  TMDLs have been developed  for:  (1) the area tributary to and including the Navarro River above Philo and (2) the area tributary to and including the Navarro River below Philo</t>
  </si>
  <si>
    <t>Mendocino Coast HU, Navarro River HA</t>
  </si>
  <si>
    <t xml:space="preserve">Basin plan sediment narrative: The suspended sediment load and suspended sediment discharge rate of surface waters shall not be altered in such a manner as to cause nuisance or adversely affect beneficial uses </t>
  </si>
  <si>
    <t>http://www.waterboards.ca.gov/northcoast/water_issues/programs/tmdls/gualala_river/110707/gualalafinaltmdl.pdf</t>
  </si>
  <si>
    <t>Mendocino Coast HU, Gualala River HA, Gualala River</t>
  </si>
  <si>
    <t>See action plan Table 4-3</t>
  </si>
  <si>
    <t>http://www.waterboards.ca.gov/northcoast/water_issues/programs/tmdls/garcia_river/pdf/referencedocumentgarciariverwatershedwaterqualityattainmentactionplansediment.pdf</t>
  </si>
  <si>
    <t>Mendocino Coast HU, Garcia River HA, Garcia River</t>
  </si>
  <si>
    <t>http://www.waterboards.ca.gov/northcoast/water_issues/programs/tmdls/big_river/pdf/bigfinaltmdl.pdf</t>
  </si>
  <si>
    <t>Mendocino Coast HU, Big River HA, Big River</t>
  </si>
  <si>
    <t>http://www.waterboards.ca.gov/northcoast/water_issues/programs/tmdls/albion_river/pdf/albionfinaltmdl.pdf</t>
  </si>
  <si>
    <t>Mendocino Coast HU, Albion River HA, Albion River</t>
  </si>
  <si>
    <t>http://www.waterboards.ca.gov/northcoast/water_issues/programs/tmdls/mad_river/pdf/Mad-TMDL-122107-signed.pdf</t>
  </si>
  <si>
    <t>Mad River HU, Mad River</t>
  </si>
  <si>
    <t>4a</t>
  </si>
  <si>
    <t>http://www.waterboards.ca.gov/northcoast/water_issues/programs/tmdls/scott_river/092005/sr/05ch.3.sediment.pdf</t>
  </si>
  <si>
    <t>Klamath River HU, Scott River HA</t>
  </si>
  <si>
    <t>http://www.waterboards.ca.gov/northcoast/water_issues/programs/tmdls/vanduzen_river/pdf/vanduzen.pdf</t>
  </si>
  <si>
    <t>Eel River HU, Van Duzen River HA</t>
  </si>
  <si>
    <t>http://www.waterboards.ca.gov/northcoast/water_issues/programs/tmdls/eel_river_upper_main/pdf/uer-tmdl-final-12-28.pdf</t>
  </si>
  <si>
    <t>http://www.waterboards.ca.gov/northcoast/water_issues/programs/tmdls/eel_river_south_fork/pdf/eel.pdf</t>
  </si>
  <si>
    <t>Eel River HU, South Fork HA</t>
  </si>
  <si>
    <t xml:space="preserve">The entire North Fork Eel River Watershed was listed as sediment-impaired in 1994. The USEPA approved the "North Fork Eel River Total Maximum Daily Loads for Sediment  and Temperature" on December  30, 2002.  For the 2008 303(d) List, the watershed  was divided into Upper and Lower sections.   The Upper North Fork Eel River Watershed is the area of the North Fork Eel River Watershed that drains to the North Fork Eel River north of the Six Rivers National Forest boundary with the River. The Lower Watershed is the area that drains into the North Fork Eel River south of the Six Rivers National Forest boundary with the River. The division was made in order to consider sediment data specific to individual areas of the watershed. </t>
  </si>
  <si>
    <t>http://www.waterboards.ca.gov/northcoast/water_issues/programs/tmdls/eel_river_north_fork/pdf/final.pdf</t>
  </si>
  <si>
    <t>Eel River HU, North Fork HA, Lower North Fork Eel River Watershed</t>
  </si>
  <si>
    <t>http://www.waterboards.ca.gov/northcoast/water_issues/programs/tmdls/eel_river_middle_main/pdf/mainmdl-eel-final.pdf</t>
  </si>
  <si>
    <t>Eel River HU, Middle Main HA</t>
  </si>
  <si>
    <t>http://www.waterboards.ca.gov/northcoast/water_issues/programs/tmdls/eel_river_middle_fork/pdf/tmdl.pdf</t>
  </si>
  <si>
    <t>Eel River HU, Middle Fork HA, Eden Valley and Round Valley HSAs</t>
  </si>
  <si>
    <t>http://www.waterboards.ca.gov/northcoast/water_issues/programs/tmdls/eel_river_lower/pdf/LER-TMDL-final-121807-signed.pdf</t>
  </si>
  <si>
    <t>Eel River HU, Lower Eel River HA (includes the Eel River Delta)</t>
  </si>
  <si>
    <t>http://www.waterboards.ca.gov/northcoast/water_issues/programs/tmdls/mattole_river/110707/mattole.pdf</t>
  </si>
  <si>
    <t>Cape Mendocino HU, Mattole River HA, Mattole River</t>
  </si>
  <si>
    <t>To date, the Total Maximum Daily Load and Attainment Strategy for the Stemple Creek Watershed has not been fully implemented, and beneficial uses are still impaired by sediment.</t>
  </si>
  <si>
    <t>7 yrs (2004)</t>
  </si>
  <si>
    <t>12,760 T/yr</t>
  </si>
  <si>
    <t>51,000 T/yr</t>
  </si>
  <si>
    <t>TMDL text refers to a "numeric target yield" of 12,760 tons/yr, or a 75% reduction</t>
  </si>
  <si>
    <t>http://www.waterboards.ca.gov/northcoast/water_issues/programs/tmdls/stemple_creek/stemple_tmdl.pdf</t>
  </si>
  <si>
    <t>Bodega HU, Estero de San Antonio HA, Stemple Creek/Estero de San Antonio</t>
  </si>
  <si>
    <t>Comments</t>
  </si>
  <si>
    <t>USEPA TMDL approved date</t>
  </si>
  <si>
    <t>Expected attainment date</t>
  </si>
  <si>
    <t>Expected reduction in sediment load</t>
  </si>
  <si>
    <t>Estimated current sediment delivery</t>
  </si>
  <si>
    <t>Pollutant category</t>
  </si>
  <si>
    <t>Integrated report category</t>
  </si>
  <si>
    <t>Numeric targets</t>
  </si>
  <si>
    <t>URL</t>
  </si>
  <si>
    <t>Water body name</t>
  </si>
  <si>
    <t>RB</t>
  </si>
  <si>
    <t>None</t>
  </si>
  <si>
    <t>20 units</t>
  </si>
  <si>
    <t>Narrative</t>
  </si>
  <si>
    <t>Shall not be &lt;5.0 mg/L for MAR and WARM; or 6.0 mg/L COLD;  The annual mean shall not be less than 7.0 mg/L more than 10% of the time.</t>
  </si>
  <si>
    <t>20 NTU</t>
  </si>
  <si>
    <t>http://www.waterboards.ca.gov/sandiego/water_issues/programs/basin_plan/index.shtml</t>
  </si>
  <si>
    <t>R9</t>
  </si>
  <si>
    <t xml:space="preserve">Newport Bay / San Diego Creek Watershed </t>
  </si>
  <si>
    <t xml:space="preserve">Shall not be depressed below 5.0 mg/L for WARM or 6.0 mg/L for COLD for controllable water quality factors; shall not all below 85% saturation or the 95th percentile or fall below 75% saturation within a 30-day period.   </t>
  </si>
  <si>
    <t>5 NTU</t>
  </si>
  <si>
    <t>http://www.waterboards.ca.gov/santaana/water_issues/programs/basin_plan/index.shtml</t>
  </si>
  <si>
    <t>R8</t>
  </si>
  <si>
    <t>Alamo River, New River, Imperial Valley Drains</t>
  </si>
  <si>
    <t xml:space="preserve">Shall not be reduced below 5.0 mg/L WARM or 8.0 mg/L COLD, or 8.0 mg/L WARM and COLD </t>
  </si>
  <si>
    <t>http://www.waterboards.ca.gov/coloradoriver/publications_forms/publications/docs/basinplan_2006.pdf</t>
  </si>
  <si>
    <t>R7</t>
  </si>
  <si>
    <t>Blackwood Creek, Bronco Creek, Gray Creek (Nevada County), Heavenly Valley Creek, Squaw Creek, Truckee River</t>
  </si>
  <si>
    <t>60 mg/L</t>
  </si>
  <si>
    <t xml:space="preserve">See Table 3.6.  In general shall not be depressed by more than 10% not shall minimum D.O. be less than 80% of saturation. </t>
  </si>
  <si>
    <t>http://www.waterboards.ca.gov/lahontan/water_issues/programs/basin_plan/references.shtml</t>
  </si>
  <si>
    <t>R6</t>
  </si>
  <si>
    <t>See Section III and Table III-2; in general shall not be depressed below 5.0 mg/L WARM and 7.0 mg/L COLD and/or SPWN.</t>
  </si>
  <si>
    <t>http://www.waterboards.ca.gov/centralvalley/water_issues/basin_plans/sacsjr.pdf</t>
  </si>
  <si>
    <t>R5</t>
  </si>
  <si>
    <t xml:space="preserve">Narrative -depends on beneficial use.  See Section 3-10; generally shall not be &lt;5.0 mg/L single determination and shall be &gt;7.0 mg/L mean annual.  WARM &gt;5.0 mg/L, COLD &gt;6.0 mg/L, both COLD and SPWN &gt;7.0 mg/L ) as a result of waste discharges.  </t>
  </si>
  <si>
    <t xml:space="preserve">Narrative (For Solid, Suspended, or Settleable Material) </t>
  </si>
  <si>
    <t>http://www.waterboards.ca.gov/losangeles/water_issues/programs/basin_plan/basin_plan_documentation.shtml</t>
  </si>
  <si>
    <t>R4</t>
  </si>
  <si>
    <t>Bean Creek; Bear Creek (Santa Cruz County), Boulder Creek, Fall Creek, Kings Creek, Morro Bay Watershed Estuary (Chorro Creek), Morro Bay Watershed Estuary (Los Osos Creek), Pajaro River (including Tres Pinos Creek, Uvas Creek, Llagas Creek, San Benito River, Upper Pajaro - Pacheco Creek and Santa Ana Creek, and Mouth of Pajaro), Rider Creek (Corralitos Creek), San Lorenzo River (including Carbonera Creek and Lompico Creek), and Shingle Mill Creek</t>
  </si>
  <si>
    <t xml:space="preserve">Narrative - waters shall be free of coloration that causes nuisance or adversely affects beneficial uses; 15 units, or 10% above ntural background color </t>
  </si>
  <si>
    <t xml:space="preserve">Narrative - shall not be altered so as to cause nuisance or impact beneficial uses </t>
  </si>
  <si>
    <t xml:space="preserve">Narrative - see "Water Quality Control Plan for Control of Temperature in the Coastal and Interstate Waters and Enclosed Bays of California".  Alterations shall not impact beneficial uses.   </t>
  </si>
  <si>
    <t xml:space="preserve">DO shall not be reduced below 5.0 mg/L at any time.  Median value should not fall below 85% saturation. </t>
  </si>
  <si>
    <t xml:space="preserve">Narrative - shall not cause nuisance or affect beneficial use;  if natural turbidity is 0-50 JTU (Jackson Turbidity Units) increases shall not exceed 20%; if 50-100 JTUs, increases shall not exceed 10 JTU; if greater than 100 JTU increases shall not exceed 10%.   </t>
  </si>
  <si>
    <t>http://www.waterboards.ca.gov/centralcoast/publications_forms/publications/basin_plan/docs/basin_plan_2011.pdf</t>
  </si>
  <si>
    <t>R3</t>
  </si>
  <si>
    <t xml:space="preserve">Napa River, Sonoma Creek </t>
  </si>
  <si>
    <t>Narrative - waters shall be free of coloration that causes nuisances or effects beneficial uses</t>
  </si>
  <si>
    <t xml:space="preserve">Narrative - varies depending on location U/S or D/S Carquinez bridge 7.0/5.0 mg/L minimum respectively.  COLD 7.0 mg/L min, WARM 5.0 mg/L min; median DO for 3 consecutive onths shall not be less than 80% of DO content at saturation.    </t>
  </si>
  <si>
    <t>Narrative - shall not be greater than 10% where natural turbidity in greater than 50 NTUs</t>
  </si>
  <si>
    <t>http://www.waterboards.ca.gov/sanfranciscobay/water_issues/programs/planningtmdls/basinplan/web/bp_ch3.shtml#3.1</t>
  </si>
  <si>
    <t>R2</t>
  </si>
  <si>
    <t>Albion River, Big River, Bodega HU Estero de San Antonio HA Stemple Creek/Estero de San Antonio; Cape Mendocino HU Mattole River, Eel River HU North Fork, Eel River Upper Main including Tomki Creek, Eel River Middle Main (from Dos Rios to the South Fork), Eel River Middle Fork, Eel River Lower, Eel River South Fork, Garcia River, Gualala River, Klamath River HU including Scott River HA, Mad River, Mendocino Coast HU (including Navarro River and Navarro River HA Delta), Noyo River, Redwood Creek, Ten Mile River, Trinity River HU Lower Trinity HA, Trinity River HU Middle HA; Trinity River Upper HA, Van Duzen River and Yager Creek</t>
  </si>
  <si>
    <t>Narrative - free of coloration that causes nuisance</t>
  </si>
  <si>
    <t>Narrative -depends on beneficial use.  See Table 3-1; generally shall not be less than 5.0 mg/L (WARM, MAR, SAL); 6.0 mg/L (COLD); 7.0 mg/L (SPWN); 9.0 mg/L (SPWN during critical spawning)</t>
  </si>
  <si>
    <t>Narrative - shall not be increased by more than 20% above naturally occurring background</t>
  </si>
  <si>
    <t>http://www.waterboards.ca.gov/northcoast/water_issues/programs/basin_plan/basin_plan.shtml</t>
  </si>
  <si>
    <t>R1</t>
  </si>
  <si>
    <t>Color</t>
  </si>
  <si>
    <t>Temperature</t>
  </si>
  <si>
    <t>Turbidity</t>
  </si>
  <si>
    <t>Chapter</t>
  </si>
  <si>
    <t xml:space="preserve">URL link to Basin Plans </t>
  </si>
  <si>
    <t>SPP: Sediment Prevention Plan</t>
  </si>
  <si>
    <t>MRP: Monitoring and Reporting Plan</t>
  </si>
  <si>
    <t>SWPPP: Stormwater Pollution Prevention Plan</t>
  </si>
  <si>
    <t xml:space="preserve">PMP: Pollutant Minimization Programs </t>
  </si>
  <si>
    <t>PPP: Pollution Prevention Plan</t>
  </si>
  <si>
    <t>Notes:</t>
  </si>
  <si>
    <t>None described</t>
  </si>
  <si>
    <t>http://www.waterboards.ca.gov/northcoast/board_decisions/adopted_orders/pdf/120204-0087.pdf</t>
  </si>
  <si>
    <t xml:space="preserve">Develop a workplan to set watershed priorities for addressing sediment waste discharges </t>
  </si>
  <si>
    <t>Resolution No. R1-2004-0087</t>
  </si>
  <si>
    <t xml:space="preserve">RWQCB - TMDL Implementation Policy Statement for Sediment-Implaired Receiving Waters in the North Coast Region   </t>
  </si>
  <si>
    <t>http://www.waterboards.ca.gov/lahontan/board_decisions/adopted_orders/2007/docs/r6t_2007_0019_grazingwaiverwdr.pdf</t>
  </si>
  <si>
    <t xml:space="preserve">Develop and implement Ranch Water Quality Management Plan and MRP </t>
  </si>
  <si>
    <t>Resolution No. R6T-2007-0019</t>
  </si>
  <si>
    <t>Grazing</t>
  </si>
  <si>
    <t>RWQCB - Lahontan Region Waiver of WDRs</t>
  </si>
  <si>
    <t>http://www.waterboards.ca.gov/northcoast/board_decisions/adopted_orders/pdf/2009/090610_0038_Waiver_NonFedTimber.pdf</t>
  </si>
  <si>
    <t xml:space="preserve">Develop a SPP to prevent and/or minimize creation of new sediment discharges from timber harvest activities    </t>
  </si>
  <si>
    <t>Resolution No. R1-2009-0038</t>
  </si>
  <si>
    <t>Timber</t>
  </si>
  <si>
    <t xml:space="preserve">RWQCB - North Coast Region Categorical Waiver of Waste Discharge Requirements for Regulating Discharges Related to Timber Harvest Activities on Non-Federal Lands in the North Coast Region </t>
  </si>
  <si>
    <t>See Section VIII for description of BMP implementation program for projects</t>
  </si>
  <si>
    <t>http://www.waterboards.ca.gov/lahontan/water_issues/programs/storm_water/docs/tahoe_cgp.pdf</t>
  </si>
  <si>
    <t>Develop and implement construction site SWPPP and MRP</t>
  </si>
  <si>
    <t>Order No. R6T-2011-0019; NPDES No. CAG616002</t>
  </si>
  <si>
    <t>Storm Water</t>
  </si>
  <si>
    <t xml:space="preserve">General WDRs and NPDES permit for Storm Water Discharges Associated with Construction Activity in the Lake Tahoe Hydrologic Unit, Counties of Alpine, El Dorado, and Placer   </t>
  </si>
  <si>
    <t>Best Management Practices</t>
  </si>
  <si>
    <t>Requirements</t>
  </si>
  <si>
    <t>Permit (and Other) Nos.</t>
  </si>
  <si>
    <t>Category</t>
  </si>
  <si>
    <t>Reference(s)</t>
  </si>
  <si>
    <t xml:space="preserve">See Table 1 for list of management practices for grazing, structural range improvements, land treatments, and livestock management practices </t>
  </si>
  <si>
    <t>http://www.waterboards.ca.gov/sanfranciscobay/water_issues/programs/TMDLs/tomalesbaypathogenstmdl.shtml</t>
  </si>
  <si>
    <t xml:space="preserve">Conduct management activities to prevent sediment, nutrients, pathogens, and water temperature from exceeding prescribed standards </t>
  </si>
  <si>
    <t xml:space="preserve">California's Rangeland Water Quality Management Plan: An Update </t>
  </si>
  <si>
    <t>See website</t>
  </si>
  <si>
    <t>http://www.nrcs.usda.gov/wps/portal/nrcs/main/national/technical/alphabetical/ae</t>
  </si>
  <si>
    <t>Land conservation measures for agronomy and erosion and forestry</t>
  </si>
  <si>
    <t xml:space="preserve">NPS program guidance for orchards, row crops, grazing, confined animals, timber harvest, and recreational use </t>
  </si>
  <si>
    <t>USDA Natural Resources Conservation Service Field Office Technical Guide</t>
  </si>
  <si>
    <t>N/A</t>
  </si>
  <si>
    <t>http://www.epa.gov/owow/NPS/ordinance/erosion.htm</t>
  </si>
  <si>
    <t xml:space="preserve">Model Ordinances </t>
  </si>
  <si>
    <t xml:space="preserve">Sediment and erosion control, clearing and grading,  </t>
  </si>
  <si>
    <t xml:space="preserve">USEPA - general references for erosion control </t>
  </si>
  <si>
    <t>http://www.fire.ca.gov/resource_mgt/resource_mgt_forestpractice_thpreviewprocess.php</t>
  </si>
  <si>
    <t>Timber Harvesting Plan (THP) review process</t>
  </si>
  <si>
    <t>California Department of Forestry and Fire Protection</t>
  </si>
  <si>
    <t>See Tables 3-1, 3-2, 3-3, 3-4.  Examples include hydroseeding, straw mulch, slope drains, etc, and sediment traps, check dams, sandbag barriers, etc.  for temporary control.</t>
  </si>
  <si>
    <t>http://www.cabmphandbooks.com/Documents/Construction/Section_3.pdf</t>
  </si>
  <si>
    <t>Resources for construction site BMPs</t>
  </si>
  <si>
    <t>Erosion and Sediment Control BMPs</t>
  </si>
  <si>
    <t>California Stormwater Quality Association</t>
  </si>
  <si>
    <t>BMPs resources guide</t>
  </si>
  <si>
    <t>http://www.waterboards.ca.gov/losangeles/water_issues/programs/tmdl/waivers/09-22-2010/BMP%20Resources%20Guide.pdf</t>
  </si>
  <si>
    <t>Resources guide for BMPs</t>
  </si>
  <si>
    <t>BMPs</t>
  </si>
  <si>
    <t xml:space="preserve">LA Region Conditional Waiver for Irrigated Lands BMPs Resources Guide </t>
  </si>
  <si>
    <t>Purpose</t>
  </si>
  <si>
    <t>http://www.waterboards.ca.gov/board_decisions/adopted_orders/water_quality/1991/wq1991_13.pdf</t>
  </si>
  <si>
    <t>Requires development of SWPPP</t>
  </si>
  <si>
    <t>NPDES No. CAS000001</t>
  </si>
  <si>
    <t>Industrial Storm Water (excluding construction activities)</t>
  </si>
  <si>
    <t>SWRCB - General Industrial Storm Water Permit</t>
  </si>
  <si>
    <t>http://www.waterboards.ca.gov/board_info/agendas/2011/dec/120611_17attc_mrp_waiver.pdf</t>
  </si>
  <si>
    <t xml:space="preserve">Waiver of WDRs for NPS discharges related to certain activities on national Forest System Lands in California.  Monitors for effectiveness of BMPs. </t>
  </si>
  <si>
    <t>MRP No. WQ 2011-XXXX</t>
  </si>
  <si>
    <t>NPS discharges</t>
  </si>
  <si>
    <t>SWRCB Monitoring and Reporting Program</t>
  </si>
  <si>
    <t>http://www.waterboards.ca.gov/water_issues/programs/nps/wqmp_forests.shtml</t>
  </si>
  <si>
    <t xml:space="preserve">Water quality management plan for National Forest System Lands in California </t>
  </si>
  <si>
    <t>Non-point source pollution control program for USFS in conjunction with the State and Regional Board's</t>
  </si>
  <si>
    <t>Forested lands</t>
  </si>
  <si>
    <t xml:space="preserve">Water Quality Management Handbook and waiver package  </t>
  </si>
  <si>
    <t xml:space="preserve">None described.  The USEPA approved the SWRCB certification of the USFS water quality management plan which includes timber harvest BMPs.   </t>
  </si>
  <si>
    <t>http://www.waterboards.ca.gov/board_info/agendas/2011/sep/091911_6r5_2010_0022.pdf</t>
  </si>
  <si>
    <t xml:space="preserve">Renewal of conditional waiver of waste discharge requirements for discharges related to timber harvest activities athttp://www.waterboards.ca.gov/board_info/agendas/2011/dec/120611_17attc_mrp_waiver.pdf </t>
  </si>
  <si>
    <t>Order No. R5-2010-0022</t>
  </si>
  <si>
    <t>Timber harvesting</t>
  </si>
  <si>
    <t xml:space="preserve">General Order and Waiver </t>
  </si>
  <si>
    <t xml:space="preserve">Non-structural, i.e. good housekeeping (maintaining and cleaning an orderly facility); preventative maintenance; spill response; material handling and storage; employee training; waste handling/recycling; recordkeeping and initial reporting; erosion control and site stabilization (planting and maintenance of vegetation, diversion of run-on and runoff, sandbags, silt screens, or other other sediment control devices); inspections; quality assurance;  Structural i.e. overhead coverage; retention ponds; control devices (channel or route run-on and runoff away from pollutant sources); secondary containment structures; and/or treatment </t>
  </si>
  <si>
    <t>http://www.waterboards.ca.gov/board_decisions/adopted_orders/water_quality/1997/wq1997_03.pdf</t>
  </si>
  <si>
    <t xml:space="preserve">Eliminate unauthorized non-storm water discharges; develop and implement an SWPPP; and perform monitoring of storm water discharges and authorized non-storm water discharges </t>
  </si>
  <si>
    <t>Order No. 97-03-DWQ, NPDES General Permit No. CAS000001</t>
  </si>
  <si>
    <t>Industrial storm water (excluding construction)</t>
  </si>
  <si>
    <t>General Permit - WDRs for Dischargers of Storm Water Associated with Industrial Activities Excluding Construction Activities</t>
  </si>
  <si>
    <t>http://www.waterboards.ca.gov/board_decisions/adopted_orders/water_quality/2003/wqo/wqo2003-0007dwq.pdf</t>
  </si>
  <si>
    <t xml:space="preserve">Regulates the discharge of storm water associated with construction from small LUPs between 1 and 5 acres </t>
  </si>
  <si>
    <t>Order No. 2003-0007-DWQ, NPDES General Permit No. CAS000005</t>
  </si>
  <si>
    <t xml:space="preserve">WDRs for Dischargers of Storm water Runoff Associated with Small Linear Underground/Overhead Construction Projects </t>
  </si>
  <si>
    <t>General Permit</t>
  </si>
  <si>
    <t>http://www.waterboards.ca.gov/board_decisions/adopted_orders/water_quality/2003/wqo/wqo2003_0005dwq.pdf</t>
  </si>
  <si>
    <t>Regulates the discharge of storm water from small MS4s</t>
  </si>
  <si>
    <t>Order No. 2003-0005-DWQ, NPDES General Permit No. CAS000004</t>
  </si>
  <si>
    <t>Storm water - small MS4 discharge</t>
  </si>
  <si>
    <t xml:space="preserve">General Permit - WDRs for storm water discharges from small municipal storm water systems (small MS4s) not authorized under separate permit    </t>
  </si>
  <si>
    <t xml:space="preserve">Activities during construction include use of fiber rolls; silt fence; straw bale barriers; gravel inlet filters; sediment traps or basins. Post construction methods include minimization of land disturbance; minimization of impervious surfaces; treatment of storm water runoff using infiltration; detention/retention; biofilters; efficient irrigation systems; discrete interior drains (i.e., not connected to storm sewer system); energy dissipation devices    </t>
  </si>
  <si>
    <t>http://www.waterboards.ca.gov/board_decisions/adopted_orders/water_quality/1999/wq1999_08.pdf</t>
  </si>
  <si>
    <t>Requires constuction activity greater than 5 acres develope and implement an SWPPP that specifies BMPs</t>
  </si>
  <si>
    <t xml:space="preserve">Water Quality Order 99-08-DWQ </t>
  </si>
  <si>
    <t xml:space="preserve">NPDES general permit for storm water discharges associated with construction activity </t>
  </si>
  <si>
    <t>General Construction Storm Water Permit</t>
  </si>
  <si>
    <t xml:space="preserve">Preserving existing vegetation where feasible; limiting disturbance; and stabilizing and revegetating disturbed areas as soon as possible after construction activities; covering disturbed areas with mulch; temporary seeding; soil stabilizers; binders; fiber rolls or blankets; temporary vegetation; and permanent seeding; silt fances; straw wattles placed below slopes; install berms; other temporary run-on and runoff devices; Rain Event Action Plan (REAP);     </t>
  </si>
  <si>
    <t>http://www.waterboards.ca.gov/water_issues/programs/stormwater/constpermits.shtml</t>
  </si>
  <si>
    <t>Regulates strom water runoff from construction sites</t>
  </si>
  <si>
    <t>Order No. 2010-0014-DWQ NPDES Permit No. CAS000002</t>
  </si>
  <si>
    <t>Construction General Permit</t>
  </si>
  <si>
    <t>General Construction Permit</t>
  </si>
  <si>
    <t>http://www.dot.ca.gov/hq/construc/stormwater/manuals.htm</t>
  </si>
  <si>
    <t>Reference for the Construction Site BMPs Manual, SWPPP, and WPCP Preparation Manual</t>
  </si>
  <si>
    <t>Construction - Stormwater</t>
  </si>
  <si>
    <t xml:space="preserve">CALTRANS Storm Water Quality manuals and Handbooks </t>
  </si>
  <si>
    <t xml:space="preserve">Preservation of existing vegetation; hydraulic mulch; hydroseeding; soil binders; straw mulch; geotextiles, plastic covers, erosion control blankets/mats; wood mulching, earth dikes/drainage swales &amp; lined ditches; outlet protection/velocity dissipation devices; slope drains; streambank stabilization; silt fence; sediment/desilting basin; sediment trap; check dam; fiber rolls; gravel bag berm; street sweeping and vacuuming; sandbag barrier; straw bale barrier; storm drain inlet protection     </t>
  </si>
  <si>
    <t>http://www.dot.ca.gov/hq/construc/stormwater/CSBMPM_303_Final.pdf</t>
  </si>
  <si>
    <t xml:space="preserve">Control of construction generated runoff; soil stabilization, sediment control, wind erosion control, tracking control, non-storm water management, and waste management </t>
  </si>
  <si>
    <t>Order No. 99-06-DWQ, NPDES No. CA000003, Order No. 99-08-DWQ, NPDES No. 000002, SWRCB Resolution No. 2001-46</t>
  </si>
  <si>
    <t xml:space="preserve">CALTRANS Storm Water Quality Handbooks  - March 2003 Storm Water Pollution Prevention Plan (SWPPP) and Water Pollution Control Program (WPCP) Preparation Manual - Construction Site BMPs  </t>
  </si>
  <si>
    <r>
      <t>**Current sediment load estimates and load allocations are contained in Section VII.D. Table 16.  The table states current estimated sediment delivery of 1,155 tons/mi</t>
    </r>
    <r>
      <rPr>
        <vertAlign val="superscript"/>
        <sz val="9"/>
        <color rgb="FF000000"/>
        <rFont val="Arial"/>
        <family val="2"/>
      </rPr>
      <t>2</t>
    </r>
    <r>
      <rPr>
        <sz val="9"/>
        <color rgb="FF000000"/>
        <rFont val="Arial"/>
        <family val="2"/>
      </rPr>
      <t>/yr.   The text of the report states 470 tons/mi</t>
    </r>
    <r>
      <rPr>
        <vertAlign val="superscript"/>
        <sz val="9"/>
        <color rgb="FF000000"/>
        <rFont val="Arial"/>
        <family val="2"/>
      </rPr>
      <t>2</t>
    </r>
    <r>
      <rPr>
        <sz val="9"/>
        <color rgb="FF000000"/>
        <rFont val="Arial"/>
        <family val="2"/>
      </rPr>
      <t>/yr which is inconsistent with Table 16 which sums to 396 tons/mi</t>
    </r>
    <r>
      <rPr>
        <vertAlign val="superscript"/>
        <sz val="9"/>
        <color rgb="FF000000"/>
        <rFont val="Arial"/>
        <family val="2"/>
      </rPr>
      <t>2</t>
    </r>
    <r>
      <rPr>
        <sz val="9"/>
        <color rgb="FF000000"/>
        <rFont val="Arial"/>
        <family val="2"/>
      </rPr>
      <t>/yr.  Therefore the expected reduction in sediment load is estimated to be between 59% and 66%</t>
    </r>
  </si>
  <si>
    <r>
      <t>8,000 T/mi</t>
    </r>
    <r>
      <rPr>
        <vertAlign val="superscript"/>
        <sz val="9"/>
        <color rgb="FF000000"/>
        <rFont val="Arial"/>
        <family val="2"/>
      </rPr>
      <t>2</t>
    </r>
    <r>
      <rPr>
        <sz val="9"/>
        <color rgb="FF000000"/>
        <rFont val="Arial"/>
        <family val="2"/>
      </rPr>
      <t>/yr</t>
    </r>
  </si>
  <si>
    <r>
      <t>3,600 T/mi</t>
    </r>
    <r>
      <rPr>
        <vertAlign val="superscript"/>
        <sz val="9"/>
        <color rgb="FF000000"/>
        <rFont val="Arial"/>
        <family val="2"/>
      </rPr>
      <t>2</t>
    </r>
    <r>
      <rPr>
        <sz val="9"/>
        <color rgb="FF000000"/>
        <rFont val="Arial"/>
        <family val="2"/>
      </rPr>
      <t>/yr</t>
    </r>
  </si>
  <si>
    <r>
      <t>1,493 T/mi</t>
    </r>
    <r>
      <rPr>
        <vertAlign val="superscript"/>
        <sz val="9"/>
        <color rgb="FF000000"/>
        <rFont val="Arial"/>
        <family val="2"/>
      </rPr>
      <t>2</t>
    </r>
    <r>
      <rPr>
        <sz val="9"/>
        <color rgb="FF000000"/>
        <rFont val="Arial"/>
        <family val="2"/>
      </rPr>
      <t>/yr</t>
    </r>
  </si>
  <si>
    <r>
      <t>898 T/mi</t>
    </r>
    <r>
      <rPr>
        <vertAlign val="superscript"/>
        <sz val="9"/>
        <color rgb="FF000000"/>
        <rFont val="Arial"/>
        <family val="2"/>
      </rPr>
      <t>2</t>
    </r>
    <r>
      <rPr>
        <sz val="9"/>
        <color rgb="FF000000"/>
        <rFont val="Arial"/>
        <family val="2"/>
      </rPr>
      <t>/yr</t>
    </r>
  </si>
  <si>
    <r>
      <t>3,455 T/mi</t>
    </r>
    <r>
      <rPr>
        <vertAlign val="superscript"/>
        <sz val="9"/>
        <color rgb="FF000000"/>
        <rFont val="Arial"/>
        <family val="2"/>
      </rPr>
      <t>2</t>
    </r>
    <r>
      <rPr>
        <sz val="9"/>
        <color rgb="FF000000"/>
        <rFont val="Arial"/>
        <family val="2"/>
      </rPr>
      <t>/yr</t>
    </r>
  </si>
  <si>
    <r>
      <t>3,103 T/mi</t>
    </r>
    <r>
      <rPr>
        <vertAlign val="superscript"/>
        <sz val="9"/>
        <color rgb="FF000000"/>
        <rFont val="Arial"/>
        <family val="2"/>
      </rPr>
      <t>2</t>
    </r>
    <r>
      <rPr>
        <sz val="9"/>
        <color rgb="FF000000"/>
        <rFont val="Arial"/>
        <family val="2"/>
      </rPr>
      <t>/yr</t>
    </r>
  </si>
  <si>
    <r>
      <t>753 T/mi</t>
    </r>
    <r>
      <rPr>
        <vertAlign val="superscript"/>
        <sz val="9"/>
        <color rgb="FF000000"/>
        <rFont val="Arial"/>
        <family val="2"/>
      </rPr>
      <t>2</t>
    </r>
    <r>
      <rPr>
        <sz val="9"/>
        <color rgb="FF000000"/>
        <rFont val="Arial"/>
        <family val="2"/>
      </rPr>
      <t>/yr</t>
    </r>
  </si>
  <si>
    <r>
      <t>645 T/mi</t>
    </r>
    <r>
      <rPr>
        <vertAlign val="superscript"/>
        <sz val="9"/>
        <color rgb="FF000000"/>
        <rFont val="Arial"/>
        <family val="2"/>
      </rPr>
      <t>2</t>
    </r>
    <r>
      <rPr>
        <sz val="9"/>
        <color rgb="FF000000"/>
        <rFont val="Arial"/>
        <family val="2"/>
      </rPr>
      <t>/yr</t>
    </r>
  </si>
  <si>
    <r>
      <t>1,229 T/mi</t>
    </r>
    <r>
      <rPr>
        <vertAlign val="superscript"/>
        <sz val="9"/>
        <color rgb="FF000000"/>
        <rFont val="Arial"/>
        <family val="2"/>
      </rPr>
      <t>2</t>
    </r>
    <r>
      <rPr>
        <sz val="9"/>
        <color rgb="FF000000"/>
        <rFont val="Arial"/>
        <family val="2"/>
      </rPr>
      <t>/yr</t>
    </r>
  </si>
  <si>
    <r>
      <t>1,038 T/mi</t>
    </r>
    <r>
      <rPr>
        <vertAlign val="superscript"/>
        <sz val="9"/>
        <color rgb="FF000000"/>
        <rFont val="Arial"/>
        <family val="2"/>
      </rPr>
      <t>2</t>
    </r>
    <r>
      <rPr>
        <sz val="9"/>
        <color rgb="FF000000"/>
        <rFont val="Arial"/>
        <family val="2"/>
      </rPr>
      <t>/yr</t>
    </r>
  </si>
  <si>
    <r>
      <t>704 T/km</t>
    </r>
    <r>
      <rPr>
        <vertAlign val="superscript"/>
        <sz val="9"/>
        <color rgb="FF000000"/>
        <rFont val="Arial"/>
        <family val="2"/>
      </rPr>
      <t>2</t>
    </r>
    <r>
      <rPr>
        <sz val="9"/>
        <color rgb="FF000000"/>
        <rFont val="Arial"/>
        <family val="2"/>
      </rPr>
      <t>/yr</t>
    </r>
  </si>
  <si>
    <r>
      <t>473 T/km</t>
    </r>
    <r>
      <rPr>
        <vertAlign val="superscript"/>
        <sz val="9"/>
        <color rgb="FF000000"/>
        <rFont val="Arial"/>
        <family val="2"/>
      </rPr>
      <t>2</t>
    </r>
    <r>
      <rPr>
        <sz val="9"/>
        <color rgb="FF000000"/>
        <rFont val="Arial"/>
        <family val="2"/>
      </rPr>
      <t>/yr</t>
    </r>
  </si>
  <si>
    <t>Eel River HU, Upper Main HA (Includes Tomki Creek)</t>
  </si>
  <si>
    <r>
      <t>462 T/mi</t>
    </r>
    <r>
      <rPr>
        <vertAlign val="superscript"/>
        <sz val="9"/>
        <color rgb="FF000000"/>
        <rFont val="Arial"/>
        <family val="2"/>
      </rPr>
      <t>2</t>
    </r>
    <r>
      <rPr>
        <sz val="9"/>
        <color rgb="FF000000"/>
        <rFont val="Arial"/>
        <family val="2"/>
      </rPr>
      <t>/yr</t>
    </r>
  </si>
  <si>
    <r>
      <t>388 T/mi</t>
    </r>
    <r>
      <rPr>
        <vertAlign val="superscript"/>
        <sz val="9"/>
        <color rgb="FF000000"/>
        <rFont val="Arial"/>
        <family val="2"/>
      </rPr>
      <t>2</t>
    </r>
    <r>
      <rPr>
        <sz val="9"/>
        <color rgb="FF000000"/>
        <rFont val="Arial"/>
        <family val="2"/>
      </rPr>
      <t>/yr</t>
    </r>
  </si>
  <si>
    <r>
      <t>1,594 yd</t>
    </r>
    <r>
      <rPr>
        <vertAlign val="superscript"/>
        <sz val="9"/>
        <color rgb="FF000000"/>
        <rFont val="Arial"/>
        <family val="2"/>
      </rPr>
      <t>3</t>
    </r>
    <r>
      <rPr>
        <sz val="9"/>
        <color rgb="FF000000"/>
        <rFont val="Arial"/>
        <family val="2"/>
      </rPr>
      <t>/mi</t>
    </r>
    <r>
      <rPr>
        <vertAlign val="superscript"/>
        <sz val="9"/>
        <color rgb="FF000000"/>
        <rFont val="Arial"/>
        <family val="2"/>
      </rPr>
      <t>2</t>
    </r>
    <r>
      <rPr>
        <sz val="9"/>
        <color rgb="FF000000"/>
        <rFont val="Arial"/>
        <family val="2"/>
      </rPr>
      <t>/yr</t>
    </r>
  </si>
  <si>
    <r>
      <t>1,353 yd</t>
    </r>
    <r>
      <rPr>
        <vertAlign val="superscript"/>
        <sz val="9"/>
        <color rgb="FF000000"/>
        <rFont val="Arial"/>
        <family val="2"/>
      </rPr>
      <t>3</t>
    </r>
    <r>
      <rPr>
        <sz val="9"/>
        <color rgb="FF000000"/>
        <rFont val="Arial"/>
        <family val="2"/>
      </rPr>
      <t>/mi</t>
    </r>
    <r>
      <rPr>
        <vertAlign val="superscript"/>
        <sz val="9"/>
        <color rgb="FF000000"/>
        <rFont val="Arial"/>
        <family val="2"/>
      </rPr>
      <t>2</t>
    </r>
    <r>
      <rPr>
        <sz val="9"/>
        <color rgb="FF000000"/>
        <rFont val="Arial"/>
        <family val="2"/>
      </rPr>
      <t>/yr</t>
    </r>
  </si>
  <si>
    <r>
      <t>560 T/mi</t>
    </r>
    <r>
      <rPr>
        <vertAlign val="superscript"/>
        <sz val="9"/>
        <color rgb="FF000000"/>
        <rFont val="Arial"/>
        <family val="2"/>
      </rPr>
      <t>2</t>
    </r>
    <r>
      <rPr>
        <sz val="9"/>
        <color rgb="FF000000"/>
        <rFont val="Arial"/>
        <family val="2"/>
      </rPr>
      <t>/yr</t>
    </r>
  </si>
  <si>
    <r>
      <t>2,238 T/mi</t>
    </r>
    <r>
      <rPr>
        <vertAlign val="superscript"/>
        <sz val="9"/>
        <color rgb="FF000000"/>
        <rFont val="Arial"/>
        <family val="2"/>
      </rPr>
      <t>2</t>
    </r>
    <r>
      <rPr>
        <sz val="9"/>
        <color rgb="FF000000"/>
        <rFont val="Arial"/>
        <family val="2"/>
      </rPr>
      <t>/yr</t>
    </r>
  </si>
  <si>
    <r>
      <t>971 T/mi</t>
    </r>
    <r>
      <rPr>
        <vertAlign val="superscript"/>
        <sz val="9"/>
        <color rgb="FF000000"/>
        <rFont val="Arial"/>
        <family val="2"/>
      </rPr>
      <t>2</t>
    </r>
    <r>
      <rPr>
        <sz val="9"/>
        <color rgb="FF000000"/>
        <rFont val="Arial"/>
        <family val="2"/>
      </rPr>
      <t>/yr</t>
    </r>
  </si>
  <si>
    <r>
      <t>2,474 T/mi</t>
    </r>
    <r>
      <rPr>
        <vertAlign val="superscript"/>
        <sz val="9"/>
        <color rgb="FF000000"/>
        <rFont val="Arial"/>
        <family val="2"/>
      </rPr>
      <t>2</t>
    </r>
    <r>
      <rPr>
        <sz val="9"/>
        <color rgb="FF000000"/>
        <rFont val="Arial"/>
        <family val="2"/>
      </rPr>
      <t>/yr</t>
    </r>
  </si>
  <si>
    <r>
      <t>1,073 T/mi</t>
    </r>
    <r>
      <rPr>
        <vertAlign val="superscript"/>
        <sz val="9"/>
        <color rgb="FF000000"/>
        <rFont val="Arial"/>
        <family val="2"/>
      </rPr>
      <t>2</t>
    </r>
    <r>
      <rPr>
        <sz val="9"/>
        <color rgb="FF000000"/>
        <rFont val="Arial"/>
        <family val="2"/>
      </rPr>
      <t>/yr</t>
    </r>
  </si>
  <si>
    <r>
      <t>710 t/mi</t>
    </r>
    <r>
      <rPr>
        <vertAlign val="superscript"/>
        <sz val="9"/>
        <color rgb="FF000000"/>
        <rFont val="Arial"/>
        <family val="2"/>
      </rPr>
      <t>2</t>
    </r>
    <r>
      <rPr>
        <sz val="9"/>
        <color rgb="FF000000"/>
        <rFont val="Arial"/>
        <family val="2"/>
      </rPr>
      <t>/yr</t>
    </r>
  </si>
  <si>
    <r>
      <t>412 t/mi</t>
    </r>
    <r>
      <rPr>
        <vertAlign val="superscript"/>
        <sz val="9"/>
        <color rgb="FF000000"/>
        <rFont val="Arial"/>
        <family val="2"/>
      </rPr>
      <t>2</t>
    </r>
    <r>
      <rPr>
        <sz val="9"/>
        <color rgb="FF000000"/>
        <rFont val="Arial"/>
        <family val="2"/>
      </rPr>
      <t>/yr</t>
    </r>
  </si>
  <si>
    <r>
      <t>628 t/mi</t>
    </r>
    <r>
      <rPr>
        <vertAlign val="superscript"/>
        <sz val="9"/>
        <color rgb="FF000000"/>
        <rFont val="Arial"/>
        <family val="2"/>
      </rPr>
      <t>2</t>
    </r>
    <r>
      <rPr>
        <sz val="9"/>
        <color rgb="FF000000"/>
        <rFont val="Arial"/>
        <family val="2"/>
      </rPr>
      <t>/yr</t>
    </r>
  </si>
  <si>
    <r>
      <t>393 t/mi</t>
    </r>
    <r>
      <rPr>
        <vertAlign val="superscript"/>
        <sz val="9"/>
        <color rgb="FF000000"/>
        <rFont val="Arial"/>
        <family val="2"/>
      </rPr>
      <t>2</t>
    </r>
    <r>
      <rPr>
        <sz val="9"/>
        <color rgb="FF000000"/>
        <rFont val="Arial"/>
        <family val="2"/>
      </rPr>
      <t>/yr</t>
    </r>
  </si>
  <si>
    <r>
      <t>1,380 tons/mi</t>
    </r>
    <r>
      <rPr>
        <vertAlign val="superscript"/>
        <sz val="9"/>
        <color rgb="FF000000"/>
        <rFont val="Arial"/>
        <family val="2"/>
      </rPr>
      <t>2</t>
    </r>
    <r>
      <rPr>
        <sz val="9"/>
        <color rgb="FF000000"/>
        <rFont val="Arial"/>
        <family val="2"/>
      </rPr>
      <t>/yr</t>
    </r>
  </si>
  <si>
    <r>
      <t>552 tons/mi</t>
    </r>
    <r>
      <rPr>
        <vertAlign val="superscript"/>
        <sz val="9"/>
        <color rgb="FF000000"/>
        <rFont val="Arial"/>
        <family val="2"/>
      </rPr>
      <t>2</t>
    </r>
    <r>
      <rPr>
        <sz val="9"/>
        <color rgb="FF000000"/>
        <rFont val="Arial"/>
        <family val="2"/>
      </rPr>
      <t>/yr</t>
    </r>
  </si>
  <si>
    <r>
      <t>1,220 T/mi</t>
    </r>
    <r>
      <rPr>
        <vertAlign val="superscript"/>
        <sz val="9"/>
        <color rgb="FF000000"/>
        <rFont val="Arial"/>
        <family val="2"/>
      </rPr>
      <t>2</t>
    </r>
    <r>
      <rPr>
        <sz val="9"/>
        <color rgb="FF000000"/>
        <rFont val="Arial"/>
        <family val="2"/>
      </rPr>
      <t>/yr</t>
    </r>
  </si>
  <si>
    <r>
      <t>475 T/mi</t>
    </r>
    <r>
      <rPr>
        <vertAlign val="superscript"/>
        <sz val="9"/>
        <color rgb="FF000000"/>
        <rFont val="Arial"/>
        <family val="2"/>
      </rPr>
      <t>2</t>
    </r>
    <r>
      <rPr>
        <sz val="9"/>
        <color rgb="FF000000"/>
        <rFont val="Arial"/>
        <family val="2"/>
      </rPr>
      <t>/yr</t>
    </r>
  </si>
  <si>
    <r>
      <t>775 T/mi</t>
    </r>
    <r>
      <rPr>
        <vertAlign val="superscript"/>
        <sz val="9"/>
        <color rgb="FF000000"/>
        <rFont val="Arial"/>
        <family val="2"/>
      </rPr>
      <t>2</t>
    </r>
    <r>
      <rPr>
        <sz val="9"/>
        <color rgb="FF000000"/>
        <rFont val="Arial"/>
        <family val="2"/>
      </rPr>
      <t>/yr</t>
    </r>
  </si>
  <si>
    <r>
      <t>293 T/mi</t>
    </r>
    <r>
      <rPr>
        <vertAlign val="superscript"/>
        <sz val="9"/>
        <color rgb="FF000000"/>
        <rFont val="Arial"/>
        <family val="2"/>
      </rPr>
      <t>2</t>
    </r>
    <r>
      <rPr>
        <sz val="9"/>
        <color rgb="FF000000"/>
        <rFont val="Arial"/>
        <family val="2"/>
      </rPr>
      <t>/yr</t>
    </r>
  </si>
  <si>
    <r>
      <t>1,155 t/mi</t>
    </r>
    <r>
      <rPr>
        <vertAlign val="superscript"/>
        <sz val="9"/>
        <color rgb="FF000000"/>
        <rFont val="Arial"/>
        <family val="2"/>
      </rPr>
      <t>2</t>
    </r>
    <r>
      <rPr>
        <sz val="9"/>
        <color rgb="FF000000"/>
        <rFont val="Arial"/>
        <family val="2"/>
      </rPr>
      <t>/yr*</t>
    </r>
  </si>
  <si>
    <r>
      <t>396 t/mi</t>
    </r>
    <r>
      <rPr>
        <vertAlign val="superscript"/>
        <sz val="9"/>
        <color rgb="FF000000"/>
        <rFont val="Arial"/>
        <family val="2"/>
      </rPr>
      <t>2</t>
    </r>
    <r>
      <rPr>
        <sz val="9"/>
        <color rgb="FF000000"/>
        <rFont val="Arial"/>
        <family val="2"/>
      </rPr>
      <t>/yr to 470 t/mi</t>
    </r>
    <r>
      <rPr>
        <vertAlign val="superscript"/>
        <sz val="9"/>
        <color rgb="FF000000"/>
        <rFont val="Arial"/>
        <family val="2"/>
      </rPr>
      <t>2</t>
    </r>
    <r>
      <rPr>
        <sz val="9"/>
        <color rgb="FF000000"/>
        <rFont val="Arial"/>
        <family val="2"/>
      </rPr>
      <t>/yr*</t>
    </r>
  </si>
  <si>
    <r>
      <t>629 T/mi</t>
    </r>
    <r>
      <rPr>
        <vertAlign val="superscript"/>
        <sz val="9"/>
        <color rgb="FF000000"/>
        <rFont val="Arial"/>
        <family val="2"/>
      </rPr>
      <t>2</t>
    </r>
    <r>
      <rPr>
        <sz val="9"/>
        <color rgb="FF000000"/>
        <rFont val="Arial"/>
        <family val="2"/>
      </rPr>
      <t>/yr</t>
    </r>
  </si>
  <si>
    <r>
      <t>390 T/mi</t>
    </r>
    <r>
      <rPr>
        <vertAlign val="superscript"/>
        <sz val="9"/>
        <color rgb="FF000000"/>
        <rFont val="Arial"/>
        <family val="2"/>
      </rPr>
      <t>2</t>
    </r>
    <r>
      <rPr>
        <sz val="9"/>
        <color rgb="FF000000"/>
        <rFont val="Arial"/>
        <family val="2"/>
      </rPr>
      <t>/yr</t>
    </r>
  </si>
  <si>
    <r>
      <t>4,750 t/mi</t>
    </r>
    <r>
      <rPr>
        <vertAlign val="superscript"/>
        <sz val="9"/>
        <color rgb="FF000000"/>
        <rFont val="Arial"/>
        <family val="2"/>
      </rPr>
      <t>2</t>
    </r>
    <r>
      <rPr>
        <sz val="9"/>
        <color rgb="FF000000"/>
        <rFont val="Arial"/>
        <family val="2"/>
      </rPr>
      <t>/yr</t>
    </r>
  </si>
  <si>
    <r>
      <t>1,900 t/mi</t>
    </r>
    <r>
      <rPr>
        <vertAlign val="superscript"/>
        <sz val="9"/>
        <color rgb="FF000000"/>
        <rFont val="Arial"/>
        <family val="2"/>
      </rPr>
      <t>2</t>
    </r>
    <r>
      <rPr>
        <sz val="9"/>
        <color rgb="FF000000"/>
        <rFont val="Arial"/>
        <family val="2"/>
      </rPr>
      <t>/yr</t>
    </r>
  </si>
  <si>
    <t>Trinity River HU, Lower Trinity HA</t>
  </si>
  <si>
    <r>
      <t>29,182 T/mi</t>
    </r>
    <r>
      <rPr>
        <vertAlign val="superscript"/>
        <sz val="9"/>
        <color rgb="FF000000"/>
        <rFont val="Arial"/>
        <family val="2"/>
      </rPr>
      <t>2</t>
    </r>
    <r>
      <rPr>
        <sz val="9"/>
        <color rgb="FF000000"/>
        <rFont val="Arial"/>
        <family val="2"/>
      </rPr>
      <t>/yr</t>
    </r>
  </si>
  <si>
    <r>
      <t>14,276 T/mi</t>
    </r>
    <r>
      <rPr>
        <vertAlign val="superscript"/>
        <sz val="9"/>
        <color rgb="FF000000"/>
        <rFont val="Arial"/>
        <family val="2"/>
      </rPr>
      <t>2</t>
    </r>
    <r>
      <rPr>
        <sz val="9"/>
        <color rgb="FF000000"/>
        <rFont val="Arial"/>
        <family val="2"/>
      </rPr>
      <t>/yr</t>
    </r>
  </si>
  <si>
    <t>Trinity River HU, Middle HA</t>
  </si>
  <si>
    <r>
      <t>13,172 T/mi</t>
    </r>
    <r>
      <rPr>
        <vertAlign val="superscript"/>
        <sz val="9"/>
        <color rgb="FF000000"/>
        <rFont val="Arial"/>
        <family val="2"/>
      </rPr>
      <t>2</t>
    </r>
    <r>
      <rPr>
        <sz val="9"/>
        <color rgb="FF000000"/>
        <rFont val="Arial"/>
        <family val="2"/>
      </rPr>
      <t>/yr</t>
    </r>
  </si>
  <si>
    <r>
      <t>6,476 T/mi</t>
    </r>
    <r>
      <rPr>
        <vertAlign val="superscript"/>
        <sz val="9"/>
        <color rgb="FF000000"/>
        <rFont val="Arial"/>
        <family val="2"/>
      </rPr>
      <t>2</t>
    </r>
    <r>
      <rPr>
        <sz val="9"/>
        <color rgb="FF000000"/>
        <rFont val="Arial"/>
        <family val="2"/>
      </rPr>
      <t>/yr</t>
    </r>
  </si>
  <si>
    <r>
      <t>1,053 T/mi</t>
    </r>
    <r>
      <rPr>
        <vertAlign val="superscript"/>
        <sz val="9"/>
        <color rgb="FF000000"/>
        <rFont val="Arial"/>
        <family val="2"/>
      </rPr>
      <t>2</t>
    </r>
    <r>
      <rPr>
        <sz val="9"/>
        <color rgb="FF000000"/>
        <rFont val="Arial"/>
        <family val="2"/>
      </rPr>
      <t>/yr</t>
    </r>
  </si>
  <si>
    <r>
      <t>737 T/mi</t>
    </r>
    <r>
      <rPr>
        <vertAlign val="superscript"/>
        <sz val="9"/>
        <color rgb="FF000000"/>
        <rFont val="Arial"/>
        <family val="2"/>
      </rPr>
      <t>2</t>
    </r>
    <r>
      <rPr>
        <sz val="9"/>
        <color rgb="FF000000"/>
        <rFont val="Arial"/>
        <family val="2"/>
      </rPr>
      <t>/yr</t>
    </r>
  </si>
  <si>
    <t>Trinity River HU, Upper HA</t>
  </si>
  <si>
    <r>
      <t>7,091 T/mi</t>
    </r>
    <r>
      <rPr>
        <vertAlign val="superscript"/>
        <sz val="9"/>
        <color rgb="FF000000"/>
        <rFont val="Arial"/>
        <family val="2"/>
      </rPr>
      <t>2</t>
    </r>
    <r>
      <rPr>
        <sz val="9"/>
        <color rgb="FF000000"/>
        <rFont val="Arial"/>
        <family val="2"/>
      </rPr>
      <t>/yr</t>
    </r>
  </si>
  <si>
    <r>
      <t>6,005 T/mi</t>
    </r>
    <r>
      <rPr>
        <vertAlign val="superscript"/>
        <sz val="9"/>
        <color rgb="FF000000"/>
        <rFont val="Arial"/>
        <family val="2"/>
      </rPr>
      <t>2</t>
    </r>
    <r>
      <rPr>
        <sz val="9"/>
        <color rgb="FF000000"/>
        <rFont val="Arial"/>
        <family val="2"/>
      </rPr>
      <t>/yr</t>
    </r>
  </si>
  <si>
    <r>
      <t>3,111 T/mi</t>
    </r>
    <r>
      <rPr>
        <vertAlign val="superscript"/>
        <sz val="9"/>
        <color rgb="FF000000"/>
        <rFont val="Arial"/>
        <family val="2"/>
      </rPr>
      <t>2</t>
    </r>
    <r>
      <rPr>
        <sz val="9"/>
        <color rgb="FF000000"/>
        <rFont val="Arial"/>
        <family val="2"/>
      </rPr>
      <t>/yr</t>
    </r>
  </si>
  <si>
    <r>
      <t>2,271 T/mi</t>
    </r>
    <r>
      <rPr>
        <vertAlign val="superscript"/>
        <sz val="9"/>
        <color rgb="FF000000"/>
        <rFont val="Arial"/>
        <family val="2"/>
      </rPr>
      <t>2</t>
    </r>
    <r>
      <rPr>
        <sz val="9"/>
        <color rgb="FF000000"/>
        <rFont val="Arial"/>
        <family val="2"/>
      </rPr>
      <t>/yr</t>
    </r>
  </si>
  <si>
    <r>
      <t>2,750 T/mi</t>
    </r>
    <r>
      <rPr>
        <vertAlign val="superscript"/>
        <sz val="9"/>
        <color rgb="FF000000"/>
        <rFont val="Arial"/>
        <family val="2"/>
      </rPr>
      <t>2</t>
    </r>
    <r>
      <rPr>
        <sz val="9"/>
        <color rgb="FF000000"/>
        <rFont val="Arial"/>
        <family val="2"/>
      </rPr>
      <t>/yr</t>
    </r>
  </si>
  <si>
    <r>
      <t>2,008 T/mi</t>
    </r>
    <r>
      <rPr>
        <vertAlign val="superscript"/>
        <sz val="9"/>
        <color rgb="FF000000"/>
        <rFont val="Arial"/>
        <family val="2"/>
      </rPr>
      <t>2</t>
    </r>
    <r>
      <rPr>
        <sz val="9"/>
        <color rgb="FF000000"/>
        <rFont val="Arial"/>
        <family val="2"/>
      </rPr>
      <t>/yr</t>
    </r>
  </si>
  <si>
    <r>
      <t>3,082 T/mi</t>
    </r>
    <r>
      <rPr>
        <vertAlign val="superscript"/>
        <sz val="9"/>
        <color rgb="FF000000"/>
        <rFont val="Arial"/>
        <family val="2"/>
      </rPr>
      <t>2</t>
    </r>
    <r>
      <rPr>
        <sz val="9"/>
        <color rgb="FF000000"/>
        <rFont val="Arial"/>
        <family val="2"/>
      </rPr>
      <t>/yr</t>
    </r>
  </si>
  <si>
    <r>
      <t>2,250 T/mi</t>
    </r>
    <r>
      <rPr>
        <vertAlign val="superscript"/>
        <sz val="9"/>
        <color rgb="FF000000"/>
        <rFont val="Arial"/>
        <family val="2"/>
      </rPr>
      <t>2</t>
    </r>
    <r>
      <rPr>
        <sz val="9"/>
        <color rgb="FF000000"/>
        <rFont val="Arial"/>
        <family val="2"/>
      </rPr>
      <t>/yr</t>
    </r>
  </si>
  <si>
    <r>
      <t>2,741 T/mi</t>
    </r>
    <r>
      <rPr>
        <vertAlign val="superscript"/>
        <sz val="9"/>
        <color rgb="FF000000"/>
        <rFont val="Arial"/>
        <family val="2"/>
      </rPr>
      <t>2</t>
    </r>
    <r>
      <rPr>
        <sz val="9"/>
        <color rgb="FF000000"/>
        <rFont val="Arial"/>
        <family val="2"/>
      </rPr>
      <t>/yr</t>
    </r>
  </si>
  <si>
    <r>
      <t>2,001 T/mi</t>
    </r>
    <r>
      <rPr>
        <vertAlign val="superscript"/>
        <sz val="9"/>
        <color rgb="FF000000"/>
        <rFont val="Arial"/>
        <family val="2"/>
      </rPr>
      <t>2</t>
    </r>
    <r>
      <rPr>
        <sz val="9"/>
        <color rgb="FF000000"/>
        <rFont val="Arial"/>
        <family val="2"/>
      </rPr>
      <t>/yr</t>
    </r>
  </si>
  <si>
    <r>
      <t>2,269 T/mi</t>
    </r>
    <r>
      <rPr>
        <vertAlign val="superscript"/>
        <sz val="9"/>
        <color rgb="FF000000"/>
        <rFont val="Arial"/>
        <family val="2"/>
      </rPr>
      <t>2</t>
    </r>
    <r>
      <rPr>
        <sz val="9"/>
        <color rgb="FF000000"/>
        <rFont val="Arial"/>
        <family val="2"/>
      </rPr>
      <t>/yr</t>
    </r>
  </si>
  <si>
    <r>
      <t>1,656 T/mi</t>
    </r>
    <r>
      <rPr>
        <vertAlign val="superscript"/>
        <sz val="9"/>
        <color rgb="FF000000"/>
        <rFont val="Arial"/>
        <family val="2"/>
      </rPr>
      <t>2</t>
    </r>
    <r>
      <rPr>
        <sz val="9"/>
        <color rgb="FF000000"/>
        <rFont val="Arial"/>
        <family val="2"/>
      </rPr>
      <t>/yr</t>
    </r>
  </si>
  <si>
    <r>
      <t>404 mT/mi</t>
    </r>
    <r>
      <rPr>
        <vertAlign val="superscript"/>
        <sz val="9"/>
        <color rgb="FF000000"/>
        <rFont val="Arial"/>
        <family val="2"/>
      </rPr>
      <t>2</t>
    </r>
    <r>
      <rPr>
        <sz val="9"/>
        <color rgb="FF000000"/>
        <rFont val="Arial"/>
        <family val="2"/>
      </rPr>
      <t>/yr</t>
    </r>
  </si>
  <si>
    <r>
      <t>226 mT/mi</t>
    </r>
    <r>
      <rPr>
        <vertAlign val="superscript"/>
        <sz val="9"/>
        <color rgb="FF000000"/>
        <rFont val="Arial"/>
        <family val="2"/>
      </rPr>
      <t>2</t>
    </r>
    <r>
      <rPr>
        <sz val="9"/>
        <color rgb="FF000000"/>
        <rFont val="Arial"/>
        <family val="2"/>
      </rPr>
      <t>/yr</t>
    </r>
  </si>
  <si>
    <t>Fall Creek</t>
  </si>
  <si>
    <r>
      <t>3,818 T/mi</t>
    </r>
    <r>
      <rPr>
        <vertAlign val="superscript"/>
        <sz val="9"/>
        <color rgb="FF000000"/>
        <rFont val="Arial"/>
        <family val="2"/>
      </rPr>
      <t>2</t>
    </r>
    <r>
      <rPr>
        <sz val="9"/>
        <color rgb="FF000000"/>
        <rFont val="Arial"/>
        <family val="2"/>
      </rPr>
      <t>/yr</t>
    </r>
  </si>
  <si>
    <r>
      <t>2,787 T/mi</t>
    </r>
    <r>
      <rPr>
        <vertAlign val="superscript"/>
        <sz val="9"/>
        <color rgb="FF000000"/>
        <rFont val="Arial"/>
        <family val="2"/>
      </rPr>
      <t>2</t>
    </r>
    <r>
      <rPr>
        <sz val="9"/>
        <color rgb="FF000000"/>
        <rFont val="Arial"/>
        <family val="2"/>
      </rPr>
      <t>/yr</t>
    </r>
  </si>
  <si>
    <r>
      <t>120 mT/mi</t>
    </r>
    <r>
      <rPr>
        <vertAlign val="superscript"/>
        <sz val="9"/>
        <color rgb="FF000000"/>
        <rFont val="Arial"/>
        <family val="2"/>
      </rPr>
      <t>2</t>
    </r>
    <r>
      <rPr>
        <sz val="9"/>
        <color rgb="FF000000"/>
        <rFont val="Arial"/>
        <family val="2"/>
      </rPr>
      <t>/yr</t>
    </r>
  </si>
  <si>
    <r>
      <t>89 mT/mi</t>
    </r>
    <r>
      <rPr>
        <vertAlign val="superscript"/>
        <sz val="9"/>
        <color rgb="FF000000"/>
        <rFont val="Arial"/>
        <family val="2"/>
      </rPr>
      <t>2</t>
    </r>
    <r>
      <rPr>
        <sz val="9"/>
        <color rgb="FF000000"/>
        <rFont val="Arial"/>
        <family val="2"/>
      </rPr>
      <t>/yr</t>
    </r>
  </si>
  <si>
    <r>
      <t>4,532 T/mi</t>
    </r>
    <r>
      <rPr>
        <vertAlign val="superscript"/>
        <sz val="9"/>
        <color rgb="FF000000"/>
        <rFont val="Arial"/>
        <family val="2"/>
      </rPr>
      <t>2</t>
    </r>
    <r>
      <rPr>
        <sz val="9"/>
        <color rgb="FF000000"/>
        <rFont val="Arial"/>
        <family val="2"/>
      </rPr>
      <t>/yr</t>
    </r>
  </si>
  <si>
    <r>
      <t>3,445 T/mi</t>
    </r>
    <r>
      <rPr>
        <vertAlign val="superscript"/>
        <sz val="9"/>
        <color rgb="FF000000"/>
        <rFont val="Arial"/>
        <family val="2"/>
      </rPr>
      <t>2</t>
    </r>
    <r>
      <rPr>
        <sz val="9"/>
        <color rgb="FF000000"/>
        <rFont val="Arial"/>
        <family val="2"/>
      </rPr>
      <t>/yr</t>
    </r>
  </si>
  <si>
    <r>
      <t>660 T/mi</t>
    </r>
    <r>
      <rPr>
        <vertAlign val="superscript"/>
        <sz val="9"/>
        <color rgb="FF000000"/>
        <rFont val="Arial"/>
        <family val="2"/>
      </rPr>
      <t>2</t>
    </r>
    <r>
      <rPr>
        <sz val="9"/>
        <color rgb="FF000000"/>
        <rFont val="Arial"/>
        <family val="2"/>
      </rPr>
      <t>/yr</t>
    </r>
  </si>
  <si>
    <r>
      <t>482 T/mi</t>
    </r>
    <r>
      <rPr>
        <vertAlign val="superscript"/>
        <sz val="9"/>
        <color rgb="FF000000"/>
        <rFont val="Arial"/>
        <family val="2"/>
      </rPr>
      <t>2</t>
    </r>
    <r>
      <rPr>
        <sz val="9"/>
        <color rgb="FF000000"/>
        <rFont val="Arial"/>
        <family val="2"/>
      </rPr>
      <t>/yr</t>
    </r>
  </si>
  <si>
    <r>
      <t>534 mT/mi</t>
    </r>
    <r>
      <rPr>
        <vertAlign val="superscript"/>
        <sz val="9"/>
        <color rgb="FF000000"/>
        <rFont val="Arial"/>
        <family val="2"/>
      </rPr>
      <t>2</t>
    </r>
    <r>
      <rPr>
        <sz val="9"/>
        <color rgb="FF000000"/>
        <rFont val="Arial"/>
        <family val="2"/>
      </rPr>
      <t>/yr</t>
    </r>
  </si>
  <si>
    <r>
      <t>293 mT/mi</t>
    </r>
    <r>
      <rPr>
        <vertAlign val="superscript"/>
        <sz val="9"/>
        <color rgb="FF000000"/>
        <rFont val="Arial"/>
        <family val="2"/>
      </rPr>
      <t>2</t>
    </r>
    <r>
      <rPr>
        <sz val="9"/>
        <color rgb="FF000000"/>
        <rFont val="Arial"/>
        <family val="2"/>
      </rPr>
      <t>/yr</t>
    </r>
  </si>
  <si>
    <r>
      <t>311 mT/mi</t>
    </r>
    <r>
      <rPr>
        <vertAlign val="superscript"/>
        <sz val="9"/>
        <color rgb="FF000000"/>
        <rFont val="Arial"/>
        <family val="2"/>
      </rPr>
      <t>2</t>
    </r>
    <r>
      <rPr>
        <sz val="9"/>
        <color rgb="FF000000"/>
        <rFont val="Arial"/>
        <family val="2"/>
      </rPr>
      <t>/yr</t>
    </r>
  </si>
  <si>
    <r>
      <t>245 mT/mi</t>
    </r>
    <r>
      <rPr>
        <vertAlign val="superscript"/>
        <sz val="9"/>
        <color rgb="FF000000"/>
        <rFont val="Arial"/>
        <family val="2"/>
      </rPr>
      <t>2</t>
    </r>
    <r>
      <rPr>
        <sz val="9"/>
        <color rgb="FF000000"/>
        <rFont val="Arial"/>
        <family val="2"/>
      </rPr>
      <t>/yr</t>
    </r>
  </si>
  <si>
    <r>
      <t>189 mT/mi</t>
    </r>
    <r>
      <rPr>
        <vertAlign val="superscript"/>
        <sz val="9"/>
        <color rgb="FF000000"/>
        <rFont val="Arial"/>
        <family val="2"/>
      </rPr>
      <t>2</t>
    </r>
    <r>
      <rPr>
        <sz val="9"/>
        <color rgb="FF000000"/>
        <rFont val="Arial"/>
        <family val="2"/>
      </rPr>
      <t>/yr</t>
    </r>
  </si>
  <si>
    <r>
      <t>74 mT/mi</t>
    </r>
    <r>
      <rPr>
        <vertAlign val="superscript"/>
        <sz val="9"/>
        <color rgb="FF000000"/>
        <rFont val="Arial"/>
        <family val="2"/>
      </rPr>
      <t>2</t>
    </r>
    <r>
      <rPr>
        <sz val="9"/>
        <color rgb="FF000000"/>
        <rFont val="Arial"/>
        <family val="2"/>
      </rPr>
      <t>/yr</t>
    </r>
  </si>
  <si>
    <r>
      <t>248 mT/mi</t>
    </r>
    <r>
      <rPr>
        <vertAlign val="superscript"/>
        <sz val="9"/>
        <color rgb="FF000000"/>
        <rFont val="Arial"/>
        <family val="2"/>
      </rPr>
      <t>2</t>
    </r>
    <r>
      <rPr>
        <sz val="9"/>
        <color rgb="FF000000"/>
        <rFont val="Arial"/>
        <family val="2"/>
      </rPr>
      <t>/yr</t>
    </r>
  </si>
  <si>
    <r>
      <t>174 mT/mi</t>
    </r>
    <r>
      <rPr>
        <vertAlign val="superscript"/>
        <sz val="9"/>
        <color rgb="FF000000"/>
        <rFont val="Arial"/>
        <family val="2"/>
      </rPr>
      <t>2</t>
    </r>
    <r>
      <rPr>
        <sz val="9"/>
        <color rgb="FF000000"/>
        <rFont val="Arial"/>
        <family val="2"/>
      </rPr>
      <t>/yr</t>
    </r>
  </si>
  <si>
    <r>
      <t>199 mT/mi</t>
    </r>
    <r>
      <rPr>
        <vertAlign val="superscript"/>
        <sz val="9"/>
        <color rgb="FF000000"/>
        <rFont val="Arial"/>
        <family val="2"/>
      </rPr>
      <t>2</t>
    </r>
    <r>
      <rPr>
        <sz val="9"/>
        <color rgb="FF000000"/>
        <rFont val="Arial"/>
        <family val="2"/>
      </rPr>
      <t>/yr</t>
    </r>
  </si>
  <si>
    <r>
      <t>90 mT/mi</t>
    </r>
    <r>
      <rPr>
        <vertAlign val="superscript"/>
        <sz val="9"/>
        <color rgb="FF000000"/>
        <rFont val="Arial"/>
        <family val="2"/>
      </rPr>
      <t>2</t>
    </r>
    <r>
      <rPr>
        <sz val="9"/>
        <color rgb="FF000000"/>
        <rFont val="Arial"/>
        <family val="2"/>
      </rPr>
      <t>/yr</t>
    </r>
  </si>
  <si>
    <r>
      <t>256 T/mi</t>
    </r>
    <r>
      <rPr>
        <vertAlign val="superscript"/>
        <sz val="9"/>
        <color rgb="FF000000"/>
        <rFont val="Arial"/>
        <family val="2"/>
      </rPr>
      <t>2</t>
    </r>
    <r>
      <rPr>
        <sz val="9"/>
        <color rgb="FF000000"/>
        <rFont val="Arial"/>
        <family val="2"/>
      </rPr>
      <t>/yr</t>
    </r>
  </si>
  <si>
    <r>
      <t>187 T/mi</t>
    </r>
    <r>
      <rPr>
        <vertAlign val="superscript"/>
        <sz val="9"/>
        <color rgb="FF000000"/>
        <rFont val="Arial"/>
        <family val="2"/>
      </rPr>
      <t>2</t>
    </r>
    <r>
      <rPr>
        <sz val="9"/>
        <color rgb="FF000000"/>
        <rFont val="Arial"/>
        <family val="2"/>
      </rPr>
      <t>/yr</t>
    </r>
  </si>
  <si>
    <r>
      <t>1,654 T/mi</t>
    </r>
    <r>
      <rPr>
        <vertAlign val="superscript"/>
        <sz val="9"/>
        <color rgb="FF000000"/>
        <rFont val="Arial"/>
        <family val="2"/>
      </rPr>
      <t>2</t>
    </r>
    <r>
      <rPr>
        <sz val="9"/>
        <color rgb="FF000000"/>
        <rFont val="Arial"/>
        <family val="2"/>
      </rPr>
      <t>/yr</t>
    </r>
  </si>
  <si>
    <r>
      <t>1,207 T/mi</t>
    </r>
    <r>
      <rPr>
        <vertAlign val="superscript"/>
        <sz val="9"/>
        <color rgb="FF000000"/>
        <rFont val="Arial"/>
        <family val="2"/>
      </rPr>
      <t>2</t>
    </r>
    <r>
      <rPr>
        <sz val="9"/>
        <color rgb="FF000000"/>
        <rFont val="Arial"/>
        <family val="2"/>
      </rPr>
      <t>/yr</t>
    </r>
  </si>
  <si>
    <r>
      <t>236 mT/mi</t>
    </r>
    <r>
      <rPr>
        <vertAlign val="superscript"/>
        <sz val="9"/>
        <color rgb="FF000000"/>
        <rFont val="Arial"/>
        <family val="2"/>
      </rPr>
      <t>2</t>
    </r>
    <r>
      <rPr>
        <sz val="9"/>
        <color rgb="FF000000"/>
        <rFont val="Arial"/>
        <family val="2"/>
      </rPr>
      <t>/yr</t>
    </r>
  </si>
  <si>
    <r>
      <t>175 mT/mi</t>
    </r>
    <r>
      <rPr>
        <vertAlign val="superscript"/>
        <sz val="9"/>
        <color rgb="FF000000"/>
        <rFont val="Arial"/>
        <family val="2"/>
      </rPr>
      <t>2</t>
    </r>
    <r>
      <rPr>
        <sz val="9"/>
        <color rgb="FF000000"/>
        <rFont val="Arial"/>
        <family val="2"/>
      </rPr>
      <t>/yr</t>
    </r>
  </si>
  <si>
    <r>
      <t>3,911 T/mi</t>
    </r>
    <r>
      <rPr>
        <vertAlign val="superscript"/>
        <sz val="9"/>
        <color rgb="FF000000"/>
        <rFont val="Arial"/>
        <family val="2"/>
      </rPr>
      <t>2</t>
    </r>
    <r>
      <rPr>
        <sz val="9"/>
        <color rgb="FF000000"/>
        <rFont val="Arial"/>
        <family val="2"/>
      </rPr>
      <t>/yr</t>
    </r>
  </si>
  <si>
    <r>
      <t>2,855 T/mi</t>
    </r>
    <r>
      <rPr>
        <vertAlign val="superscript"/>
        <sz val="9"/>
        <color rgb="FF000000"/>
        <rFont val="Arial"/>
        <family val="2"/>
      </rPr>
      <t>2</t>
    </r>
    <r>
      <rPr>
        <sz val="9"/>
        <color rgb="FF000000"/>
        <rFont val="Arial"/>
        <family val="2"/>
      </rPr>
      <t>/yr</t>
    </r>
  </si>
  <si>
    <t>Bronco Creek</t>
  </si>
  <si>
    <t>Gray Creek (Nevada County)</t>
  </si>
  <si>
    <t>Squaw Creek</t>
  </si>
  <si>
    <t>Regional Board</t>
  </si>
  <si>
    <t>Dissolved Oxygen
(Warm or Cold)</t>
  </si>
  <si>
    <t>Sediment/Suspended Sediment</t>
  </si>
  <si>
    <t>USEPA Approved TMDLs</t>
  </si>
  <si>
    <r>
      <t>Narrative - see "Water Quality Control Plan for Control of Temperature in the Coastal and Interstate Waters and Enclosed Bays of California".  Alterations shall not impact beneficial uses.  Maximum 5</t>
    </r>
    <r>
      <rPr>
        <vertAlign val="superscript"/>
        <sz val="9"/>
        <color theme="1"/>
        <rFont val="Arial"/>
        <family val="2"/>
      </rPr>
      <t>o</t>
    </r>
    <r>
      <rPr>
        <sz val="9"/>
        <color theme="1"/>
        <rFont val="Arial"/>
        <family val="2"/>
      </rPr>
      <t xml:space="preserve">F increase (WARM or COLD)  </t>
    </r>
  </si>
  <si>
    <t>Water quality objectives to be attained</t>
  </si>
  <si>
    <t>Sum of load allocations</t>
  </si>
  <si>
    <t>(b) Does not include petroleum refineries and combined stormwater sewer systems.</t>
  </si>
  <si>
    <t>(a) A parametric statistical calculation method, Maximum Likelihood Estimation (MLE), was employed because the effluent mercury concentrations have a lognormal distribution. Values are rounded to one significant figure.</t>
  </si>
  <si>
    <t>Other Facilities (b)</t>
  </si>
  <si>
    <t>All Municipal WWTP
[secondary &amp; tertiary treatment, 2008-2013 data only]</t>
  </si>
  <si>
    <t>99th Percentile</t>
  </si>
  <si>
    <t>95th Percentile</t>
  </si>
  <si>
    <t>75th Percentile</t>
  </si>
  <si>
    <t>Median</t>
  </si>
  <si>
    <t>25th Percentile</t>
  </si>
  <si>
    <t>Standard Deviation</t>
  </si>
  <si>
    <t>Mean</t>
  </si>
  <si>
    <t>% of Nondetect Results</t>
  </si>
  <si>
    <t># of Effluent Samples</t>
  </si>
  <si>
    <t># of Facilities</t>
  </si>
  <si>
    <r>
      <t>Effluent Total Mercury Concentration</t>
    </r>
    <r>
      <rPr>
        <sz val="10"/>
        <color theme="1"/>
        <rFont val="Arial"/>
        <family val="2"/>
      </rPr>
      <t xml:space="preserve"> (a) (ng/L)</t>
    </r>
  </si>
  <si>
    <t>Table H.2: Percent change in California anthropogenic mercury emissions between 2001 and 2008</t>
  </si>
  <si>
    <t>Table H.3: Summary of 2005 and projected 2016 mercury emissions from United States anthropogenic sources</t>
  </si>
  <si>
    <t>Table H.4: Estimated global mercury anthropogenic emissions in 2005 and three 2020 emission scenarios</t>
  </si>
  <si>
    <t>Table H.5: Calculation of load allocation for atmospheric deposition attributed to anthropogenic emissions from California sources</t>
  </si>
  <si>
    <t>Table H.6: Approved Sediment TMDLs</t>
  </si>
  <si>
    <t xml:space="preserve">Table H.7: Basin Plan water quality objectives and numeric objectives related to sediment </t>
  </si>
  <si>
    <t xml:space="preserve">Table H.8: Regional and other programs that impose erosion control requirements </t>
  </si>
  <si>
    <t xml:space="preserve">Table H.9: Guidance and other references for erosion control </t>
  </si>
  <si>
    <t xml:space="preserve">Table H.10: Statewide programs that impose erosion control requirements </t>
  </si>
  <si>
    <t>Table H.11: Summary statistics for effluent mercury concentrations for municipal WWTPs and other facilities</t>
  </si>
  <si>
    <t>Woodland</t>
  </si>
  <si>
    <t>Terminal Island</t>
  </si>
  <si>
    <t>Pactiv Molded Pulp Mill</t>
  </si>
  <si>
    <t>Mandalay Generating Station</t>
  </si>
  <si>
    <t>Live Oak</t>
  </si>
  <si>
    <t>Hammonton Gold Village</t>
  </si>
  <si>
    <t>Colusa</t>
  </si>
  <si>
    <t>Colfax</t>
  </si>
  <si>
    <t>C&amp;H Sugar Discharge 2</t>
  </si>
  <si>
    <t>Stockton</t>
  </si>
  <si>
    <t>Discovery Bay</t>
  </si>
  <si>
    <t>Deuel Voc. Inst.</t>
  </si>
  <si>
    <t>Deer Creek</t>
  </si>
  <si>
    <t>Calera Creek</t>
  </si>
  <si>
    <t>Stockton Congeneration Co.</t>
  </si>
  <si>
    <t>SPI Camino Sawmill</t>
  </si>
  <si>
    <t>Sacramento Cogen Auth. Procter &amp; Gamble Plant</t>
  </si>
  <si>
    <t>Proctor &amp; Gamble Co. WWTP</t>
  </si>
  <si>
    <t>Kinder Morgan Holt GW Rem. Sys.</t>
  </si>
  <si>
    <t>I'SOT Geothermal</t>
  </si>
  <si>
    <t>GWF Power Systems</t>
  </si>
  <si>
    <t>Formica Corporation Sierra Plant</t>
  </si>
  <si>
    <t>Collins and Aikman</t>
  </si>
  <si>
    <t>Camanche Dam Powerhouse</t>
  </si>
  <si>
    <t>Calpine Corp. Greenleaf Unit One Cogen</t>
  </si>
  <si>
    <t>Yuba CWD Forbestown WTP</t>
  </si>
  <si>
    <t>Wheelabrator Shasta Energy Co</t>
  </si>
  <si>
    <t>UC Davis Bodega Marine Lab</t>
  </si>
  <si>
    <t>The Vendo Co. GW Rem. Sys.</t>
  </si>
  <si>
    <t>TFX Aviation, Inc.</t>
  </si>
  <si>
    <t>Temporary Ocean Water Desal. Demo. Project</t>
  </si>
  <si>
    <t>SWA Mountain Gate Limestone Quarry</t>
  </si>
  <si>
    <t>Stellar Biotechnologies, Inc</t>
  </si>
  <si>
    <t>SPI Martell Complex / Sierra Pine</t>
  </si>
  <si>
    <t>Sierra Pacific Ind. Shasta Lake Div.</t>
  </si>
  <si>
    <t>Sierra Pacific Ind. Quincy Div. Sawmill</t>
  </si>
  <si>
    <t>Sierra Pacific Ind. Burney Div.</t>
  </si>
  <si>
    <t>Sierra Pacific Ind. Arcata Div. Sawmill</t>
  </si>
  <si>
    <t>Sierra Pacific Ind. Anderson Div.</t>
  </si>
  <si>
    <t>SF Arprt Mel Leong TP-Industrl</t>
  </si>
  <si>
    <t>Seawater Desal. Facility</t>
  </si>
  <si>
    <t>San Nicolas Island Desal. Plant</t>
  </si>
  <si>
    <t>Rockwell Intl. GW Rem. Sys.</t>
  </si>
  <si>
    <t>Rhodia Inc.</t>
  </si>
  <si>
    <t>Point Loma WWTP</t>
  </si>
  <si>
    <t>Paradise Irrigation District WTP</t>
  </si>
  <si>
    <t>New Dock Street Pump Station</t>
  </si>
  <si>
    <t>Miners Ranch WTP</t>
  </si>
  <si>
    <t>Lincoln Village Center GW Rem. Sys.</t>
  </si>
  <si>
    <t>Lehigh Southwest Cement Co</t>
  </si>
  <si>
    <t>Juanita M-M Carson Reg. Water Recycling Plant</t>
  </si>
  <si>
    <t>Gardena GW Rem. Sys.</t>
  </si>
  <si>
    <t>Empire Mine State Historic Park</t>
  </si>
  <si>
    <t>Dicalite Diatomaceous Earth Mine</t>
  </si>
  <si>
    <t>Crystal Creek Aggregate</t>
  </si>
  <si>
    <t>Crockett Cogen.</t>
  </si>
  <si>
    <t>Contra Costa Power Plant Antioch</t>
  </si>
  <si>
    <t>Collins Pine Co. Chester Sawmill</t>
  </si>
  <si>
    <t>4. Sec no Filtr</t>
  </si>
  <si>
    <t>Yuba City</t>
  </si>
  <si>
    <t>Yountville</t>
  </si>
  <si>
    <t>1. Tertiary</t>
  </si>
  <si>
    <t>2. Adv Sec</t>
  </si>
  <si>
    <t>Willows</t>
  </si>
  <si>
    <t>Williams</t>
  </si>
  <si>
    <t>Whittier Narrows EM</t>
  </si>
  <si>
    <t>White Slough</t>
  </si>
  <si>
    <t>West Co Agency Outfall</t>
  </si>
  <si>
    <t>Vallejo SFCD</t>
  </si>
  <si>
    <t>Valencia</t>
  </si>
  <si>
    <t>Ukiah</t>
  </si>
  <si>
    <t>UC Davis Main</t>
  </si>
  <si>
    <t>Treasure Island</t>
  </si>
  <si>
    <t>Tracy</t>
  </si>
  <si>
    <t>Thunder Valley Casino</t>
  </si>
  <si>
    <t>Sunnyvale</t>
  </si>
  <si>
    <t>Stillwater</t>
  </si>
  <si>
    <t>St. Helena</t>
  </si>
  <si>
    <t>3. Sec Filtration</t>
  </si>
  <si>
    <t>South SF-SB</t>
  </si>
  <si>
    <t>South Bay</t>
  </si>
  <si>
    <t xml:space="preserve">Sonora Regional </t>
  </si>
  <si>
    <t>Sonoma Valley Co SD</t>
  </si>
  <si>
    <t>Shasta Lake DP002</t>
  </si>
  <si>
    <t>Shasta Lake DP001</t>
  </si>
  <si>
    <t>SF Airport ML Sanitary</t>
  </si>
  <si>
    <t>SCWA Russian River CSD</t>
  </si>
  <si>
    <t>SBSA</t>
  </si>
  <si>
    <t>Sausalito Marin</t>
  </si>
  <si>
    <t>Saugus</t>
  </si>
  <si>
    <t>SASM</t>
  </si>
  <si>
    <t>San Mateo</t>
  </si>
  <si>
    <t>San Jose/Santa Clara</t>
  </si>
  <si>
    <t>San Jose Creek EFF-002</t>
  </si>
  <si>
    <t>San Jose Creek EFF-001A</t>
  </si>
  <si>
    <t>San Jose Creek EFF-001</t>
  </si>
  <si>
    <t xml:space="preserve">Sacramento Regional </t>
  </si>
  <si>
    <t>Rio Vista Beach</t>
  </si>
  <si>
    <t>Red Bluff</t>
  </si>
  <si>
    <t>Quincy</t>
  </si>
  <si>
    <t>Portola</t>
  </si>
  <si>
    <t>Pomona</t>
  </si>
  <si>
    <t>Pleasant Grove</t>
  </si>
  <si>
    <t>Placer Co SMD No 3</t>
  </si>
  <si>
    <t>Placer Co SMD No 1</t>
  </si>
  <si>
    <t>Pinole</t>
  </si>
  <si>
    <t>Petaluma Ellis Creek</t>
  </si>
  <si>
    <t>Palo Alto</t>
  </si>
  <si>
    <t>Olivehurst</t>
  </si>
  <si>
    <t>Ojai Valley</t>
  </si>
  <si>
    <t>OCSD Plant 2</t>
  </si>
  <si>
    <t>Novato &amp; Ignacio</t>
  </si>
  <si>
    <t>Northwest</t>
  </si>
  <si>
    <t>Niland SD</t>
  </si>
  <si>
    <t>Nevada City</t>
  </si>
  <si>
    <t>Napa SD - Soscol</t>
  </si>
  <si>
    <t>Mt. View SD</t>
  </si>
  <si>
    <t>Mountain House</t>
  </si>
  <si>
    <t>Millbrae</t>
  </si>
  <si>
    <t>Merced</t>
  </si>
  <si>
    <t>Mariposa</t>
  </si>
  <si>
    <t>Marin CSD 5 - Tiburon</t>
  </si>
  <si>
    <t>Manteca</t>
  </si>
  <si>
    <t>Los Coyotes</t>
  </si>
  <si>
    <t>Los Angeles-Glendale</t>
  </si>
  <si>
    <t>Long Beach</t>
  </si>
  <si>
    <t>Linda Co WD</t>
  </si>
  <si>
    <t>Lincoln</t>
  </si>
  <si>
    <t>Las Gallinas</t>
  </si>
  <si>
    <t>Lake Wildwood</t>
  </si>
  <si>
    <t>Lake of the Pines</t>
  </si>
  <si>
    <t>Joint - Carson</t>
  </si>
  <si>
    <t>Jackson</t>
  </si>
  <si>
    <t>Ironhouse</t>
  </si>
  <si>
    <t>Hyperion</t>
  </si>
  <si>
    <t>Hangtown Creek</t>
  </si>
  <si>
    <t>Grizzly Lake Res. Dellecker</t>
  </si>
  <si>
    <t>Grass Valley</t>
  </si>
  <si>
    <t>Galt</t>
  </si>
  <si>
    <t>FSSD Subregional</t>
  </si>
  <si>
    <t>El Dorado Hills</t>
  </si>
  <si>
    <t>EBMUD</t>
  </si>
  <si>
    <t>Easterly</t>
  </si>
  <si>
    <t>Dry Creek</t>
  </si>
  <si>
    <t>Donner Summit</t>
  </si>
  <si>
    <t>Delta Diablo SD</t>
  </si>
  <si>
    <t>Davis DP002</t>
  </si>
  <si>
    <t>Davis DP001</t>
  </si>
  <si>
    <t>Corning</t>
  </si>
  <si>
    <t>Clear Creek</t>
  </si>
  <si>
    <t>Chester</t>
  </si>
  <si>
    <t>Central Contra Costa SD</t>
  </si>
  <si>
    <t>Cascade Shores</t>
  </si>
  <si>
    <t>Calistoga DP002</t>
  </si>
  <si>
    <t>Calistoga DP001</t>
  </si>
  <si>
    <t>Burbank</t>
  </si>
  <si>
    <t>Brentwood</t>
  </si>
  <si>
    <t>Benicia</t>
  </si>
  <si>
    <t>Auburn</t>
  </si>
  <si>
    <t>Atwater Regional</t>
  </si>
  <si>
    <t>Atwater (5C240100001)</t>
  </si>
  <si>
    <t>Angels City</t>
  </si>
  <si>
    <t>Imported water, atm dep</t>
  </si>
  <si>
    <t>Atm dep from CA, supplemental groundwater</t>
  </si>
  <si>
    <t>Atm dep from CA</t>
  </si>
  <si>
    <r>
      <t>Reservoir sediment mercury information</t>
    </r>
    <r>
      <rPr>
        <sz val="9"/>
        <color theme="1"/>
        <rFont val="Arial"/>
        <family val="2"/>
      </rPr>
      <t xml:space="preserve"> [2]</t>
    </r>
  </si>
  <si>
    <r>
      <t>Notes</t>
    </r>
    <r>
      <rPr>
        <sz val="10"/>
        <color theme="1"/>
        <rFont val="Arial"/>
        <family val="2"/>
      </rPr>
      <t xml:space="preserve"> [1]</t>
    </r>
  </si>
  <si>
    <r>
      <rPr>
        <b/>
        <sz val="9"/>
        <color theme="1"/>
        <rFont val="Arial"/>
        <family val="2"/>
      </rPr>
      <t xml:space="preserve">Observed anoxia: </t>
    </r>
    <r>
      <rPr>
        <sz val="9"/>
        <color theme="1"/>
        <rFont val="Arial"/>
        <family val="2"/>
      </rPr>
      <t xml:space="preserve">
DO ≤0.5 mg/L [based on limited data set]</t>
    </r>
  </si>
  <si>
    <r>
      <t xml:space="preserve">Oligotrophic: </t>
    </r>
    <r>
      <rPr>
        <sz val="9"/>
        <color theme="1"/>
        <rFont val="Arial"/>
        <family val="2"/>
      </rPr>
      <t>chlor-a ≤3 mg/l</t>
    </r>
  </si>
  <si>
    <r>
      <t xml:space="preserve">Large Reservoirs </t>
    </r>
    <r>
      <rPr>
        <sz val="9"/>
        <color theme="1"/>
        <rFont val="Arial"/>
        <family val="2"/>
      </rPr>
      <t>(&gt;5,000 acres)</t>
    </r>
  </si>
  <si>
    <t>Reservoir surface area (acres)</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</si>
  <si>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</si>
  <si>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</si>
  <si>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</si>
  <si>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</si>
  <si>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</si>
  <si>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</si>
  <si>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</si>
  <si>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</si>
  <si>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</si>
  <si>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</si>
  <si>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</si>
  <si>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</si>
  <si>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</si>
  <si>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</si>
  <si>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</si>
  <si>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</si>
  <si>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</si>
  <si>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</si>
  <si>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</si>
  <si>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</si>
  <si>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</si>
  <si>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</si>
  <si>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</si>
  <si>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</si>
  <si>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</si>
  <si>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</si>
  <si>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</si>
  <si>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</si>
  <si>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</si>
  <si>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</si>
  <si>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</si>
  <si>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</si>
  <si>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</si>
  <si>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</si>
  <si>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</si>
  <si>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</si>
  <si>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</si>
  <si>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</si>
  <si>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</si>
  <si>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</si>
  <si>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</si>
  <si>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</si>
  <si>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</si>
  <si>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</si>
  <si>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</si>
  <si>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</si>
  <si>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</si>
  <si>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</si>
  <si>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</si>
  <si>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</si>
  <si>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</si>
  <si>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</si>
  <si>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</si>
  <si>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</si>
  <si>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</si>
  <si>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</si>
  <si>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</si>
  <si>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</si>
  <si>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</si>
  <si>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</si>
  <si>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</si>
  <si>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</si>
  <si>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</si>
  <si>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</si>
  <si>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</si>
  <si>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</si>
  <si>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</si>
  <si>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</si>
  <si>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</si>
  <si>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</si>
  <si>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</si>
  <si>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</si>
  <si>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</si>
  <si>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r>
      <t xml:space="preserve">Reservoir fish methylmercury review
</t>
    </r>
    <r>
      <rPr>
        <sz val="8"/>
        <color theme="1"/>
        <rFont val="Arial"/>
        <family val="2"/>
      </rPr>
      <t>(See Table H-2 for fish acronym definitions.)</t>
    </r>
  </si>
  <si>
    <t>Do any of the stocked species with MeHg data exceed 
0.20 mg/kg? &lt;average conc.&gt; [na=not available]</t>
  </si>
  <si>
    <t>very low reservoir sedTHg (~0.01 mg/kg), off-channel reservoir with X+ mines far upstream in supply watershed, Don Pedro Reservoir</t>
  </si>
  <si>
    <t>&lt;X+ in supply watershed&gt;</t>
  </si>
  <si>
    <t>very low sedTHg (~0.01 mg/kg), off-channel reservoir with mine sites far upstream in supply watershed, Lake Oroville</t>
  </si>
  <si>
    <t>off-channel reservoir with mine sites far upstream in supply watershed, Don Pedro Reservoir; need more reservoir sedTHg to evaluate further</t>
  </si>
  <si>
    <t>off-channel reservoir with mine sites far upstream in supply watershed, Tulloch Reservoir; need more reservoir sedTHg to evaluate further</t>
  </si>
  <si>
    <t>Table H.12: Comparison of NPDES-permitted facility effluent concentrations to proposed waste load allocation values</t>
  </si>
  <si>
    <t>Other Facilities with Recently Rescinded Permits</t>
  </si>
  <si>
    <t>Other Facilities</t>
  </si>
  <si>
    <t>Municipal WWTPs</t>
  </si>
  <si>
    <t>Treatment category</t>
  </si>
  <si>
    <r>
      <t>Design flow</t>
    </r>
    <r>
      <rPr>
        <sz val="9"/>
        <color theme="1"/>
        <rFont val="Arial"/>
        <family val="2"/>
      </rPr>
      <t xml:space="preserve"> (MGD)</t>
    </r>
  </si>
  <si>
    <t># of discharges per category</t>
  </si>
  <si>
    <t>% of discharges in category with an exceedance</t>
  </si>
  <si>
    <t>[78]</t>
  </si>
  <si>
    <t># of years per facility [discharges in category] with exceedances of proposed WLA values</t>
  </si>
  <si>
    <r>
      <t>Facility name by category</t>
    </r>
    <r>
      <rPr>
        <sz val="9"/>
        <color theme="1"/>
        <rFont val="Arial"/>
        <family val="2"/>
      </rPr>
      <t xml:space="preserve"> (a)</t>
    </r>
  </si>
  <si>
    <t>Discharge location</t>
  </si>
  <si>
    <r>
      <t xml:space="preserve">Proposed waste load allocation options </t>
    </r>
    <r>
      <rPr>
        <sz val="9"/>
        <color theme="1"/>
        <rFont val="Arial"/>
        <family val="2"/>
      </rPr>
      <t>(a)</t>
    </r>
    <r>
      <rPr>
        <b/>
        <sz val="9"/>
        <color theme="1"/>
        <rFont val="Arial"/>
        <family val="2"/>
      </rPr>
      <t xml:space="preserve">
</t>
    </r>
    <r>
      <rPr>
        <sz val="9"/>
        <color theme="1"/>
        <rFont val="Arial"/>
        <family val="2"/>
      </rPr>
      <t>(ng/l)</t>
    </r>
  </si>
  <si>
    <t>Table H.12 Footnotes:</t>
  </si>
  <si>
    <t>Addressed by approved TMDL</t>
  </si>
  <si>
    <t>Upstream of other reservoirs</t>
  </si>
  <si>
    <t>Downstream of reservoirs</t>
  </si>
  <si>
    <t>Ocean discahrge</t>
  </si>
  <si>
    <t>Upstream of reservoir intially included in the Reservoir Mercury Control Program</t>
  </si>
  <si>
    <r>
      <t xml:space="preserve">Annual average effluent THg concentration 
by calendar year
</t>
    </r>
    <r>
      <rPr>
        <sz val="9"/>
        <color theme="1"/>
        <rFont val="Arial"/>
        <family val="2"/>
      </rPr>
      <t>(ng/L, nondetects assessed as 1/2 method detection limit)</t>
    </r>
  </si>
  <si>
    <t>(a) To assess the rigor and feasibility of proposed waste load allocation (WLA) values described in Appendix H section H.4.3, Water Board staff evaluated the treatment performance of facility discharges with individual NPDES permits by comparing calendar year average effluent mercury concentration values to the proposed WLA values. The evaluation is based on the statewide effluent mercury data set described in Chapter 6; i.e., the data set is not restricted to discharges to or upstream of reservoirs initially included in the Reservoir Mercury Control Program.
If adopted, the  different WLA values would apply only to large and small discharges (but not negligible discharges) with individual NPDES permits upstream of reservoirs included in the Reservoir Mercury Control Program. Inclusion of a particular facility in this table does not indicate that WLAs and corresponding effluent limits would be applied to that facility's discharges. See section H.4 in Appendix H and section 7.2.5 in Chapter 7 for Water Board staff's detailed recommendations for how the WLA could be applied to facility discharges upstream of mercury-impaired reservoirs.</t>
  </si>
  <si>
    <t>Good</t>
  </si>
  <si>
    <t>Excellent</t>
  </si>
  <si>
    <t>«</t>
  </si>
  <si>
    <t>Treatment performance compared to 
proposed WLA values</t>
  </si>
  <si>
    <t>ü</t>
  </si>
  <si>
    <t>Grey highlighted cells indicate where age prediction calculations were not possible due to data limitations.</t>
  </si>
  <si>
    <t>Yellow highlighted cells indicate reservoirs where fish of a standard size are relatively old compared to elsewhere.</t>
  </si>
  <si>
    <t>Reservoir - Species - 
Sampling Event &amp; Location</t>
  </si>
  <si>
    <t>Table H.1: Supporting information for Water Board staff predictions of where mining waste remediation, reservoir water chemistry management, and reservoir fisheries management may reduce fish methylmercury levels in reservoirs initially included in the Reservoir Mercury Control Program</t>
  </si>
  <si>
    <t>For small dischargers (a)</t>
  </si>
  <si>
    <t>For large dischargers (a)</t>
  </si>
  <si>
    <t># of reservoirs with information</t>
  </si>
  <si>
    <t># of reservoirs that = 
Yes or Maybe</t>
  </si>
  <si>
    <t>% of reservoirs that = 
Yes or Maybe of all reservoirs with information</t>
  </si>
  <si>
    <t>Average reservoir surface sediment THg compared to natural and modern background levels [b]</t>
  </si>
  <si>
    <t>Mining notes</t>
  </si>
  <si>
    <t xml:space="preserve">Reservoir in watershed with historic gold and/or mercury mines (b) </t>
  </si>
  <si>
    <r>
      <rPr>
        <b/>
        <sz val="9"/>
        <color theme="1"/>
        <rFont val="Arial"/>
        <family val="2"/>
      </rPr>
      <t xml:space="preserve">Very depressed DO observed: </t>
    </r>
    <r>
      <rPr>
        <sz val="9"/>
        <color theme="1"/>
        <rFont val="Arial"/>
        <family val="2"/>
      </rPr>
      <t xml:space="preserve">
DO ≤2 mg/L [based on limited data set]</t>
    </r>
  </si>
  <si>
    <r>
      <rPr>
        <b/>
        <sz val="9"/>
        <color theme="1"/>
        <rFont val="Arial"/>
        <family val="2"/>
      </rPr>
      <t xml:space="preserve">Depressed DO observed: </t>
    </r>
    <r>
      <rPr>
        <sz val="9"/>
        <color theme="1"/>
        <rFont val="Arial"/>
        <family val="2"/>
      </rPr>
      <t xml:space="preserve">
DO ≤5 mg/L [based on limited data set]</t>
    </r>
  </si>
  <si>
    <r>
      <rPr>
        <b/>
        <sz val="9"/>
        <color theme="1"/>
        <rFont val="Arial"/>
        <family val="2"/>
      </rPr>
      <t xml:space="preserve">May experience thermal stratification &amp; anoxia </t>
    </r>
    <r>
      <rPr>
        <sz val="9"/>
        <color theme="1"/>
        <rFont val="Arial"/>
        <family val="2"/>
      </rPr>
      <t>because located in Coast Ranges or southern California</t>
    </r>
  </si>
  <si>
    <r>
      <t xml:space="preserve">May be oligotrophic </t>
    </r>
    <r>
      <rPr>
        <sz val="9"/>
        <color theme="1"/>
        <rFont val="Arial"/>
        <family val="2"/>
      </rPr>
      <t>because black bass have relatively low growth rates (Figure H.4)</t>
    </r>
  </si>
  <si>
    <t>KOK, RBT</t>
  </si>
  <si>
    <t>floodplain pond located in porour dredge tailings with large watershed with moderate mine density and widely distributed mine sites</t>
  </si>
  <si>
    <r>
      <rPr>
        <sz val="9"/>
        <color theme="1"/>
        <rFont val="Arial"/>
        <family val="2"/>
      </rPr>
      <t>Yes</t>
    </r>
    <r>
      <rPr>
        <sz val="7"/>
        <color theme="1"/>
        <rFont val="Arial"/>
        <family val="2"/>
      </rPr>
      <t xml:space="preserve"> [per SFPUC]</t>
    </r>
  </si>
  <si>
    <t>(b)</t>
  </si>
  <si>
    <t>(b) Stormwater or other periodic or infrequent effluent discharge with volume not specified in NPDES permit.</t>
  </si>
  <si>
    <t>County</t>
  </si>
  <si>
    <t>Madera</t>
  </si>
  <si>
    <t>Plumas</t>
  </si>
  <si>
    <t>Los Angeles</t>
  </si>
  <si>
    <t>Siskiyou</t>
  </si>
  <si>
    <t>El Dorado</t>
  </si>
  <si>
    <t>Placer</t>
  </si>
  <si>
    <t>Nevada</t>
  </si>
  <si>
    <t>Sierra</t>
  </si>
  <si>
    <t>Tuolumne</t>
  </si>
  <si>
    <t>Sacramento</t>
  </si>
  <si>
    <t>Alpine</t>
  </si>
  <si>
    <r>
      <t>Stocking information</t>
    </r>
    <r>
      <rPr>
        <sz val="9"/>
        <color theme="1"/>
        <rFont val="Arial"/>
        <family val="2"/>
      </rPr>
      <t xml:space="preserve"> [3]</t>
    </r>
    <r>
      <rPr>
        <b/>
        <sz val="9"/>
        <color theme="1"/>
        <rFont val="Arial"/>
        <family val="2"/>
      </rPr>
      <t xml:space="preserve">
</t>
    </r>
    <r>
      <rPr>
        <sz val="8"/>
        <color theme="1"/>
        <rFont val="Arial"/>
        <family val="2"/>
      </rPr>
      <t>(See Table H.15 for fish acronym definitions.)</t>
    </r>
  </si>
  <si>
    <r>
      <t xml:space="preserve">Likely not oligotrophic: </t>
    </r>
    <r>
      <rPr>
        <sz val="9"/>
        <color theme="1"/>
        <rFont val="Arial"/>
        <family val="2"/>
      </rPr>
      <t>Enrolled as of April 2015 in NPDES Permit CAG990005 [Order 2013-0002-DWQ] for aquatic pesticide application to control algal blooms ("X") and aquatic weeds ("O")</t>
    </r>
  </si>
  <si>
    <t>BN, CHIN, BK</t>
  </si>
  <si>
    <t xml:space="preserve">DFW 2012a, 2012b, 2012d, 2012e, 2012i, 2013a, 2013b; private stocking permits; Dengler 2014 pers.comm.; Rowan 2014 pers.comm.  </t>
  </si>
  <si>
    <t>No [per SCVWD]</t>
  </si>
  <si>
    <t>DFW 2012c does not mention stocking</t>
  </si>
  <si>
    <t xml:space="preserve">DFW 2012b, 2012d, 2012e, 2012i, 2013a, 2013b; private stocking permits; Watanabe 2014 pers. comm. </t>
  </si>
  <si>
    <t>X, O</t>
  </si>
  <si>
    <t>RT, BG</t>
  </si>
  <si>
    <t>DFW 2012b, 2012d, 2012e, 2012h, 2013b; ICF 2010; Stephenson 2014 pers.comm. (states also stocked by BBMWD); Hemmert 2014 pers.comm.</t>
  </si>
  <si>
    <t>DFW 2012 does not mention stocking; ICF 2010 does not mention stocking</t>
  </si>
  <si>
    <t>DFW 2012a, 2012b, 2012e, 2012f, 2012i, 2013a, 2013b; ICF 2010</t>
  </si>
  <si>
    <t>DFW 2012c, 2012i; PG&amp;E 2010; Cheslak 2014 pers.comm.</t>
  </si>
  <si>
    <t>this reservoir is not stocked (Sak 2014 pers.comm.)</t>
  </si>
  <si>
    <t>CCF, black bass</t>
  </si>
  <si>
    <t>DFW 2012b, 2012d, 2012e, 2012i, 2013b; ICF 2010; Rowan 2014 pers.comm.; Setka 2014 pers. comm.; Mulchaey 2014 pers. comm.; EBMUD 2013a</t>
  </si>
  <si>
    <t>DFW 2002 (RT &amp; KOK); Klasing &amp; Brodberg 2003</t>
  </si>
  <si>
    <t>DFW 2012d, 2012i; ICF 2010 "warm-water species"; warm-water species with MeHg data include largemouth bass (average=0.34 mg/kg) and redear sunfish (average=0.04 mg/kg); last stocked in 2013, no longer stocked because of concern about potentail RBT inbreeding with ESA species (SH) (Lewis 2014 pers.comm.)</t>
  </si>
  <si>
    <t>DFW 2012a, 2012b, 2012d, 2012e, 2012i, 2013a, 2013b; Black 2014 pers.comm.</t>
  </si>
  <si>
    <t>DFW 2012b, 2012c, 2012e, 2012g, 2012h, 2013b; EBMUD 2012; ICF 2010; Alexander 2014 pers.comm.; EBRPD 2014; Sullivan-Alexander 2014a</t>
  </si>
  <si>
    <t>DFW 2012g does not mention stocking</t>
  </si>
  <si>
    <t>Closed to public fishing. Fish planted only for research purposes (Slotton et al. 2002; Homestake Mining Company 1987)</t>
  </si>
  <si>
    <t>DFW 2012a, 2012c, 2012e, 2012g, 2012i, 2013a, 2013b; EBMUD 2012; Alexander 2014 pers.comm. ; EBRPD 2014; Sullivan-Alexander 2014b; DiGiorgio 2014 pers.comm.</t>
  </si>
  <si>
    <t>DFW 2012a, 2012b, 2012c, 2012e, 2012i, 2013a, 2013b;  private stocking permits</t>
  </si>
  <si>
    <t>ICF 2010 does not mention stocking; DFW 2012 does not mention stocking; RT not stocked because water too low and warm (Rowan 2014 pers.comm.)</t>
  </si>
  <si>
    <t>DFW 2012a, 2012b, 2012c, 2012e, 2012i, 2013a, 2013b</t>
  </si>
  <si>
    <t>DFW 2012c, 2012e, 2012i, 2013a, 2013b; Klasing &amp; Brodberg 2003</t>
  </si>
  <si>
    <t xml:space="preserve">DFW 2012b, 2012c, 2012i, 2013a, 2013b; ICF 2010; private stocking permits; Rowan 2014 pers.comm. </t>
  </si>
  <si>
    <t>DFW 2012b, 2012c, 2012e, 2012i, 2013b; ICF 2010; PCWA 2007</t>
  </si>
  <si>
    <t>DFW 2012a, 2012b, 2012c, 2012e, 2012i, 2013a, 2013b; ICF 2010</t>
  </si>
  <si>
    <t>not currently stocked due to ESA species (e.g., SH) downstream (Black 2014 pers.comm.); last stocked with CCF in 2009 (Martin 2014 pers.comm.)</t>
  </si>
  <si>
    <t>DFW 2012b, 2012c, 2012e, 2012i, 2013b; ICF 2010</t>
  </si>
  <si>
    <t>DFW 2012a, 2012b, 2012c, 2012e, 2012i, 2013a, 2013b; ICF 2010;  private stocking permits</t>
  </si>
  <si>
    <t>DFW 2012a, 2012b, 2012c, 2012e, 2012g, 2012i, 2013a, 2013b</t>
  </si>
  <si>
    <t>DFW 2012a, 2012c, 2012d, 2012e, 2012i, 2013a, 2013b; ICF 2010</t>
  </si>
  <si>
    <t>DFW 2012b, 2013a, 2013b</t>
  </si>
  <si>
    <t>ICF 2010; private stocking permits; no longer stocked because disease outbreak could impact downstream hatchery (Gresham 2014 pers.comm.; Millosovich 2014 pers.comm.)</t>
  </si>
  <si>
    <t>DFW 2012a, 2012b, 2012c, 2012i, 2013a, 2013b; ICF 2010</t>
  </si>
  <si>
    <t>RT not stocked because could breed with ESA species (native SH); bass and other sportfish populations are self-sustaining (Millosovich 2014 pers.comm.)</t>
  </si>
  <si>
    <t>DFW 2012c, 2012i; ICF 2010; no longer stocked because disease outbreak would impact downstream hatchery (Rowan 2014 pers.comm.)</t>
  </si>
  <si>
    <t>DFW 2002, 2012c, 2012i, 2013b; ICF 2010</t>
  </si>
  <si>
    <t>DFW 2012a, 2012c, 2012e, 2012i, 2013a; ICF 2010</t>
  </si>
  <si>
    <t>DFW 2012f and ICF 2010 do not mention stocking</t>
  </si>
  <si>
    <t>O</t>
  </si>
  <si>
    <t>ICF 2010 does not mention stocking: not stocked because not trout habitat (Millosovich 2014 pers.comm.)</t>
  </si>
  <si>
    <t>LMB, COHO, CHIN</t>
  </si>
  <si>
    <t>DFW 2012c, 2012d, 2012e, 2012i; ICF 2010; private stocking permits; Rowan 2014 pers.comm.; Brown 2014 pers.comm.; DiGiorgio 2014 pers.comm.</t>
  </si>
  <si>
    <t>PCWA 2007</t>
  </si>
  <si>
    <t>Yes (LMB), Yes (CCF), No (KOK), na (RT)</t>
  </si>
  <si>
    <t>DFW 2012b, 2012c, 2012e, 2012i, 2013a, 2013b; ICF 2010; Setka 2014 pers. comm.; Mulchaey 2014 pers. comm.; EBMUD 2013a;  Rowan 2014 pers.comm.</t>
  </si>
  <si>
    <t>DFW 2012b, 2012e, 2012i, 2013a, 2013b; ICF 2010; Rowan 2014 pers.comm.; Cheslak 2014 pers.comm.</t>
  </si>
  <si>
    <t>DFW 2012d, 2012e, 2012i, 2013a, 2013b; ICF 2010</t>
  </si>
  <si>
    <t>DFW 2012a, 2012b, 2012c, 2012e, 2012i, 2013a, 2013b; ICF 2010; DiGiorgio 2014 pers.comm.</t>
  </si>
  <si>
    <t>DFW 2012a, 2012b, 2012c, 2012e, 2012i, 2013b; Klasing &amp; Brodberg 2003</t>
  </si>
  <si>
    <t>RT not stocked because could breed with ESA species (native SH); bass and other sportfish populations are self-sustaining  (Millosovich 2014 pers.comm.)</t>
  </si>
  <si>
    <t>not stocked with RT because not trout habitat (Millosovich 2014 pers.comm.)</t>
  </si>
  <si>
    <t>DFW 2012b, 2012e, 2012g, 2012i, 2013a, 2013b; ICF 2010; private stocking permits; EBMUD 2013b; EBMUD 2013C; Setka 2014 pers.comm.</t>
  </si>
  <si>
    <t>DFW 2012b, 2012c, 2012e, 2013b; Wood et al. 2011; Klasing &amp; Brodberg 2003; Monohan et al. 2011</t>
  </si>
  <si>
    <t>DFW 2012a, 2012b, 2012c, 2012d, 2012e, 2012g, 2012i, 2013a, 2013b; EBPRD 2012; Alexander 2014 pers.comm.; EBRPD 2014; Sullivan-Alexander 2014c</t>
  </si>
  <si>
    <t>DFW 2012b, 2012c, 2012e, 2013b; ICF 2010</t>
  </si>
  <si>
    <t>DFW 2013b</t>
  </si>
  <si>
    <t>DFW 2002, 2012c, 2012i; stopped stocking RT after 2012 stocking to protect ESA species (SH) (Watanabe 2014 pers.comm.; Neillands 2014 pers.comm.)</t>
  </si>
  <si>
    <t>DFW 2012f states Lake Sonoma is not stocked with trout</t>
  </si>
  <si>
    <t>DFW 2012c, 2012g, 2012i; private stocking permits</t>
  </si>
  <si>
    <t>ICF 2010 does not mention stocking; RT not stocked because water too low and warm (Rowan 2014 pers.comm.)</t>
  </si>
  <si>
    <t>DFW 2012b, 2013b; Rowan 2014 pers.comm.</t>
  </si>
  <si>
    <t>DFW 2012a, 2012b, 2012d, 2012e, 2012i, 2013a;ICF 2010; private stocking permits; Radford 2014 pers.comm.</t>
  </si>
  <si>
    <t xml:space="preserve"> DFW 2012a, 2012b, 2012c, 2012e, 2012i, 2013a, 2013b;ICF 2010</t>
  </si>
  <si>
    <t>Table H.14: Summary of black bass age/length relationships for 303(d)-listed reservoirs</t>
  </si>
  <si>
    <t>Table H.13: Fish acronyms used in Tables H.1 and H.14</t>
  </si>
  <si>
    <t>3. Communities Subject to NPDES MS4 Permits</t>
  </si>
  <si>
    <t>2010 CENSUS NAME</t>
  </si>
  <si>
    <t>Population per 2010 Census</t>
  </si>
  <si>
    <t>MRDS</t>
  </si>
  <si>
    <t>PAMP</t>
  </si>
  <si>
    <t>USGS Significant Deposits</t>
  </si>
  <si>
    <t>Phase 1</t>
  </si>
  <si>
    <t>Phase 2</t>
  </si>
  <si>
    <t>NPDES #</t>
  </si>
  <si>
    <t>Phase 2 Type</t>
  </si>
  <si>
    <t>Community not identified in Phase 1 or 2 Permits but part of Census Urban Area or Urban Cluster?</t>
  </si>
  <si>
    <t>Community not identified in Phase 1 or 2 Permits but part of Census Urban Area or Urban Cluster named in Phase 2 Permit?</t>
  </si>
  <si>
    <t>(a) Community has mine features upstream of reservoir dam?</t>
  </si>
  <si>
    <t>(b1) Community has mine features within Phase 1 or 2 permit area upstream of reservoir dam?</t>
  </si>
  <si>
    <t>(b2) Community has mine features  and is upstream of reservoir dam but is not within Phase 1 or 2 permit area?</t>
  </si>
  <si>
    <t>(d) Community has mine features upstream of 303(d)-listed reservoir dam?</t>
  </si>
  <si>
    <t>Acton</t>
  </si>
  <si>
    <t>U1</t>
  </si>
  <si>
    <t>&lt;no dams&gt;</t>
  </si>
  <si>
    <t>Not in Phase 2 Att A; does not have storm drains included in CAS004001 Figure C-1</t>
  </si>
  <si>
    <t>Agua Dulce</t>
  </si>
  <si>
    <t>Ahwahnee</t>
  </si>
  <si>
    <t>CAS000004</t>
  </si>
  <si>
    <t>Traditional (County)</t>
  </si>
  <si>
    <t>Not named in Statewide Small MS4 Phase 2 permit Attachment A, but Madera County is listed as a permittee.</t>
  </si>
  <si>
    <t>Alleghany</t>
  </si>
  <si>
    <t>Upstream of Hour House Reservoir and Englebright Lake.  Sierra County and Alleghany are not listed as permittees in Statewide Small MS4 Phase 2 permit Attachment A, B, or D. No Sierra County urban areas identified in Phase 2 Att A and Att B. No UA or UC in Sierra County.</t>
  </si>
  <si>
    <t>Alta</t>
  </si>
  <si>
    <t>&lt;no fish Hg data&gt;</t>
  </si>
  <si>
    <t>Upstream of Lake Alta. Not named in Statewide Small MS4 Phase 2 permit Attachment A, but Placer County is listed as a permittee.</t>
  </si>
  <si>
    <t>Amador City</t>
  </si>
  <si>
    <t>C1</t>
  </si>
  <si>
    <t>Amador</t>
  </si>
  <si>
    <t>Only Amador County is listed as a permittee in Statewide Small MS4 Phase 2 permit Attachment A. No Amador County urban areas identified in Att A and Att B</t>
  </si>
  <si>
    <t>Angels</t>
  </si>
  <si>
    <t>Upstream of New Melones Reservoir. Only Calaveras County is listed as a permittee in Statewide Small MS4 Phase 2 permit Attachment A.</t>
  </si>
  <si>
    <t>Traditional</t>
  </si>
  <si>
    <t>At least 1 mine site upstream of Folsom Lake, but most mine sites in Auburn are not upstream of reservoirs.</t>
  </si>
  <si>
    <t>Bear Valley</t>
  </si>
  <si>
    <t>Upstream of Reba Lake and New Melones Reservoir.  Alpine County and Bear Valley are not listed as permittees in Statewide Small MS4 Phase 2 permit Attachment A, B, or D. No Alpine County urban areas identified in Att A and Att B. There are no UA or UC in Alpine County.</t>
  </si>
  <si>
    <t>Benton</t>
  </si>
  <si>
    <t>Mono</t>
  </si>
  <si>
    <t>Upstream of Tinemaha Reservoir.  Mono County and Benton are not listed as permittees in Statewide Small MS4 Phase 2 permit Attachment A, B, or D. No Mono County urban areas identified in Phase 2 Att A and Att B.</t>
  </si>
  <si>
    <t>Berry Creek</t>
  </si>
  <si>
    <t>Butte</t>
  </si>
  <si>
    <t>Upstream of Lake Oroville. Not named in Statewide Small MS4 Phase 2 permit Att A; not in any UA or UC; Butte County is listed as a permittee in Att A.</t>
  </si>
  <si>
    <t>San Bernardino</t>
  </si>
  <si>
    <t>CAS618036</t>
  </si>
  <si>
    <t>Upstream of Big Bear Lake</t>
  </si>
  <si>
    <t>Buckhorn</t>
  </si>
  <si>
    <t>Upstream of Tiger Creek Afterbay and Pardee Reservoir. Only Amador County is listed as a permittee in Statewide Small MS4 Phase 2 permit Attachment A. No Amador County urban areas identified in Att A and Att B</t>
  </si>
  <si>
    <t>Butte Creek Canyon</t>
  </si>
  <si>
    <t>U2</t>
  </si>
  <si>
    <t>Not named in Statewide Small MS4 Phase 2 permit Att A; not in any UA or UC; Butte County is listed as a permittee in Att A.</t>
  </si>
  <si>
    <t>Casa de Oro-Mount Helix</t>
  </si>
  <si>
    <t>San Diego</t>
  </si>
  <si>
    <t>CAS0109266</t>
  </si>
  <si>
    <t>One of the mines is in the Sweetwater Reservoir watershed.</t>
  </si>
  <si>
    <t>Catheys Valley</t>
  </si>
  <si>
    <t>Cedar Ridge</t>
  </si>
  <si>
    <t>Upstream of New Melones Reservoir.  Only Grass Valley and Truckee UCs are named as permittees in Statewide Small MS4 Phase 2 permit Attachment A.</t>
  </si>
  <si>
    <t>Chalfant</t>
  </si>
  <si>
    <t>Upstream of Tinemaha Reservoir.  Mono County and Chalfant are not listed as permittees in Statewide Small MS4 Phase 2 permit Attachment A, B, or D. No Mono County urban areas identified in Phase 2 Att A and Att B.</t>
  </si>
  <si>
    <t>Chinese Camp</t>
  </si>
  <si>
    <t>Upstream of Don Pedro Lake.  Tuolumne County and Chinese Camp are not listed as permittees in Statewide Small MS4 Phase 2 permit Attachment A, B, or D. No Tuolumne County urban areas identified in Phase 2 Att A and Att B.</t>
  </si>
  <si>
    <t>Coarsegold</t>
  </si>
  <si>
    <t>Coffee Creek</t>
  </si>
  <si>
    <t>Upstream of Trinity Lake.  Trinity County and Coffee Creek are not listed as permittees in Statewide Small MS4 Phase 2 permit Attachment A, B, or D. No Trinity County urban areas identified in Phase 2 Att A and Att B. No UA or UC in Trinity County.</t>
  </si>
  <si>
    <t>Columbia</t>
  </si>
  <si>
    <t>Upstream of New Melones Reservoir and Don Pedro Lake.  Tuolumne County and Columbia are not listed as permittees in Statewide Small MS4 Phase 2 permit Attachment A, B, or D. No Tuolumne County urban areas identified in Phase 2 Att A and Att B.</t>
  </si>
  <si>
    <t>Concow</t>
  </si>
  <si>
    <t>Upstream of Concow Dam and Lake Oroville. Not named in Statewide Small MS4 Phase 2 permit Att A; not in any UA or UC; Butte County is listed as a permittee in Att A.</t>
  </si>
  <si>
    <t>Copperopolis</t>
  </si>
  <si>
    <t>Upstream of Copper Cove Dam and Tulloch Dam. Not in UA or UC. Only Calaveras County is listed as a permittee in Statewide Small MS4 Phase 2 permit Attachment A.</t>
  </si>
  <si>
    <t>Coultervillle</t>
  </si>
  <si>
    <t>Upstream of McMahon Reservoir and McClure Reservoir.  Mariposa County and Coulterville are not listed as permittees in Statewide Small MS4 Phase 2 permit Attachment A, B, or D. No Mariposa County urban areas identified in Phase 2 Att A and Att B.</t>
  </si>
  <si>
    <t>Darwin</t>
  </si>
  <si>
    <t>Inyo</t>
  </si>
  <si>
    <t>Inyo County and Darwin are not listed as permittees in Statewide Small MS4 Phase 2 permit Attachment A, B, or D. No Inyo County urban areas identified in Phase 2 Att A and Att B.</t>
  </si>
  <si>
    <t>Descanso</t>
  </si>
  <si>
    <t>Upstream of Palo Verde Reservoir and Lake Loveland.  Not included in the San Diego Large MS4 Phase 1 permit area; San Diego County is not named in Phase 2 Attachment A, B, or D.</t>
  </si>
  <si>
    <t>Diamond Springs</t>
  </si>
  <si>
    <t>Mines are upstream of Folsom Lake</t>
  </si>
  <si>
    <t>Douglas</t>
  </si>
  <si>
    <t>Trinity County and Douglas are not listed as permittees in Statewide Small MS4 Phase 2 permit Attachment A, B, or D. No Trinity County urban areas identified in Phase 2 Att A and Att B. No UA or UC in Trinity County.</t>
  </si>
  <si>
    <t>Downieville</t>
  </si>
  <si>
    <t>Upstream of New Bullards Bar Reservoir.  Sierra County and Downieville are not listed as permittees in Statewide Small MS4 Phase 2 permit Attachment A, B, or D. No Sierra County urban areas identified in Phase 2 Att A and Att B. No UA or UC in Sierra County.</t>
  </si>
  <si>
    <t>Drytown</t>
  </si>
  <si>
    <t>Dutch Flat</t>
  </si>
  <si>
    <t>Upstream of Dutch Flat Afterbay and Rollins Reservoir. Not named in Statewide Small MS4 Phase 2 permit Attachment A, but Placer County is listed as a permittee.</t>
  </si>
  <si>
    <t>Escondido</t>
  </si>
  <si>
    <t>Mines are within the Lake Hodges watershed</t>
  </si>
  <si>
    <t>Fair Oaks</t>
  </si>
  <si>
    <t>CAS082597</t>
  </si>
  <si>
    <t>Upstream of Lake Natoma</t>
  </si>
  <si>
    <t>Fiddletown</t>
  </si>
  <si>
    <t>Forbestown</t>
  </si>
  <si>
    <t>Upstream of Ponderosa Diversion and Lake Oroville.  Not named in Statewide Small MS4 Phase 2 permit Att A; not in any UA or UC; Butte County is listed as a permittee in Att A.</t>
  </si>
  <si>
    <t>Foresthill</t>
  </si>
  <si>
    <t>Upstream of Folsom Lake.  Not named in Statewide Small MS4 Phase 2 permit Attachment A, but Placer County is listed as a permittee.</t>
  </si>
  <si>
    <t>French Gulch</t>
  </si>
  <si>
    <t>Upstream of Whiskeytown Reservoir.  Not named in Statewide Small MS4 Phase 2 permit Attachment A, but Shasta County is listed as a permittee.</t>
  </si>
  <si>
    <t>Georgetown</t>
  </si>
  <si>
    <t>Upstream of Folsom Lake.  Not named in Statewide Small MS4 Phase 2 permit Attachment A, but El Dorado County is listed as a permittee.</t>
  </si>
  <si>
    <t>Granite Bay</t>
  </si>
  <si>
    <t>Mines upstream of Folsom Lake.</t>
  </si>
  <si>
    <t>Graniteville</t>
  </si>
  <si>
    <t>Upstream of Englebright Lake and Hour House Reservoir.  Only Grass Valley and Truckee UCs are named as permittees in Statewide Small MS4 Phase 2 permit Attachment A.</t>
  </si>
  <si>
    <t>Mines are upstream of Camp Far West Reservoir</t>
  </si>
  <si>
    <t>Greeley Hill</t>
  </si>
  <si>
    <t>Upstream of McClure Reservoir.  Mariposa County and Greeley Hill are not listed as permittees in Statewide Small MS4 Phase 2 permit Attachment A, B, or D. No Mariposa County urban areas identified in Phase 2 Att A and Att B.</t>
  </si>
  <si>
    <t>Greenville</t>
  </si>
  <si>
    <t>Upstream of Rock Creek Reservoir, Cresta Reservoir, Poe Reservoir, and Lake Oroville.  Plumas County and Greenville are not listed as permittees in Statewide Small MS4 Phase 2 permit Attachment A, B, or D. No Plumas County urban areas identified in Phase 2 Att A and Att B.</t>
  </si>
  <si>
    <t>Grizzly Flats</t>
  </si>
  <si>
    <t>Not named in Statewide Small MS4 Phase 2 permit Attachment A, but El Dorado County is listed as a permittee.</t>
  </si>
  <si>
    <t>Groveland</t>
  </si>
  <si>
    <t>Upstream of Pine Mountain Lake and Don Pedro Reservoir.  Tuolumne County and Groveland are not listed as permittees in Statewide Small MS4 Phase 2 permit Attachment A, B, or D. No Tuolumne County urban areas identified in Phase 2 Att A and Att B.</t>
  </si>
  <si>
    <t>Guerneville</t>
  </si>
  <si>
    <t>Dam does not meet definition of reservoir.</t>
  </si>
  <si>
    <t>Happy Camp</t>
  </si>
  <si>
    <t>Only Yreka is named as a permittee in Statewide Small MS4 Phase 2 permit Attachment A.</t>
  </si>
  <si>
    <t>Hayfork</t>
  </si>
  <si>
    <t>Trinity County and Hayfork are not listed as permittees in Statewide Small MS4 Phase 2 permit Attachment A, B, or D. No Trinity County urban areas identified in Phase 2 Att A and Att B. No UA or UC in Trinity County.</t>
  </si>
  <si>
    <t>Homewood Canyon</t>
  </si>
  <si>
    <t>Inyo County and Homewood Canyon are not listed as permittees in Statewide Small MS4 Phase 2 permit Attachment A, B, or D. No Inyo County urban areas identified in Phase 2 Att A and Att B.</t>
  </si>
  <si>
    <t>Indian Falls</t>
  </si>
  <si>
    <t>Upstream of Rock Creek Reservoir and Lake Oroville.  Plumas County and Indian Falls are not listed as permittees in Statewide Small MS4 Phase 2 permit Attachment A, B, or D. No Plumas County urban areas identified in Phase 2 Att A and Att B.</t>
  </si>
  <si>
    <t>Irwindale</t>
  </si>
  <si>
    <t>CAS004001</t>
  </si>
  <si>
    <t>All historic mine sites are downstream of reservoir dams</t>
  </si>
  <si>
    <t>Upstream of Lake Amador and Pardee Reservoir.  Only Amador County is listed as a permittee in Statewide Small MS4 Phase 2 permit Attachment A. No Amador County urban areas identified in Att A and Att B</t>
  </si>
  <si>
    <t>Jamestown</t>
  </si>
  <si>
    <t>Upstream of Don Pedro Reservoir.  Tuolumne County and Jamestown are not listed as permittees in Statewide Small MS4 Phase 2 permit Attachment A, B, or D. No Tuolumne County urban areas identified in Phase 2 Att A and Att B.</t>
  </si>
  <si>
    <t>Johannesburg</t>
  </si>
  <si>
    <t>Kern</t>
  </si>
  <si>
    <t>Kern County and Johannesburg are not listed as permittees in Statewide Small MS4 Phase 2 permit Attachment A, B, or D.</t>
  </si>
  <si>
    <t>Johnsville</t>
  </si>
  <si>
    <t>Upstream of Lake Oroville.  Plumas County and Johnsville are not listed as permittees in Statewide Small MS4 Phase 2 permit Attachment A, B, or D. No Plumas County urban areas identified in Phase 2 Att A and Att B.</t>
  </si>
  <si>
    <t>Julian</t>
  </si>
  <si>
    <t>Upstream of El Capitan Lake.  Not included in the San Diego Large MS4 Phase 1 permit area; San Diego County is not named in Phase 2 Attachment A, B, or D.</t>
  </si>
  <si>
    <t>Junction</t>
  </si>
  <si>
    <t>Trinity County and Junction are not listed as permittees in Statewide Small MS4 Phase 2 permit Attachment A, B, or D. No Trinity County urban areas identified in Phase 2 Att A and Att B. No UA or UC in Trinity County.</t>
  </si>
  <si>
    <t>Kernville</t>
  </si>
  <si>
    <t>Upstream of Lake Isabella.  Kern County and Kernville are not listed as permittees in Statewide Small MS4 Phase 2 permit Attachment A, B, or D.</t>
  </si>
  <si>
    <t>Keswick</t>
  </si>
  <si>
    <t>Upstream Of Keswick Reservoir.  Not named in Statewide Small MS4 Phase 2 permit Attachment A, but Shasta County is listed as a permittee.</t>
  </si>
  <si>
    <t>La Porte</t>
  </si>
  <si>
    <t>Upstream of Slate Creek Diversion and New Bullards Bar Reservoir.  Plumas County and La Porte are not listed as permittees in Statewide Small MS4 Phase 2 permit Attachment A, B, or D. No Plumas County urban areas identified in Phase 2 Att A and Att B.</t>
  </si>
  <si>
    <t>Lake Elsinore</t>
  </si>
  <si>
    <t>Riverside</t>
  </si>
  <si>
    <t>CAS618033</t>
  </si>
  <si>
    <t>Mines upstream of Lake Elsinore, which does not have a dam but has berms and is heavily managed.</t>
  </si>
  <si>
    <t>Lake Isabella</t>
  </si>
  <si>
    <t>Upstream of Lake Isabella.  Kern County and Lake Isabella are not listed as permittees in Statewide Small MS4 Phase 2 permit Attachment A, B, or D. Part of Lake Isabella UC, which is not named in Phase 2 Att A.</t>
  </si>
  <si>
    <t>Lake Mathews</t>
  </si>
  <si>
    <t>Upstream of Lake Mathews.</t>
  </si>
  <si>
    <t>Lewiston</t>
  </si>
  <si>
    <t>Trinity County and Lewiston are not listed as permittees in Statewide Small MS4 Phase 2 permit Attachment A, B, or D. No Trinity County urban areas identified in Phase 2 Att A and Att B. No UA or UC in Trinity County.</t>
  </si>
  <si>
    <t>Little Grass Valley</t>
  </si>
  <si>
    <t>Upstream of Little Grass Valley Reservoir, South Fork Diversion, Forbestown Diversion, Ponderosa Diversion, and Lake Oroville.  Plumas County and Little Grass Valley are not listed as permittees in Statewide Small MS4 Phase 2 permit Attachment A, B, or D. No Plumas County urban areas identified in Phase 2 Att A and Att B.</t>
  </si>
  <si>
    <t>Magalia</t>
  </si>
  <si>
    <t>Upstream of Magalia Reservoir and Paradise Lake.  Not named in Statewide Small MS4 Phase 2 permit Attachment A, but included in "Paradise, CA Urban Cluster", which is named in Attachment A.</t>
  </si>
  <si>
    <t>Mammoth Lakes town</t>
  </si>
  <si>
    <t>Upstream of Crowley Lake, Pleasant Valley Reservoir, and Tinemaha Reservoir.  Mono County and Mammoth Lakes are not listed as permittees in Statewide Small MS4 Phase 2 permit Attachment A, B, or D. No Mono County urban areas identified in Phase 2 Att A and Att B.</t>
  </si>
  <si>
    <t>Upstream of Stockton Creek Reservoir.  Mariposa County and Mariposa are not listed as permittees in Statewide Small MS4 Phase 2 permit Attachment A, B, or D. No Mariposa County urban areas identified in Phase 2 Att A and Att B.</t>
  </si>
  <si>
    <t>Martell</t>
  </si>
  <si>
    <t>Upstream of Lake Amador.  Only Amador County is listed as a permittee in Statewide Small MS4 Phase 2 permit Attachment A. No Amador County urban areas identified in Att A and Att B</t>
  </si>
  <si>
    <t>Meadowbrook</t>
  </si>
  <si>
    <t>&lt;fish Hg not elevated, 1 sample&gt;</t>
  </si>
  <si>
    <t>Mines upstream of Canyon Lake and Lake Elsinore(no Dam).</t>
  </si>
  <si>
    <t>Menifee</t>
  </si>
  <si>
    <t>Midpines</t>
  </si>
  <si>
    <t>Upstream of Stockton Creek Reservoir and McClure Reservoir.  Mariposa County and Midpines are not listed as permittees in Statewide Small MS4 Phase 2 permit Attachment A, B, or D. No Mariposa County urban areas identified in Phase 2 Att A and Att B.</t>
  </si>
  <si>
    <t>Mi-Wuk Village</t>
  </si>
  <si>
    <t>Upstream of Don Pedro Reservoir.  Tuolumne County and Mi-Wuk Village are not listed as permittees in Statewide Small MS4 Phase 2 permit Attachment A, B, or D. No Tuolumne County urban areas identified in Phase 2 Att A and Att B.</t>
  </si>
  <si>
    <t>Mojave</t>
  </si>
  <si>
    <t>Kern County and Mojave are not listed as permittees in Statewide Small MS4 Phase 2 permit Attachment A, B, or D.</t>
  </si>
  <si>
    <t>Mokelumne Hill</t>
  </si>
  <si>
    <t>Upstream of Pardee Reservoir and New Hogan Lake.  Not in UA or UC. Only Calaveras County is listed as a permittee in Statewide Small MS4 Phase 2 permit Attachment A.</t>
  </si>
  <si>
    <t>Mountain Ranch</t>
  </si>
  <si>
    <t>Upstream of Emery Reservoir and New Hogan Lake.  Not in UA or UC. Only Calaveras County is listed as a permittee in Statewide Small MS4 Phase 2 permit Attachment A.</t>
  </si>
  <si>
    <t>Murphys</t>
  </si>
  <si>
    <t>Upstream of New Hogan Lake and New Melones Lake.   Not in UA or UC. Only Calaveras County is listed as a permittee in Statewide Small MS4 Phase 2 permit Attachment A.</t>
  </si>
  <si>
    <t>Upstream of Lake Wildwood.  Not named in Statewide Small MS4 Phase 2 permit Attachment A, but included in "Grass Valley Urban Cluster", which is named in Phase 2 Att A.</t>
  </si>
  <si>
    <t>North Auburn</t>
  </si>
  <si>
    <t>Mines upstream of Rock Creek Lake.</t>
  </si>
  <si>
    <t>Oroville East</t>
  </si>
  <si>
    <t>Upstream of Thermalito Diversion Pool, Thermalito Forebay, and Thermalito Afterbay.  Not named in Statewide Small MS4 Phase 2 permit Attachment A, but included in "Oroville, CA Urban Cluster", which is named in Attachment A.</t>
  </si>
  <si>
    <t>Penryn</t>
  </si>
  <si>
    <t>Not named in Statewide Small MS4 Phase 2 permit Attachment A, but Placer County is listed as a permittee. Included in "Sacramento, CA Urbanized Area", which is named in Attachment A, but Penryn is not identified in Sacramento MS4 Area Phase 1 Permit area</t>
  </si>
  <si>
    <t>Phoenix Lake</t>
  </si>
  <si>
    <t>Upstream of Phoenix Lake and Don Pedro Reservoir.  Tuolumne County and Phoenix Lake are not listed as permittees in Statewide Small MS4 Phase 2 permit Attachment A, B, or D. No Tuolumne County urban areas identified in Phase 2 Att A and Att B.</t>
  </si>
  <si>
    <t>Pike</t>
  </si>
  <si>
    <t>Upstream of Englebright Lake.  Sierra County and Pike are not listed as permittees in Statewide Small MS4 Phase 2 permit Attachment A, B, or D. No Sierra County urban areas identified in Phase 2 Att A and Att B. No UA or UC in Sierra County.</t>
  </si>
  <si>
    <t>Pine Grove</t>
  </si>
  <si>
    <t>Pine Mountain Lake</t>
  </si>
  <si>
    <t>Upstream of Pine Mountain Lake and Don Pedro Reservoir.  Tuolumne County and Pine Mountain Lake are not listed as permittees in Statewide Small MS4 Phase 2 permit Attachment A, B, or D. No Tuolumne County urban areas identified in Phase 2 Att A and Att B.</t>
  </si>
  <si>
    <t>Pioneer</t>
  </si>
  <si>
    <t>Placerville</t>
  </si>
  <si>
    <t>Plymouth</t>
  </si>
  <si>
    <t>Rail Road Flat</t>
  </si>
  <si>
    <t>Upstream of Redhawk Lake, Pardee Reservoir, New Hogan Lake.  Not in UA or UC. Only Calaveras County is listed as a permittee in Statewide Small MS4 Phase 2 permit Attachment A.</t>
  </si>
  <si>
    <t>Rancho Calaveras</t>
  </si>
  <si>
    <t>In Rancho Calaveras-Valley Springs Urban Cluster, which is not listed in Phase 2 Attachment A. Only Calaveras County is listed as a permittee in Statewide Small MS4 Phase 2 permit Attachment A.</t>
  </si>
  <si>
    <t>Randsburg</t>
  </si>
  <si>
    <t>Kern County and Randsburg are not listed as permittees in Statewide Small MS4 Phase 2 permit Attachment A, B, or D.</t>
  </si>
  <si>
    <t>Red Corral</t>
  </si>
  <si>
    <t>Upstream of Pardee Reservoir.  Only Amador County is listed as a permittee in Statewide Small MS4 Phase 2 permit Attachment A. No Amador County urban areas identified in Att A and Att B</t>
  </si>
  <si>
    <t>Redding</t>
  </si>
  <si>
    <t>There are some mines upstream of the Red Bluff Diversion Dam, but it does not meet the definition of a reservoir.</t>
  </si>
  <si>
    <t>Redwood City</t>
  </si>
  <si>
    <t>CAS612008</t>
  </si>
  <si>
    <t>Ridgecrest</t>
  </si>
  <si>
    <t>No dams/reservoirs anywhere in the vicinity</t>
  </si>
  <si>
    <t>Rosamond</t>
  </si>
  <si>
    <t>Kern County and Rosamond are not listed as permittees in Statewide Small MS4 Phase 2 permit Attachment A, B, or D. Contains Rosamond UC, which is not named in Att A.</t>
  </si>
  <si>
    <t>Rough and Ready</t>
  </si>
  <si>
    <t>Upstream of Lake Wildwood.  Only Grass Valley and Truckee UCs are named as permittees in Statewide Small MS4 Phase 2 permit Attachment A.</t>
  </si>
  <si>
    <t>San Andreas</t>
  </si>
  <si>
    <t>Upstream of New Hogan Lake.  Only Calaveras County is listed as a permittee in Statewide Small MS4 Phase 2 permit Attachment A.</t>
  </si>
  <si>
    <t>Upstream of Lake Hodges.</t>
  </si>
  <si>
    <t>San Jose</t>
  </si>
  <si>
    <t>Santa Clara</t>
  </si>
  <si>
    <t>Upstream of Coyote Percolation Dam</t>
  </si>
  <si>
    <t>Santa Clarita</t>
  </si>
  <si>
    <t>Not named in Statewide Small MS4 Phase 2 permit Attachment A, but Shasta County is listed as a permittee.</t>
  </si>
  <si>
    <t>Sheridan</t>
  </si>
  <si>
    <t>Not named in Statewide Small MS4 Phase 2 permit Attachment A, but Placer County is listed as a permittee.</t>
  </si>
  <si>
    <t>Upstream of New Bullards Bar Reservoir.  Sierra County and Sierra are not listed as permittees in Statewide Small MS4 Phase 2 permit Attachment A, B, or D. No Sierra County urban areas identified in Phase 2 Att A and Att B. No UA or UC in Sierra County.</t>
  </si>
  <si>
    <t>Sierra Village</t>
  </si>
  <si>
    <t>Upstream of Don Pedro Reservoir.  Tuolumne County and Sierra Village are not listed as permittees in Statewide Small MS4 Phase 2 permit Attachment A, B, or D. No Tuolumne County urban areas identified in Phase 2 Att A and Att B.</t>
  </si>
  <si>
    <t>Sonora</t>
  </si>
  <si>
    <t>Upstream of Don Pedro Reservoir.  Tuolumne County and Sonora are not listed as permittees in Statewide Small MS4 Phase 2 permit Attachment A, B, or D. No Tuolumne County urban areas identified in Phase 2 Att A and Att B.</t>
  </si>
  <si>
    <t>Soulsbyville</t>
  </si>
  <si>
    <t>Upstream of Don Pedro Reservoir.  Tuolumne County and Soulsbyville are not listed as permittees in Statewide Small MS4 Phase 2 permit Attachment A, B, or D. No Tuolumne County urban areas identified in Phase 2 Att A and Att B.</t>
  </si>
  <si>
    <t>South San Francisco</t>
  </si>
  <si>
    <t>Sutter Creek</t>
  </si>
  <si>
    <t>Trinity Village</t>
  </si>
  <si>
    <t>Trinity County and Trinity Village are not listed as permittees in Statewide Small MS4 Phase 2 permit Attachment A, B, or D. No Trinity County urban areas identified in Phase 2 Att A and Att B. No UA or UC in Trinity County.</t>
  </si>
  <si>
    <t>Upstream of Tuolumne Log Pond, Grinding Rock Reservoir, and Don Pedro Reservoir.  Tuolumne County and Tuolumne are not listed as permittees in Statewide Small MS4 Phase 2 permit Attachment A, B, or D. No Tuolumne County urban areas identified in Phase 2 Att A and Att B.</t>
  </si>
  <si>
    <t>Tuttletown</t>
  </si>
  <si>
    <t>Upstream of New Melones Reservoir.  Tuolumne County and Tuttletown are not listed as permittees in Statewide Small MS4 Phase 2 permit Attachment A, B, or D. No Tuolumne County urban areas identified in Phase 2 Att A and Att B.</t>
  </si>
  <si>
    <t>Twain</t>
  </si>
  <si>
    <t>Upstream of Rock Creek Reservoir, Cresta Reservoir, Poe Reservoir, and Lake Oroville.  Plumas County and Twain are not listed as permittees in Statewide Small MS4 Phase 2 permit Attachment A, B, or D. No Plumas County urban areas identified in Phase 2 Att A and Att B.</t>
  </si>
  <si>
    <t>Vallecito</t>
  </si>
  <si>
    <t>Upstream of New Melones Reservoir.  Only Calaveras County is listed as a permittee in Statewide Small MS4 Phase 2 permit Attachment A.</t>
  </si>
  <si>
    <t>Vallejo</t>
  </si>
  <si>
    <t>Valley Springs</t>
  </si>
  <si>
    <t>Volcano</t>
  </si>
  <si>
    <t>Wallace</t>
  </si>
  <si>
    <t>Upstream of Wallace Reservoir.  Only Calaveras County is listed as a permittee in Statewide Small MS4 Phase 2 permit Attachment A.</t>
  </si>
  <si>
    <t>Weaverville</t>
  </si>
  <si>
    <t>Trinity County and Weaverville are not listed as permittees in Statewide Small MS4 Phase 2 permit Attachment A, B, or D. No Trinity County urban areas identified in Phase 2 Att A and Att B. No UA or UC in Trinity County.</t>
  </si>
  <si>
    <t>West Point</t>
  </si>
  <si>
    <t>Upstream of Pardee Reservoir.  Only Calaveras County is listed as a permittee in Statewide Small MS4 Phase 2 permit Attachment A.</t>
  </si>
  <si>
    <t>Willow Creek</t>
  </si>
  <si>
    <t>Humboldt</t>
  </si>
  <si>
    <t>Not named in Statewide Small MS4 Phase 2 permit Attachment A, but Humboldt County is listed as a permittee.</t>
  </si>
  <si>
    <t>Yankee Hill</t>
  </si>
  <si>
    <t>Upstream of Lake Oroville.  Not named in Statewide Small MS4 Phase 2 permit Att A; not in any UA or UC; Butte County is listed as a permittee in Att A.</t>
  </si>
  <si>
    <t>Yosemite Lakes</t>
  </si>
  <si>
    <t>Upstream of Spring Reservoir and Hensley Lake.  Not named in Statewide Small MS4 Phase 2 permit Attachment A, but Madera County is listed as a permittee.</t>
  </si>
  <si>
    <t>Yreka</t>
  </si>
  <si>
    <t>(c) Community has mine features upstream of dam for reservoir with elevated fish MeHg?
X if 303(d)-listed (only the first downstream 303(d)-listed reservoir is included); X+ for other dams that meet definition of reservoir,  have elevated fish MeHg, &amp; ≥2 samples</t>
  </si>
  <si>
    <t>&lt;fish Hg not elevated, ≥2 samples&gt;</t>
  </si>
  <si>
    <t>&lt;fish Hg not elevated, ≥2 samples&gt; &lt;fish Hg elevated, 1 sample&gt;&lt;no fish Hg data&gt;</t>
  </si>
  <si>
    <t>Mariposa County and Catheys Valley are not listed as permittees in Statewide Small MS4 Phase 2 permit Attachment A, B, or D. No Mariposa County urban areas identified in Phase 2 Att A and Att B.</t>
  </si>
  <si>
    <t>Upstream of Black Hawk Dam and Hensley Lake. Not named in Statewide Small MS4 Phase 2 permit Attachment A, but Madera County is listed as a permittee.</t>
  </si>
  <si>
    <r>
      <t>1. Sum of # of Mine Features within Community Boundary</t>
    </r>
    <r>
      <rPr>
        <vertAlign val="superscript"/>
        <sz val="9"/>
        <color theme="1"/>
        <rFont val="Arial"/>
        <family val="2"/>
      </rPr>
      <t xml:space="preserve"> (b)</t>
    </r>
  </si>
  <si>
    <r>
      <t>2. Sum of # of Mine Feature Within 
303(d)-Listed Reservoir Watershed</t>
    </r>
    <r>
      <rPr>
        <vertAlign val="superscript"/>
        <sz val="9"/>
        <color theme="1"/>
        <rFont val="Arial"/>
        <family val="2"/>
      </rPr>
      <t xml:space="preserve"> (b)</t>
    </r>
  </si>
  <si>
    <r>
      <t>2010 Census Category</t>
    </r>
    <r>
      <rPr>
        <vertAlign val="superscript"/>
        <sz val="9"/>
        <color theme="1"/>
        <rFont val="Arial"/>
        <family val="2"/>
      </rPr>
      <t xml:space="preserve"> (a)</t>
    </r>
  </si>
  <si>
    <t>(b) Only mine features with potential for mercury pollution -- mercury, gold and silver mines -- are included in the counts for PAMP and MRDS. In addition, only towns and CDPs with at least three producer, past producer, plant, and prospect features are included for MRDS.</t>
  </si>
  <si>
    <t>(a) 2010 Census categories:
      C1  -  Incorporated cities
      U1  -  A census designated place with an official federally recognized name
      U2  -  A census designated place without an official federally recognized name</t>
  </si>
  <si>
    <r>
      <t>4. Census Urban Areas &amp; Clusters</t>
    </r>
    <r>
      <rPr>
        <vertAlign val="superscript"/>
        <sz val="9"/>
        <color theme="1"/>
        <rFont val="Arial"/>
        <family val="2"/>
      </rPr>
      <t xml:space="preserve"> (c)</t>
    </r>
  </si>
  <si>
    <r>
      <t>5. Communities Upstream of Reservoir Dams</t>
    </r>
    <r>
      <rPr>
        <vertAlign val="superscript"/>
        <sz val="9"/>
        <color theme="1"/>
        <rFont val="Arial"/>
        <family val="2"/>
      </rPr>
      <t xml:space="preserve"> (d)</t>
    </r>
  </si>
  <si>
    <r>
      <t>Notes</t>
    </r>
    <r>
      <rPr>
        <vertAlign val="superscript"/>
        <sz val="9"/>
        <color theme="1"/>
        <rFont val="Arial"/>
        <family val="2"/>
      </rPr>
      <t xml:space="preserve"> (e)</t>
    </r>
  </si>
  <si>
    <t xml:space="preserve">(d) This review assessed the location of reservoirs formed by jurisdictional state and federal dams (DWR 2010a and 2010b). The review did not attempt to identify other types of reservoirs, such as reservoirs formed by extensive berms, or excavated park lakes and former quarry ponds. As a result, this review may underestimate the number of communities that meet the before-mentioned criteria. </t>
  </si>
  <si>
    <t>(c) Urbanized Areas and Urban Clusters verified by 2010 Census Reference Maps (https://www.census.gov/geo/maps-data/maps/2010ua.html)</t>
  </si>
  <si>
    <t>(e) All downstream reservoirs are listed until a 303(d)-listed reservoir is reached.  This means there could be additional reservoirs (303(d) listed or not) downstream of the 303(d) listed reservoirs that are not mentioned in the notes section.  An example of this is Lake Natoma, which is downstream of Folsom Lake.</t>
  </si>
  <si>
    <t>Table H.15: Summary of GIS-based assessment to determine which communities upstream of reservoir dams may include historic mining features with potential for mercury contamination within their boundaries</t>
  </si>
  <si>
    <t>Table H.15 Footnotes:</t>
  </si>
  <si>
    <t>DFW 2012b, 2012d, 2012e, 2012i, 2013a, 2013b; ICF 2010; Rotman 2014 pers. comm.; Radford 2014 pers. comm.</t>
  </si>
  <si>
    <t># of productive mine sites if "o" entered for relative number of mine sites</t>
  </si>
  <si>
    <t xml:space="preserve">  </t>
  </si>
  <si>
    <t>See Word file "Appendix H_Table-H-1 footnotes.docx"</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</si>
</sst>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 * #,##0.00_ ;_ * \-#,##0.00_ ;_ * &quot;-&quot;??_ ;_ @_ "/>
    <numFmt numFmtId="165" formatCode="0.0"/>
    <numFmt numFmtId="166" formatCode="#,##0.0"/>
    <numFmt numFmtId="167" formatCode="0.0%"/>
    <numFmt numFmtId="168" formatCode="###0;###0"/>
  </numFmts>
  <fonts count="11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1"/>
      <color theme="1"/>
      <name val="Arial"/>
      <family val="2"/>
    </font>
    <font>
      <b/>
      <i/>
      <sz val="11"/>
      <color theme="1"/>
      <name val="Arial"/>
      <family val="2"/>
    </font>
    <font>
      <sz val="9"/>
      <color theme="1"/>
      <name val="Arial"/>
      <family val="2"/>
    </font>
    <font>
      <b/>
      <sz val="11"/>
      <color theme="1"/>
      <name val="Arial"/>
      <family val="2"/>
    </font>
    <font>
      <i/>
      <sz val="11"/>
      <color rgb="FF0000FF"/>
      <name val="Arial"/>
      <family val="2"/>
    </font>
    <font>
      <i/>
      <sz val="9"/>
      <color theme="1"/>
      <name val="Arial"/>
      <family val="2"/>
    </font>
    <font>
      <b/>
      <sz val="9"/>
      <color theme="1"/>
      <name val="Arial"/>
      <family val="2"/>
    </font>
    <font>
      <sz val="9"/>
      <color rgb="FF0000FF"/>
      <name val="Arial"/>
      <family val="2"/>
    </font>
    <font>
      <b/>
      <u/>
      <sz val="9"/>
      <color theme="1"/>
      <name val="Arial"/>
      <family val="2"/>
    </font>
    <font>
      <sz val="7"/>
      <color theme="1"/>
      <name val="Arial"/>
      <family val="2"/>
    </font>
    <font>
      <sz val="8"/>
      <color theme="1"/>
      <name val="Arial"/>
      <family val="2"/>
    </font>
    <font>
      <i/>
      <sz val="8"/>
      <color theme="1"/>
      <name val="Arial"/>
      <family val="2"/>
    </font>
    <font>
      <sz val="10"/>
      <color rgb="FF0000FF"/>
      <name val="Arial"/>
      <family val="2"/>
    </font>
    <font>
      <sz val="11"/>
      <color indexed="8"/>
      <name val="Calibri"/>
      <family val="2"/>
    </font>
    <font>
      <sz val="11"/>
      <color indexed="9"/>
      <name val="Calibri"/>
      <family val="2"/>
    </font>
    <font>
      <sz val="11"/>
      <color theme="0"/>
      <name val="Calibri"/>
      <family val="2"/>
      <scheme val="minor"/>
    </font>
    <font>
      <sz val="11"/>
      <color indexed="20"/>
      <name val="Calibri"/>
      <family val="2"/>
    </font>
    <font>
      <sz val="11"/>
      <color rgb="FF9C0006"/>
      <name val="Calibri"/>
      <family val="2"/>
      <scheme val="minor"/>
    </font>
    <font>
      <b/>
      <sz val="11"/>
      <color indexed="52"/>
      <name val="Calibri"/>
      <family val="2"/>
    </font>
    <font>
      <b/>
      <sz val="11"/>
      <color rgb="FFFA7D00"/>
      <name val="Calibri"/>
      <family val="2"/>
      <scheme val="minor"/>
    </font>
    <font>
      <b/>
      <sz val="11"/>
      <color indexed="9"/>
      <name val="Calibri"/>
      <family val="2"/>
    </font>
    <font>
      <b/>
      <sz val="11"/>
      <color theme="0"/>
      <name val="Calibri"/>
      <family val="2"/>
      <scheme val="minor"/>
    </font>
    <font>
      <sz val="10"/>
      <name val="MS Sans Serif"/>
      <family val="2"/>
    </font>
    <font>
      <sz val="12"/>
      <name val="Arial"/>
      <family val="2"/>
    </font>
    <font>
      <sz val="10"/>
      <name val="Arial"/>
      <family val="2"/>
    </font>
    <font>
      <i/>
      <sz val="11"/>
      <color rgb="FF7F7F7F"/>
      <name val="Calibri"/>
      <family val="2"/>
      <scheme val="minor"/>
    </font>
    <font>
      <i/>
      <sz val="11"/>
      <color indexed="23"/>
      <name val="Calibri"/>
      <family val="2"/>
    </font>
    <font>
      <sz val="11"/>
      <color indexed="17"/>
      <name val="Calibri"/>
      <family val="2"/>
    </font>
    <font>
      <sz val="11"/>
      <color rgb="FF006100"/>
      <name val="Calibri"/>
      <family val="2"/>
      <scheme val="minor"/>
    </font>
    <font>
      <b/>
      <sz val="15"/>
      <color theme="3"/>
      <name val="Calibri"/>
      <family val="2"/>
      <scheme val="minor"/>
    </font>
    <font>
      <b/>
      <sz val="15"/>
      <color indexed="56"/>
      <name val="Calibri"/>
      <family val="2"/>
    </font>
    <font>
      <b/>
      <sz val="13"/>
      <color theme="3"/>
      <name val="Calibri"/>
      <family val="2"/>
      <scheme val="minor"/>
    </font>
    <font>
      <b/>
      <sz val="13"/>
      <color indexed="56"/>
      <name val="Calibri"/>
      <family val="2"/>
    </font>
    <font>
      <b/>
      <sz val="11"/>
      <color theme="3"/>
      <name val="Calibri"/>
      <family val="2"/>
      <scheme val="minor"/>
    </font>
    <font>
      <b/>
      <sz val="11"/>
      <color indexed="56"/>
      <name val="Calibri"/>
      <family val="2"/>
    </font>
    <font>
      <u/>
      <sz val="10"/>
      <color indexed="12"/>
      <name val="Arial"/>
      <family val="2"/>
    </font>
    <font>
      <u/>
      <sz val="11"/>
      <color theme="10"/>
      <name val="Arial"/>
      <family val="2"/>
    </font>
    <font>
      <u/>
      <sz val="11"/>
      <color theme="10"/>
      <name val="Calibri"/>
      <family val="2"/>
      <scheme val="minor"/>
    </font>
    <font>
      <sz val="11"/>
      <color indexed="62"/>
      <name val="Calibri"/>
      <family val="2"/>
    </font>
    <font>
      <sz val="11"/>
      <color rgb="FF3F3F76"/>
      <name val="Calibri"/>
      <family val="2"/>
      <scheme val="minor"/>
    </font>
    <font>
      <sz val="11"/>
      <color rgb="FFFA7D00"/>
      <name val="Calibri"/>
      <family val="2"/>
      <scheme val="minor"/>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b/>
      <sz val="11"/>
      <color rgb="FF3F3F3F"/>
      <name val="Calibri"/>
      <family val="2"/>
      <scheme val="minor"/>
    </font>
    <font>
      <b/>
      <sz val="18"/>
      <color indexed="56"/>
      <name val="Cambria"/>
      <family val="2"/>
    </font>
    <font>
      <b/>
      <sz val="11"/>
      <color theme="1"/>
      <name val="Calibri"/>
      <family val="2"/>
      <scheme val="minor"/>
    </font>
    <font>
      <b/>
      <sz val="11"/>
      <color indexed="8"/>
      <name val="Calibri"/>
      <family val="2"/>
    </font>
    <font>
      <sz val="11"/>
      <color rgb="FFFF0000"/>
      <name val="Calibri"/>
      <family val="2"/>
      <scheme val="minor"/>
    </font>
    <font>
      <sz val="11"/>
      <color indexed="10"/>
      <name val="Calibri"/>
      <family val="2"/>
    </font>
    <font>
      <i/>
      <sz val="11"/>
      <color theme="1"/>
      <name val="Arial"/>
      <family val="2"/>
    </font>
    <font>
      <b/>
      <sz val="11"/>
      <color rgb="FFFF0000"/>
      <name val="Arial"/>
      <family val="2"/>
    </font>
    <font>
      <sz val="11"/>
      <color rgb="FFFF0000"/>
      <name val="Arial"/>
      <family val="2"/>
    </font>
    <font>
      <sz val="10"/>
      <color rgb="FF000000"/>
      <name val="Times New Roman"/>
      <family val="1"/>
    </font>
    <font>
      <u/>
      <sz val="10"/>
      <color theme="10"/>
      <name val="Times New Roman"/>
      <family val="1"/>
    </font>
    <font>
      <b/>
      <sz val="9"/>
      <name val="Arial"/>
      <family val="2"/>
    </font>
    <font>
      <sz val="9"/>
      <name val="Arial"/>
      <family val="2"/>
    </font>
    <font>
      <vertAlign val="superscript"/>
      <sz val="9"/>
      <color rgb="FF000000"/>
      <name val="Arial"/>
      <family val="2"/>
    </font>
    <font>
      <sz val="9"/>
      <color rgb="FF000000"/>
      <name val="Arial"/>
      <family val="2"/>
    </font>
    <font>
      <u/>
      <sz val="9"/>
      <name val="Arial"/>
      <family val="2"/>
    </font>
    <font>
      <u/>
      <sz val="9"/>
      <color theme="10"/>
      <name val="Arial"/>
      <family val="2"/>
    </font>
    <font>
      <vertAlign val="superscript"/>
      <sz val="9"/>
      <color theme="1"/>
      <name val="Arial"/>
      <family val="2"/>
    </font>
    <font>
      <u/>
      <sz val="9"/>
      <color theme="10"/>
      <name val="Calibri"/>
      <family val="2"/>
      <scheme val="minor"/>
    </font>
    <font>
      <sz val="8"/>
      <name val="Arial"/>
      <family val="2"/>
    </font>
    <font>
      <sz val="8"/>
      <color rgb="FF9933FF"/>
      <name val="Arial"/>
      <family val="2"/>
    </font>
    <font>
      <sz val="8"/>
      <color rgb="FF00B050"/>
      <name val="Arial"/>
      <family val="2"/>
    </font>
    <font>
      <i/>
      <sz val="8"/>
      <color rgb="FF00B050"/>
      <name val="Arial"/>
      <family val="2"/>
    </font>
    <font>
      <i/>
      <sz val="8"/>
      <name val="Arial"/>
      <family val="2"/>
    </font>
    <font>
      <sz val="9"/>
      <color rgb="FF9933FF"/>
      <name val="Arial"/>
      <family val="2"/>
    </font>
    <font>
      <sz val="9"/>
      <color rgb="FF00B050"/>
      <name val="Arial"/>
      <family val="2"/>
    </font>
    <font>
      <b/>
      <sz val="9"/>
      <color rgb="FF0000FF"/>
      <name val="Arial"/>
      <family val="2"/>
    </font>
    <font>
      <i/>
      <sz val="9"/>
      <name val="Arial"/>
      <family val="2"/>
    </font>
    <font>
      <sz val="11"/>
      <name val="Arial"/>
      <family val="2"/>
    </font>
    <font>
      <b/>
      <sz val="9"/>
      <color rgb="FF00B050"/>
      <name val="Arial"/>
      <family val="2"/>
    </font>
    <font>
      <i/>
      <sz val="9"/>
      <color rgb="FF00B050"/>
      <name val="Arial"/>
      <family val="2"/>
    </font>
    <font>
      <b/>
      <i/>
      <sz val="9"/>
      <color rgb="FF0000FF"/>
      <name val="Arial"/>
      <family val="2"/>
    </font>
    <font>
      <i/>
      <sz val="9"/>
      <color rgb="FF0000FF"/>
      <name val="Arial"/>
      <family val="2"/>
    </font>
    <font>
      <b/>
      <sz val="8"/>
      <color theme="1"/>
      <name val="Arial"/>
      <family val="2"/>
    </font>
    <font>
      <sz val="8"/>
      <color rgb="FF0000FF"/>
      <name val="Arial"/>
      <family val="2"/>
    </font>
    <font>
      <i/>
      <sz val="8"/>
      <color rgb="FF0000FF"/>
      <name val="Arial"/>
      <family val="2"/>
    </font>
    <font>
      <b/>
      <sz val="15"/>
      <color rgb="FF00B050"/>
      <name val="Arial"/>
      <family val="2"/>
    </font>
    <font>
      <b/>
      <sz val="14"/>
      <color rgb="FF00B050"/>
      <name val="Arial"/>
      <family val="2"/>
    </font>
    <font>
      <b/>
      <sz val="14"/>
      <color rgb="FF00B050"/>
      <name val="Wingdings"/>
      <charset val="2"/>
    </font>
    <font>
      <b/>
      <sz val="16"/>
      <color rgb="FF00B050"/>
      <name val="Arial"/>
      <family val="2"/>
    </font>
    <font>
      <b/>
      <sz val="15"/>
      <color rgb="FF00B050"/>
      <name val="Wingdings"/>
      <charset val="2"/>
    </font>
    <font>
      <i/>
      <sz val="10"/>
      <color theme="1"/>
      <name val="Arial"/>
      <family val="2"/>
    </font>
  </fonts>
  <fills count="6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FFCC99"/>
        <bgColor indexed="64"/>
      </patternFill>
    </fill>
    <fill>
      <patternFill patternType="solid">
        <fgColor theme="0" tint="-0.14996795556505021"/>
        <bgColor indexed="64"/>
      </patternFill>
    </fill>
    <fill>
      <patternFill patternType="solid">
        <fgColor theme="0"/>
        <bgColor indexed="64"/>
      </patternFill>
    </fill>
  </fills>
  <borders count="1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indexed="64"/>
      </right>
      <top style="medium">
        <color auto="1"/>
      </top>
      <bottom style="thin">
        <color indexed="64"/>
      </bottom>
      <diagonal/>
    </border>
    <border>
      <left style="medium">
        <color indexed="64"/>
      </left>
      <right style="medium">
        <color indexed="64"/>
      </right>
      <top style="medium">
        <color indexed="64"/>
      </top>
      <bottom style="thin">
        <color indexed="64"/>
      </bottom>
      <diagonal/>
    </border>
    <border>
      <left style="medium">
        <color auto="1"/>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indexed="64"/>
      </left>
      <right style="medium">
        <color indexed="64"/>
      </right>
      <top style="medium">
        <color indexed="64"/>
      </top>
      <bottom style="thin">
        <color indexed="64"/>
      </bottom>
      <diagonal/>
    </border>
    <border>
      <left style="medium">
        <color auto="1"/>
      </left>
      <right style="medium">
        <color auto="1"/>
      </right>
      <top style="medium">
        <color auto="1"/>
      </top>
      <bottom style="medium">
        <color auto="1"/>
      </bottom>
      <diagonal/>
    </border>
    <border>
      <left style="dotted">
        <color auto="1"/>
      </left>
      <right/>
      <top style="medium">
        <color auto="1"/>
      </top>
      <bottom style="medium">
        <color auto="1"/>
      </bottom>
      <diagonal/>
    </border>
    <border>
      <left style="dotted">
        <color auto="1"/>
      </left>
      <right style="dotted">
        <color auto="1"/>
      </right>
      <top style="medium">
        <color auto="1"/>
      </top>
      <bottom style="medium">
        <color auto="1"/>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auto="1"/>
      </left>
      <right style="dotted">
        <color auto="1"/>
      </right>
      <top style="medium">
        <color auto="1"/>
      </top>
      <bottom style="medium">
        <color auto="1"/>
      </bottom>
      <diagonal/>
    </border>
    <border>
      <left style="dotted">
        <color indexed="64"/>
      </left>
      <right style="medium">
        <color indexed="64"/>
      </right>
      <top style="medium">
        <color indexed="64"/>
      </top>
      <bottom style="medium">
        <color indexed="64"/>
      </bottom>
      <diagonal/>
    </border>
    <border>
      <left style="dotted">
        <color auto="1"/>
      </left>
      <right/>
      <top style="medium">
        <color auto="1"/>
      </top>
      <bottom style="thin">
        <color auto="1"/>
      </bottom>
      <diagonal/>
    </border>
    <border>
      <left style="medium">
        <color indexed="64"/>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auto="1"/>
      </left>
      <right style="dotted">
        <color auto="1"/>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auto="1"/>
      </top>
      <bottom style="medium">
        <color auto="1"/>
      </bottom>
      <diagonal/>
    </border>
    <border>
      <left/>
      <right style="dotted">
        <color auto="1"/>
      </right>
      <top style="medium">
        <color auto="1"/>
      </top>
      <bottom style="thin">
        <color auto="1"/>
      </bottom>
      <diagonal/>
    </border>
    <border>
      <left style="medium">
        <color auto="1"/>
      </left>
      <right style="dotted">
        <color auto="1"/>
      </right>
      <top style="medium">
        <color auto="1"/>
      </top>
      <bottom/>
      <diagonal/>
    </border>
    <border>
      <left style="dotted">
        <color auto="1"/>
      </left>
      <right style="medium">
        <color indexed="64"/>
      </right>
      <top style="medium">
        <color auto="1"/>
      </top>
      <bottom/>
      <diagonal/>
    </border>
    <border>
      <left style="medium">
        <color auto="1"/>
      </left>
      <right style="dotted">
        <color auto="1"/>
      </right>
      <top/>
      <bottom style="medium">
        <color indexed="64"/>
      </bottom>
      <diagonal/>
    </border>
    <border>
      <left style="dotted">
        <color auto="1"/>
      </left>
      <right style="medium">
        <color indexed="64"/>
      </right>
      <top/>
      <bottom style="medium">
        <color indexed="64"/>
      </bottom>
      <diagonal/>
    </border>
    <border>
      <left style="medium">
        <color auto="1"/>
      </left>
      <right/>
      <top style="medium">
        <color auto="1"/>
      </top>
      <bottom/>
      <diagonal/>
    </border>
    <border>
      <left style="medium">
        <color auto="1"/>
      </left>
      <right/>
      <top/>
      <bottom style="medium">
        <color indexed="64"/>
      </bottom>
      <diagonal/>
    </border>
    <border>
      <left style="medium">
        <color auto="1"/>
      </left>
      <right style="medium">
        <color indexed="64"/>
      </right>
      <top style="medium">
        <color auto="1"/>
      </top>
      <bottom/>
      <diagonal/>
    </border>
    <border>
      <left style="medium">
        <color auto="1"/>
      </left>
      <right style="medium">
        <color indexed="64"/>
      </right>
      <top/>
      <bottom style="medium">
        <color indexed="64"/>
      </bottom>
      <diagonal/>
    </border>
    <border>
      <left style="medium">
        <color auto="1"/>
      </left>
      <right style="medium">
        <color indexed="64"/>
      </right>
      <top/>
      <bottom style="thin">
        <color indexed="64"/>
      </bottom>
      <diagonal/>
    </border>
    <border>
      <left style="dotted">
        <color auto="1"/>
      </left>
      <right style="medium">
        <color auto="1"/>
      </right>
      <top style="thin">
        <color auto="1"/>
      </top>
      <bottom/>
      <diagonal/>
    </border>
    <border>
      <left style="dotted">
        <color auto="1"/>
      </left>
      <right style="dotted">
        <color auto="1"/>
      </right>
      <top style="thin">
        <color auto="1"/>
      </top>
      <bottom/>
      <diagonal/>
    </border>
    <border>
      <left style="medium">
        <color auto="1"/>
      </left>
      <right style="dotted">
        <color auto="1"/>
      </right>
      <top style="thin">
        <color auto="1"/>
      </top>
      <bottom/>
      <diagonal/>
    </border>
    <border>
      <left style="dotted">
        <color auto="1"/>
      </left>
      <right style="medium">
        <color auto="1"/>
      </right>
      <top style="thin">
        <color auto="1"/>
      </top>
      <bottom style="thin">
        <color auto="1"/>
      </bottom>
      <diagonal/>
    </border>
    <border>
      <left style="dotted">
        <color auto="1"/>
      </left>
      <right style="dotted">
        <color auto="1"/>
      </right>
      <top style="thin">
        <color auto="1"/>
      </top>
      <bottom style="thin">
        <color auto="1"/>
      </bottom>
      <diagonal/>
    </border>
    <border>
      <left style="medium">
        <color auto="1"/>
      </left>
      <right style="dotted">
        <color auto="1"/>
      </right>
      <top style="thin">
        <color auto="1"/>
      </top>
      <bottom style="thin">
        <color auto="1"/>
      </bottom>
      <diagonal/>
    </border>
    <border>
      <left/>
      <right/>
      <top style="medium">
        <color auto="1"/>
      </top>
      <bottom/>
      <diagonal/>
    </border>
    <border>
      <left style="dotted">
        <color auto="1"/>
      </left>
      <right style="medium">
        <color auto="1"/>
      </right>
      <top style="thin">
        <color auto="1"/>
      </top>
      <bottom style="medium">
        <color auto="1"/>
      </bottom>
      <diagonal/>
    </border>
    <border>
      <left style="medium">
        <color auto="1"/>
      </left>
      <right style="dotted">
        <color auto="1"/>
      </right>
      <top style="thin">
        <color auto="1"/>
      </top>
      <bottom style="medium">
        <color auto="1"/>
      </bottom>
      <diagonal/>
    </border>
    <border>
      <left style="dotted">
        <color auto="1"/>
      </left>
      <right/>
      <top style="thin">
        <color auto="1"/>
      </top>
      <bottom style="thin">
        <color auto="1"/>
      </bottom>
      <diagonal/>
    </border>
    <border>
      <left style="dotted">
        <color indexed="64"/>
      </left>
      <right/>
      <top style="thin">
        <color indexed="64"/>
      </top>
      <bottom style="medium">
        <color indexed="64"/>
      </bottom>
      <diagonal/>
    </border>
    <border>
      <left style="thin">
        <color auto="1"/>
      </left>
      <right style="medium">
        <color auto="1"/>
      </right>
      <top style="medium">
        <color auto="1"/>
      </top>
      <bottom/>
      <diagonal/>
    </border>
    <border>
      <left style="thin">
        <color auto="1"/>
      </left>
      <right style="medium">
        <color auto="1"/>
      </right>
      <top/>
      <bottom style="medium">
        <color indexed="64"/>
      </bottom>
      <diagonal/>
    </border>
    <border>
      <left/>
      <right/>
      <top/>
      <bottom style="medium">
        <color indexed="64"/>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dotted">
        <color indexed="64"/>
      </right>
      <top style="thin">
        <color indexed="64"/>
      </top>
      <bottom style="medium">
        <color indexed="64"/>
      </bottom>
      <diagonal/>
    </border>
    <border>
      <left/>
      <right style="dotted">
        <color indexed="64"/>
      </right>
      <top/>
      <bottom style="thin">
        <color indexed="64"/>
      </bottom>
      <diagonal/>
    </border>
    <border>
      <left/>
      <right style="dotted">
        <color auto="1"/>
      </right>
      <top style="thin">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indexed="64"/>
      </bottom>
      <diagonal/>
    </border>
    <border>
      <left style="medium">
        <color auto="1"/>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medium">
        <color auto="1"/>
      </top>
      <bottom style="thin">
        <color auto="1"/>
      </bottom>
      <diagonal/>
    </border>
    <border>
      <left style="thin">
        <color auto="1"/>
      </left>
      <right style="dotted">
        <color indexed="64"/>
      </right>
      <top style="thin">
        <color indexed="64"/>
      </top>
      <bottom style="medium">
        <color indexed="64"/>
      </bottom>
      <diagonal/>
    </border>
    <border>
      <left style="thin">
        <color auto="1"/>
      </left>
      <right style="dotted">
        <color auto="1"/>
      </right>
      <top style="medium">
        <color auto="1"/>
      </top>
      <bottom style="thin">
        <color auto="1"/>
      </bottom>
      <diagonal/>
    </border>
    <border>
      <left style="thin">
        <color auto="1"/>
      </left>
      <right style="dotted">
        <color auto="1"/>
      </right>
      <top style="thin">
        <color auto="1"/>
      </top>
      <bottom style="thin">
        <color auto="1"/>
      </bottom>
      <diagonal/>
    </border>
    <border>
      <left style="thin">
        <color auto="1"/>
      </left>
      <right/>
      <top style="medium">
        <color auto="1"/>
      </top>
      <bottom/>
      <diagonal/>
    </border>
    <border>
      <left style="thin">
        <color auto="1"/>
      </left>
      <right/>
      <top/>
      <bottom style="medium">
        <color indexed="64"/>
      </bottom>
      <diagonal/>
    </border>
    <border>
      <left style="thin">
        <color auto="1"/>
      </left>
      <right/>
      <top style="thin">
        <color auto="1"/>
      </top>
      <bottom style="thin">
        <color auto="1"/>
      </bottom>
      <diagonal/>
    </border>
    <border>
      <left style="thin">
        <color auto="1"/>
      </left>
      <right/>
      <top style="thin">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top/>
      <bottom style="medium">
        <color rgb="FF000000"/>
      </bottom>
      <diagonal/>
    </border>
    <border>
      <left style="medium">
        <color rgb="FF000000"/>
      </left>
      <right style="dotted">
        <color rgb="FF000000"/>
      </right>
      <top style="medium">
        <color rgb="FF000000"/>
      </top>
      <bottom style="medium">
        <color rgb="FF000000"/>
      </bottom>
      <diagonal/>
    </border>
    <border>
      <left style="dotted">
        <color rgb="FF000000"/>
      </left>
      <right style="dotted">
        <color rgb="FF000000"/>
      </right>
      <top style="medium">
        <color rgb="FF000000"/>
      </top>
      <bottom style="medium">
        <color rgb="FF000000"/>
      </bottom>
      <diagonal/>
    </border>
    <border>
      <left style="dotted">
        <color rgb="FF000000"/>
      </left>
      <right style="medium">
        <color rgb="FF000000"/>
      </right>
      <top style="medium">
        <color rgb="FF000000"/>
      </top>
      <bottom style="medium">
        <color rgb="FF000000"/>
      </bottom>
      <diagonal/>
    </border>
    <border>
      <left style="medium">
        <color rgb="FF000000"/>
      </left>
      <right style="dotted">
        <color rgb="FF000000"/>
      </right>
      <top/>
      <bottom style="thin">
        <color rgb="FF000000"/>
      </bottom>
      <diagonal/>
    </border>
    <border>
      <left style="dotted">
        <color rgb="FF000000"/>
      </left>
      <right style="dotted">
        <color rgb="FF000000"/>
      </right>
      <top/>
      <bottom style="thin">
        <color rgb="FF000000"/>
      </bottom>
      <diagonal/>
    </border>
    <border>
      <left style="dotted">
        <color rgb="FF000000"/>
      </left>
      <right style="medium">
        <color rgb="FF000000"/>
      </right>
      <top/>
      <bottom style="thin">
        <color rgb="FF000000"/>
      </bottom>
      <diagonal/>
    </border>
    <border>
      <left/>
      <right/>
      <top style="medium">
        <color theme="1"/>
      </top>
      <bottom/>
      <diagonal/>
    </border>
    <border>
      <left style="dotted">
        <color theme="1"/>
      </left>
      <right style="medium">
        <color theme="1"/>
      </right>
      <top style="thin">
        <color theme="1"/>
      </top>
      <bottom style="medium">
        <color theme="1"/>
      </bottom>
      <diagonal/>
    </border>
    <border>
      <left style="dotted">
        <color theme="1"/>
      </left>
      <right style="dotted">
        <color theme="1"/>
      </right>
      <top style="thin">
        <color theme="1"/>
      </top>
      <bottom style="medium">
        <color theme="1"/>
      </bottom>
      <diagonal/>
    </border>
    <border>
      <left style="thin">
        <color theme="1"/>
      </left>
      <right style="dotted">
        <color theme="1"/>
      </right>
      <top style="thin">
        <color theme="1"/>
      </top>
      <bottom style="medium">
        <color theme="1"/>
      </bottom>
      <diagonal/>
    </border>
    <border>
      <left style="dotted">
        <color theme="1"/>
      </left>
      <right/>
      <top style="thin">
        <color theme="1"/>
      </top>
      <bottom style="medium">
        <color theme="1"/>
      </bottom>
      <diagonal/>
    </border>
    <border>
      <left style="medium">
        <color theme="1"/>
      </left>
      <right style="dotted">
        <color theme="1"/>
      </right>
      <top style="thin">
        <color theme="1"/>
      </top>
      <bottom style="medium">
        <color theme="1"/>
      </bottom>
      <diagonal/>
    </border>
    <border>
      <left style="dotted">
        <color theme="1"/>
      </left>
      <right style="medium">
        <color theme="1"/>
      </right>
      <top style="medium">
        <color theme="1"/>
      </top>
      <bottom style="thin">
        <color theme="1"/>
      </bottom>
      <diagonal/>
    </border>
    <border>
      <left style="dotted">
        <color theme="1"/>
      </left>
      <right style="dotted">
        <color theme="1"/>
      </right>
      <top style="medium">
        <color theme="1"/>
      </top>
      <bottom style="thin">
        <color theme="1"/>
      </bottom>
      <diagonal/>
    </border>
    <border>
      <left style="thin">
        <color theme="1"/>
      </left>
      <right style="dotted">
        <color theme="1"/>
      </right>
      <top style="medium">
        <color theme="1"/>
      </top>
      <bottom style="thin">
        <color theme="1"/>
      </bottom>
      <diagonal/>
    </border>
    <border>
      <left style="dotted">
        <color theme="1"/>
      </left>
      <right/>
      <top style="medium">
        <color theme="1"/>
      </top>
      <bottom style="thin">
        <color theme="1"/>
      </bottom>
      <diagonal/>
    </border>
    <border>
      <left style="medium">
        <color theme="1"/>
      </left>
      <right style="dotted">
        <color theme="1"/>
      </right>
      <top style="medium">
        <color theme="1"/>
      </top>
      <bottom style="thin">
        <color theme="1"/>
      </bottom>
      <diagonal/>
    </border>
    <border>
      <left style="dotted">
        <color theme="1"/>
      </left>
      <right/>
      <top style="medium">
        <color theme="1"/>
      </top>
      <bottom style="medium">
        <color theme="1"/>
      </bottom>
      <diagonal/>
    </border>
    <border>
      <left style="dotted">
        <color theme="1"/>
      </left>
      <right style="dotted">
        <color theme="1"/>
      </right>
      <top style="medium">
        <color theme="1"/>
      </top>
      <bottom style="medium">
        <color theme="1"/>
      </bottom>
      <diagonal/>
    </border>
    <border>
      <left style="medium">
        <color theme="1"/>
      </left>
      <right style="dotted">
        <color theme="1"/>
      </right>
      <top style="medium">
        <color theme="1"/>
      </top>
      <bottom style="medium">
        <color theme="1"/>
      </bottom>
      <diagonal/>
    </border>
    <border>
      <left/>
      <right style="medium">
        <color theme="1"/>
      </right>
      <top style="medium">
        <color theme="1"/>
      </top>
      <bottom style="thin">
        <color theme="1"/>
      </bottom>
      <diagonal/>
    </border>
    <border>
      <left/>
      <right/>
      <top style="medium">
        <color theme="1"/>
      </top>
      <bottom style="thin">
        <color theme="1"/>
      </bottom>
      <diagonal/>
    </border>
    <border>
      <left style="medium">
        <color theme="1"/>
      </left>
      <right/>
      <top style="medium">
        <color theme="1"/>
      </top>
      <bottom style="thin">
        <color theme="1"/>
      </bottom>
      <diagonal/>
    </border>
    <border>
      <left/>
      <right style="thin">
        <color auto="1"/>
      </right>
      <top/>
      <bottom/>
      <diagonal/>
    </border>
    <border>
      <left style="thin">
        <color auto="1"/>
      </left>
      <right/>
      <top/>
      <bottom/>
      <diagonal/>
    </border>
    <border diagonalUp="1" diagonalDown="1">
      <left style="thin">
        <color auto="1"/>
      </left>
      <right style="dotted">
        <color auto="1"/>
      </right>
      <top/>
      <bottom/>
      <diagonal style="dotted">
        <color theme="0" tint="-0.499984740745262"/>
      </diagonal>
    </border>
    <border>
      <left style="thin">
        <color auto="1"/>
      </left>
      <right style="dotted">
        <color auto="1"/>
      </right>
      <top/>
      <bottom style="thin">
        <color auto="1"/>
      </bottom>
      <diagonal/>
    </border>
    <border>
      <left style="thin">
        <color auto="1"/>
      </left>
      <right style="dotted">
        <color auto="1"/>
      </right>
      <top/>
      <bottom/>
      <diagonal/>
    </border>
    <border>
      <left/>
      <right style="thin">
        <color auto="1"/>
      </right>
      <top/>
      <bottom style="medium">
        <color auto="1"/>
      </bottom>
      <diagonal/>
    </border>
    <border>
      <left style="dotted">
        <color auto="1"/>
      </left>
      <right style="thin">
        <color auto="1"/>
      </right>
      <top style="thin">
        <color auto="1"/>
      </top>
      <bottom style="thin">
        <color auto="1"/>
      </bottom>
      <diagonal/>
    </border>
    <border>
      <left/>
      <right style="thin">
        <color auto="1"/>
      </right>
      <top style="medium">
        <color auto="1"/>
      </top>
      <bottom style="medium">
        <color auto="1"/>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auto="1"/>
      </top>
      <bottom style="medium">
        <color indexed="64"/>
      </bottom>
      <diagonal/>
    </border>
    <border>
      <left/>
      <right/>
      <top style="thin">
        <color indexed="64"/>
      </top>
      <bottom style="thin">
        <color indexed="64"/>
      </bottom>
      <diagonal/>
    </border>
    <border>
      <left style="medium">
        <color auto="1"/>
      </left>
      <right style="dotted">
        <color auto="1"/>
      </right>
      <top/>
      <bottom style="medium">
        <color auto="1"/>
      </bottom>
      <diagonal/>
    </border>
    <border>
      <left style="dotted">
        <color auto="1"/>
      </left>
      <right style="dotted">
        <color indexed="64"/>
      </right>
      <top/>
      <bottom style="medium">
        <color indexed="64"/>
      </bottom>
      <diagonal/>
    </border>
    <border>
      <left style="medium">
        <color auto="1"/>
      </left>
      <right style="medium">
        <color auto="1"/>
      </right>
      <top/>
      <bottom style="medium">
        <color auto="1"/>
      </bottom>
      <diagonal/>
    </border>
    <border>
      <left/>
      <right style="medium">
        <color auto="1"/>
      </right>
      <top/>
      <bottom style="medium">
        <color auto="1"/>
      </bottom>
      <diagonal/>
    </border>
    <border diagonalUp="1" diagonalDown="1">
      <left style="thin">
        <color auto="1"/>
      </left>
      <right style="dotted">
        <color auto="1"/>
      </right>
      <top/>
      <bottom style="medium">
        <color auto="1"/>
      </bottom>
      <diagonal style="dotted">
        <color theme="0" tint="-0.499984740745262"/>
      </diagonal>
    </border>
    <border>
      <left style="thin">
        <color auto="1"/>
      </left>
      <right/>
      <top/>
      <bottom style="medium">
        <color auto="1"/>
      </bottom>
      <diagonal/>
    </border>
    <border>
      <left style="medium">
        <color auto="1"/>
      </left>
      <right style="thin">
        <color auto="1"/>
      </right>
      <top style="medium">
        <color auto="1"/>
      </top>
      <bottom/>
      <diagonal/>
    </border>
    <border>
      <left style="thin">
        <color auto="1"/>
      </left>
      <right style="dotted">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dotted">
        <color auto="1"/>
      </right>
      <top/>
      <bottom style="medium">
        <color auto="1"/>
      </bottom>
      <diagonal/>
    </border>
    <border>
      <left style="dotted">
        <color auto="1"/>
      </left>
      <right style="medium">
        <color auto="1"/>
      </right>
      <top/>
      <bottom style="medium">
        <color auto="1"/>
      </bottom>
      <diagonal/>
    </border>
    <border>
      <left style="medium">
        <color auto="1"/>
      </left>
      <right style="thin">
        <color auto="1"/>
      </right>
      <top style="medium">
        <color auto="1"/>
      </top>
      <bottom style="medium">
        <color indexed="64"/>
      </bottom>
      <diagonal/>
    </border>
    <border>
      <left style="dotted">
        <color auto="1"/>
      </left>
      <right style="thin">
        <color auto="1"/>
      </right>
      <top style="medium">
        <color auto="1"/>
      </top>
      <bottom/>
      <diagonal/>
    </border>
    <border>
      <left style="dotted">
        <color auto="1"/>
      </left>
      <right style="thin">
        <color auto="1"/>
      </right>
      <top/>
      <bottom style="medium">
        <color indexed="64"/>
      </bottom>
      <diagonal/>
    </border>
    <border>
      <left style="medium">
        <color auto="1"/>
      </left>
      <right style="dotted">
        <color auto="1"/>
      </right>
      <top/>
      <bottom/>
      <diagonal/>
    </border>
    <border>
      <left style="dotted">
        <color auto="1"/>
      </left>
      <right style="thin">
        <color auto="1"/>
      </right>
      <top/>
      <bottom/>
      <diagonal/>
    </border>
    <border>
      <left style="thin">
        <color auto="1"/>
      </left>
      <right style="dotted">
        <color auto="1"/>
      </right>
      <top style="medium">
        <color auto="1"/>
      </top>
      <bottom style="medium">
        <color auto="1"/>
      </bottom>
      <diagonal/>
    </border>
    <border>
      <left style="thin">
        <color auto="1"/>
      </left>
      <right/>
      <top style="medium">
        <color auto="1"/>
      </top>
      <bottom style="medium">
        <color auto="1"/>
      </bottom>
      <diagonal/>
    </border>
    <border>
      <left style="dotted">
        <color auto="1"/>
      </left>
      <right style="thin">
        <color auto="1"/>
      </right>
      <top style="medium">
        <color auto="1"/>
      </top>
      <bottom style="medium">
        <color auto="1"/>
      </bottom>
      <diagonal/>
    </border>
    <border diagonalUp="1" diagonalDown="1">
      <left style="dotted">
        <color auto="1"/>
      </left>
      <right style="thin">
        <color auto="1"/>
      </right>
      <top/>
      <bottom/>
      <diagonal style="dotted">
        <color theme="0" tint="-0.499984740745262"/>
      </diagonal>
    </border>
    <border diagonalUp="1" diagonalDown="1">
      <left style="dotted">
        <color auto="1"/>
      </left>
      <right style="thin">
        <color auto="1"/>
      </right>
      <top/>
      <bottom style="medium">
        <color auto="1"/>
      </bottom>
      <diagonal style="dotted">
        <color theme="0" tint="-0.499984740745262"/>
      </diagonal>
    </border>
    <border diagonalUp="1" diagonalDown="1">
      <left style="thin">
        <color auto="1"/>
      </left>
      <right/>
      <top style="medium">
        <color auto="1"/>
      </top>
      <bottom/>
      <diagonal style="dotted">
        <color theme="1" tint="0.499984740745262"/>
      </diagonal>
    </border>
    <border diagonalUp="1" diagonalDown="1">
      <left/>
      <right/>
      <top style="medium">
        <color auto="1"/>
      </top>
      <bottom/>
      <diagonal style="dotted">
        <color theme="1" tint="0.499984740745262"/>
      </diagonal>
    </border>
    <border diagonalUp="1" diagonalDown="1">
      <left style="thin">
        <color auto="1"/>
      </left>
      <right style="medium">
        <color auto="1"/>
      </right>
      <top style="medium">
        <color auto="1"/>
      </top>
      <bottom/>
      <diagonal style="dotted">
        <color theme="1" tint="0.499984740745262"/>
      </diagonal>
    </border>
    <border diagonalUp="1" diagonalDown="1">
      <left style="thin">
        <color auto="1"/>
      </left>
      <right/>
      <top/>
      <bottom/>
      <diagonal style="dotted">
        <color theme="1" tint="0.499984740745262"/>
      </diagonal>
    </border>
    <border diagonalUp="1" diagonalDown="1">
      <left/>
      <right/>
      <top/>
      <bottom/>
      <diagonal style="dotted">
        <color theme="1" tint="0.499984740745262"/>
      </diagonal>
    </border>
    <border diagonalUp="1" diagonalDown="1">
      <left style="thin">
        <color auto="1"/>
      </left>
      <right style="medium">
        <color auto="1"/>
      </right>
      <top/>
      <bottom/>
      <diagonal style="dotted">
        <color theme="1" tint="0.499984740745262"/>
      </diagonal>
    </border>
    <border diagonalUp="1" diagonalDown="1">
      <left style="thin">
        <color auto="1"/>
      </left>
      <right/>
      <top/>
      <bottom style="medium">
        <color auto="1"/>
      </bottom>
      <diagonal style="dotted">
        <color theme="1" tint="0.499984740745262"/>
      </diagonal>
    </border>
    <border diagonalUp="1" diagonalDown="1">
      <left/>
      <right/>
      <top/>
      <bottom style="medium">
        <color auto="1"/>
      </bottom>
      <diagonal style="dotted">
        <color theme="1" tint="0.499984740745262"/>
      </diagonal>
    </border>
    <border diagonalUp="1" diagonalDown="1">
      <left style="thin">
        <color auto="1"/>
      </left>
      <right style="medium">
        <color auto="1"/>
      </right>
      <top/>
      <bottom style="medium">
        <color auto="1"/>
      </bottom>
      <diagonal style="dotted">
        <color theme="1" tint="0.499984740745262"/>
      </diagonal>
    </border>
    <border diagonalUp="1" diagonalDown="1">
      <left style="thin">
        <color auto="1"/>
      </left>
      <right style="dotted">
        <color auto="1"/>
      </right>
      <top style="medium">
        <color auto="1"/>
      </top>
      <bottom/>
      <diagonal style="dotted">
        <color theme="1" tint="0.499984740745262"/>
      </diagonal>
    </border>
    <border diagonalUp="1" diagonalDown="1">
      <left style="dotted">
        <color auto="1"/>
      </left>
      <right style="medium">
        <color auto="1"/>
      </right>
      <top style="medium">
        <color auto="1"/>
      </top>
      <bottom/>
      <diagonal style="dotted">
        <color theme="1" tint="0.499984740745262"/>
      </diagonal>
    </border>
    <border diagonalUp="1" diagonalDown="1">
      <left style="thin">
        <color auto="1"/>
      </left>
      <right style="dotted">
        <color auto="1"/>
      </right>
      <top/>
      <bottom/>
      <diagonal style="dotted">
        <color theme="1" tint="0.499984740745262"/>
      </diagonal>
    </border>
    <border diagonalUp="1" diagonalDown="1">
      <left style="dotted">
        <color auto="1"/>
      </left>
      <right style="medium">
        <color auto="1"/>
      </right>
      <top/>
      <bottom/>
      <diagonal style="dotted">
        <color theme="1" tint="0.499984740745262"/>
      </diagonal>
    </border>
    <border diagonalUp="1" diagonalDown="1">
      <left style="thin">
        <color auto="1"/>
      </left>
      <right style="dotted">
        <color auto="1"/>
      </right>
      <top/>
      <bottom style="medium">
        <color auto="1"/>
      </bottom>
      <diagonal style="dotted">
        <color theme="1" tint="0.499984740745262"/>
      </diagonal>
    </border>
    <border diagonalUp="1" diagonalDown="1">
      <left style="dotted">
        <color auto="1"/>
      </left>
      <right style="medium">
        <color auto="1"/>
      </right>
      <top/>
      <bottom style="medium">
        <color auto="1"/>
      </bottom>
      <diagonal style="dotted">
        <color theme="1" tint="0.499984740745262"/>
      </diagonal>
    </border>
    <border>
      <left style="thin">
        <color auto="1"/>
      </left>
      <right style="dotted">
        <color theme="1"/>
      </right>
      <top style="medium">
        <color auto="1"/>
      </top>
      <bottom style="medium">
        <color auto="1"/>
      </bottom>
      <diagonal/>
    </border>
    <border>
      <left style="dotted">
        <color theme="1"/>
      </left>
      <right style="dotted">
        <color theme="1"/>
      </right>
      <top style="medium">
        <color auto="1"/>
      </top>
      <bottom style="medium">
        <color auto="1"/>
      </bottom>
      <diagonal/>
    </border>
    <border>
      <left style="dotted">
        <color theme="1"/>
      </left>
      <right style="thin">
        <color auto="1"/>
      </right>
      <top style="medium">
        <color auto="1"/>
      </top>
      <bottom style="medium">
        <color auto="1"/>
      </bottom>
      <diagonal/>
    </border>
    <border>
      <left style="thin">
        <color auto="1"/>
      </left>
      <right style="dotted">
        <color theme="1"/>
      </right>
      <top/>
      <bottom/>
      <diagonal/>
    </border>
    <border>
      <left style="dotted">
        <color theme="1"/>
      </left>
      <right style="dotted">
        <color theme="1"/>
      </right>
      <top/>
      <bottom/>
      <diagonal/>
    </border>
    <border>
      <left style="dotted">
        <color theme="1"/>
      </left>
      <right style="thin">
        <color auto="1"/>
      </right>
      <top/>
      <bottom/>
      <diagonal/>
    </border>
    <border diagonalUp="1" diagonalDown="1">
      <left style="thin">
        <color auto="1"/>
      </left>
      <right style="dotted">
        <color theme="1"/>
      </right>
      <top/>
      <bottom/>
      <diagonal style="dotted">
        <color theme="0" tint="-0.499984740745262"/>
      </diagonal>
    </border>
    <border diagonalUp="1" diagonalDown="1">
      <left style="dotted">
        <color theme="1"/>
      </left>
      <right style="dotted">
        <color theme="1"/>
      </right>
      <top/>
      <bottom/>
      <diagonal style="dotted">
        <color theme="0" tint="-0.499984740745262"/>
      </diagonal>
    </border>
    <border diagonalUp="1" diagonalDown="1">
      <left style="dotted">
        <color theme="1"/>
      </left>
      <right style="thin">
        <color auto="1"/>
      </right>
      <top/>
      <bottom/>
      <diagonal style="dotted">
        <color theme="0" tint="-0.499984740745262"/>
      </diagonal>
    </border>
    <border diagonalUp="1" diagonalDown="1">
      <left style="thin">
        <color auto="1"/>
      </left>
      <right style="dotted">
        <color theme="1"/>
      </right>
      <top/>
      <bottom style="medium">
        <color auto="1"/>
      </bottom>
      <diagonal style="dotted">
        <color theme="0" tint="-0.499984740745262"/>
      </diagonal>
    </border>
    <border diagonalUp="1" diagonalDown="1">
      <left style="dotted">
        <color theme="1"/>
      </left>
      <right style="dotted">
        <color theme="1"/>
      </right>
      <top/>
      <bottom style="medium">
        <color auto="1"/>
      </bottom>
      <diagonal style="dotted">
        <color theme="0" tint="-0.499984740745262"/>
      </diagonal>
    </border>
    <border diagonalUp="1" diagonalDown="1">
      <left style="dotted">
        <color theme="1"/>
      </left>
      <right style="thin">
        <color auto="1"/>
      </right>
      <top/>
      <bottom style="medium">
        <color auto="1"/>
      </bottom>
      <diagonal style="dotted">
        <color theme="0" tint="-0.499984740745262"/>
      </diagonal>
    </border>
    <border diagonalUp="1" diagonalDown="1">
      <left style="thin">
        <color auto="1"/>
      </left>
      <right/>
      <top style="medium">
        <color auto="1"/>
      </top>
      <bottom style="medium">
        <color auto="1"/>
      </bottom>
      <diagonal style="dotted">
        <color auto="1"/>
      </diagonal>
    </border>
    <border diagonalUp="1" diagonalDown="1">
      <left/>
      <right/>
      <top style="medium">
        <color auto="1"/>
      </top>
      <bottom style="medium">
        <color auto="1"/>
      </bottom>
      <diagonal style="dotted">
        <color auto="1"/>
      </diagonal>
    </border>
    <border diagonalUp="1" diagonalDown="1">
      <left/>
      <right style="thin">
        <color auto="1"/>
      </right>
      <top style="medium">
        <color auto="1"/>
      </top>
      <bottom style="medium">
        <color auto="1"/>
      </bottom>
      <diagonal style="dotted">
        <color auto="1"/>
      </diagonal>
    </border>
    <border diagonalUp="1" diagonalDown="1">
      <left style="thin">
        <color auto="1"/>
      </left>
      <right style="dotted">
        <color auto="1"/>
      </right>
      <top style="medium">
        <color auto="1"/>
      </top>
      <bottom style="medium">
        <color auto="1"/>
      </bottom>
      <diagonal style="dotted">
        <color auto="1"/>
      </diagonal>
    </border>
    <border diagonalUp="1" diagonalDown="1">
      <left style="dotted">
        <color auto="1"/>
      </left>
      <right style="thin">
        <color auto="1"/>
      </right>
      <top style="medium">
        <color auto="1"/>
      </top>
      <bottom style="medium">
        <color auto="1"/>
      </bottom>
      <diagonal style="dotted">
        <color auto="1"/>
      </diagonal>
    </border>
    <border>
      <left style="dotted">
        <color auto="1"/>
      </left>
      <right style="thin">
        <color auto="1"/>
      </right>
      <top style="medium">
        <color auto="1"/>
      </top>
      <bottom style="thin">
        <color auto="1"/>
      </bottom>
      <diagonal/>
    </border>
    <border>
      <left style="dotted">
        <color auto="1"/>
      </left>
      <right style="thin">
        <color auto="1"/>
      </right>
      <top style="thin">
        <color auto="1"/>
      </top>
      <bottom style="medium">
        <color auto="1"/>
      </bottom>
      <diagonal/>
    </border>
    <border>
      <left/>
      <right style="medium">
        <color indexed="64"/>
      </right>
      <top style="medium">
        <color auto="1"/>
      </top>
      <bottom/>
      <diagonal/>
    </border>
    <border>
      <left style="dotted">
        <color auto="1"/>
      </left>
      <right style="medium">
        <color auto="1"/>
      </right>
      <top/>
      <bottom/>
      <diagonal/>
    </border>
    <border>
      <left style="medium">
        <color indexed="64"/>
      </left>
      <right/>
      <top/>
      <bottom style="medium">
        <color indexed="64"/>
      </bottom>
      <diagonal/>
    </border>
    <border>
      <left style="medium">
        <color auto="1"/>
      </left>
      <right/>
      <top/>
      <bottom style="thin">
        <color auto="1"/>
      </bottom>
      <diagonal/>
    </border>
    <border>
      <left/>
      <right style="medium">
        <color indexed="64"/>
      </right>
      <top/>
      <bottom style="thin">
        <color auto="1"/>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884">
    <xf numFmtId="0" fontId="0" fillId="0" borderId="0"/>
    <xf numFmtId="9" fontId="7" fillId="0" borderId="0" applyFont="0" applyFill="0" applyBorder="0" applyAlignment="0" applyProtection="0"/>
    <xf numFmtId="0" fontId="8" fillId="0" borderId="0" applyNumberFormat="0" applyFill="0" applyBorder="0" applyAlignment="0" applyProtection="0"/>
    <xf numFmtId="0" fontId="9" fillId="0" borderId="1" applyNumberFormat="0" applyFill="0" applyAlignment="0" applyProtection="0"/>
    <xf numFmtId="0" fontId="10" fillId="0" borderId="2" applyNumberFormat="0" applyFill="0" applyAlignment="0" applyProtection="0"/>
    <xf numFmtId="0" fontId="11" fillId="0" borderId="3" applyNumberFormat="0" applyFill="0" applyAlignment="0" applyProtection="0"/>
    <xf numFmtId="0" fontId="11" fillId="0" borderId="0" applyNumberFormat="0" applyFill="0" applyBorder="0" applyAlignment="0" applyProtection="0"/>
    <xf numFmtId="0" fontId="12" fillId="2" borderId="0" applyNumberFormat="0" applyBorder="0" applyAlignment="0" applyProtection="0"/>
    <xf numFmtId="0" fontId="13" fillId="3" borderId="0" applyNumberFormat="0" applyBorder="0" applyAlignment="0" applyProtection="0"/>
    <xf numFmtId="0" fontId="14" fillId="4" borderId="0" applyNumberFormat="0" applyBorder="0" applyAlignment="0" applyProtection="0"/>
    <xf numFmtId="0" fontId="15" fillId="5" borderId="4" applyNumberFormat="0" applyAlignment="0" applyProtection="0"/>
    <xf numFmtId="0" fontId="16" fillId="6" borderId="5" applyNumberFormat="0" applyAlignment="0" applyProtection="0"/>
    <xf numFmtId="0" fontId="17" fillId="6" borderId="4" applyNumberFormat="0" applyAlignment="0" applyProtection="0"/>
    <xf numFmtId="0" fontId="18" fillId="0" borderId="6" applyNumberFormat="0" applyFill="0" applyAlignment="0" applyProtection="0"/>
    <xf numFmtId="0" fontId="19" fillId="7" borderId="7" applyNumberFormat="0" applyAlignment="0" applyProtection="0"/>
    <xf numFmtId="0" fontId="20" fillId="0" borderId="0" applyNumberFormat="0" applyFill="0" applyBorder="0" applyAlignment="0" applyProtection="0"/>
    <xf numFmtId="0" fontId="7" fillId="8" borderId="8" applyNumberFormat="0" applyFont="0" applyAlignment="0" applyProtection="0"/>
    <xf numFmtId="0" fontId="21" fillId="0" borderId="0" applyNumberFormat="0" applyFill="0" applyBorder="0" applyAlignment="0" applyProtection="0"/>
    <xf numFmtId="0" fontId="22" fillId="0" borderId="9" applyNumberFormat="0" applyFill="0" applyAlignment="0" applyProtection="0"/>
    <xf numFmtId="0" fontId="23"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23" fillId="32"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37" fillId="35"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37" fillId="36"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37" fillId="37"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37" fillId="38"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37" fillId="39"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37" fillId="4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37" fillId="4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37" fillId="42"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37" fillId="43"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37" fillId="38"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37" fillId="41"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37" fillId="44"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38" fillId="45"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9" fillId="12" borderId="0" applyNumberFormat="0" applyBorder="0" applyAlignment="0" applyProtection="0"/>
    <xf numFmtId="0" fontId="38" fillId="42"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9" fillId="16" borderId="0" applyNumberFormat="0" applyBorder="0" applyAlignment="0" applyProtection="0"/>
    <xf numFmtId="0" fontId="38" fillId="43"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9" fillId="20" borderId="0" applyNumberFormat="0" applyBorder="0" applyAlignment="0" applyProtection="0"/>
    <xf numFmtId="0" fontId="38" fillId="46"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9" fillId="24" borderId="0" applyNumberFormat="0" applyBorder="0" applyAlignment="0" applyProtection="0"/>
    <xf numFmtId="0" fontId="38" fillId="47"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9" fillId="28" borderId="0" applyNumberFormat="0" applyBorder="0" applyAlignment="0" applyProtection="0"/>
    <xf numFmtId="0" fontId="38" fillId="48" borderId="0" applyNumberFormat="0" applyBorder="0" applyAlignment="0" applyProtection="0"/>
    <xf numFmtId="0" fontId="39" fillId="32" borderId="0" applyNumberFormat="0" applyBorder="0" applyAlignment="0" applyProtection="0"/>
    <xf numFmtId="0" fontId="39" fillId="32" borderId="0" applyNumberFormat="0" applyBorder="0" applyAlignment="0" applyProtection="0"/>
    <xf numFmtId="0" fontId="39" fillId="32" borderId="0" applyNumberFormat="0" applyBorder="0" applyAlignment="0" applyProtection="0"/>
    <xf numFmtId="0" fontId="39" fillId="32" borderId="0" applyNumberFormat="0" applyBorder="0" applyAlignment="0" applyProtection="0"/>
    <xf numFmtId="0" fontId="39" fillId="32" borderId="0" applyNumberFormat="0" applyBorder="0" applyAlignment="0" applyProtection="0"/>
    <xf numFmtId="0" fontId="38" fillId="4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9" fillId="9" borderId="0" applyNumberFormat="0" applyBorder="0" applyAlignment="0" applyProtection="0"/>
    <xf numFmtId="0" fontId="38" fillId="50"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9" fillId="13" borderId="0" applyNumberFormat="0" applyBorder="0" applyAlignment="0" applyProtection="0"/>
    <xf numFmtId="0" fontId="38" fillId="51"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9" fillId="17" borderId="0" applyNumberFormat="0" applyBorder="0" applyAlignment="0" applyProtection="0"/>
    <xf numFmtId="0" fontId="38" fillId="46"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9" fillId="21" borderId="0" applyNumberFormat="0" applyBorder="0" applyAlignment="0" applyProtection="0"/>
    <xf numFmtId="0" fontId="38" fillId="47"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9" fillId="25" borderId="0" applyNumberFormat="0" applyBorder="0" applyAlignment="0" applyProtection="0"/>
    <xf numFmtId="0" fontId="38" fillId="52"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39" fillId="29" borderId="0" applyNumberFormat="0" applyBorder="0" applyAlignment="0" applyProtection="0"/>
    <xf numFmtId="0" fontId="40" fillId="36"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1" fillId="3" borderId="0" applyNumberFormat="0" applyBorder="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2" fillId="53" borderId="38" applyNumberFormat="0" applyAlignment="0" applyProtection="0"/>
    <xf numFmtId="0" fontId="43" fillId="6" borderId="4" applyNumberFormat="0" applyAlignment="0" applyProtection="0"/>
    <xf numFmtId="0" fontId="43" fillId="6" borderId="4" applyNumberFormat="0" applyAlignment="0" applyProtection="0"/>
    <xf numFmtId="0" fontId="43" fillId="6" borderId="4" applyNumberFormat="0" applyAlignment="0" applyProtection="0"/>
    <xf numFmtId="0" fontId="43" fillId="6" borderId="4" applyNumberFormat="0" applyAlignment="0" applyProtection="0"/>
    <xf numFmtId="0" fontId="43" fillId="6" borderId="4" applyNumberFormat="0" applyAlignment="0" applyProtection="0"/>
    <xf numFmtId="0" fontId="44" fillId="54" borderId="39" applyNumberFormat="0" applyAlignment="0" applyProtection="0"/>
    <xf numFmtId="0" fontId="45" fillId="7" borderId="7" applyNumberFormat="0" applyAlignment="0" applyProtection="0"/>
    <xf numFmtId="0" fontId="45" fillId="7" borderId="7" applyNumberFormat="0" applyAlignment="0" applyProtection="0"/>
    <xf numFmtId="0" fontId="45" fillId="7" borderId="7" applyNumberFormat="0" applyAlignment="0" applyProtection="0"/>
    <xf numFmtId="0" fontId="45" fillId="7" borderId="7" applyNumberFormat="0" applyAlignment="0" applyProtection="0"/>
    <xf numFmtId="0" fontId="45" fillId="7" borderId="7" applyNumberFormat="0" applyAlignment="0" applyProtection="0"/>
    <xf numFmtId="43" fontId="46" fillId="0" borderId="0" applyFont="0" applyFill="0" applyBorder="0" applyAlignment="0" applyProtection="0"/>
    <xf numFmtId="43" fontId="47" fillId="0" borderId="0" applyFont="0" applyFill="0" applyBorder="0" applyAlignment="0" applyProtection="0"/>
    <xf numFmtId="43" fontId="24" fillId="0" borderId="0" applyFont="0" applyFill="0" applyBorder="0" applyAlignment="0" applyProtection="0"/>
    <xf numFmtId="43" fontId="46" fillId="0" borderId="0" applyFont="0" applyFill="0" applyBorder="0" applyAlignment="0" applyProtection="0"/>
    <xf numFmtId="43" fontId="47" fillId="0" borderId="0" applyFont="0" applyFill="0" applyBorder="0" applyAlignment="0" applyProtection="0"/>
    <xf numFmtId="43" fontId="7" fillId="0" borderId="0" applyFont="0" applyFill="0" applyBorder="0" applyAlignment="0" applyProtection="0"/>
    <xf numFmtId="43" fontId="47" fillId="0" borderId="0" applyFont="0" applyFill="0" applyBorder="0" applyAlignment="0" applyProtection="0"/>
    <xf numFmtId="164" fontId="48" fillId="0" borderId="0" applyFont="0" applyFill="0" applyBorder="0" applyAlignment="0" applyProtection="0"/>
    <xf numFmtId="44" fontId="24" fillId="0" borderId="0" applyFont="0" applyFill="0" applyBorder="0" applyAlignment="0" applyProtection="0"/>
    <xf numFmtId="0" fontId="49" fillId="0" borderId="0" applyNumberFormat="0" applyFill="0" applyBorder="0" applyAlignment="0" applyProtection="0"/>
    <xf numFmtId="0" fontId="50"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1" fillId="37" borderId="0" applyNumberFormat="0" applyBorder="0" applyAlignment="0" applyProtection="0"/>
    <xf numFmtId="0" fontId="52" fillId="2" borderId="0" applyNumberFormat="0" applyBorder="0" applyAlignment="0" applyProtection="0"/>
    <xf numFmtId="0" fontId="52" fillId="2" borderId="0" applyNumberFormat="0" applyBorder="0" applyAlignment="0" applyProtection="0"/>
    <xf numFmtId="0" fontId="52" fillId="2" borderId="0" applyNumberFormat="0" applyBorder="0" applyAlignment="0" applyProtection="0"/>
    <xf numFmtId="0" fontId="52" fillId="2" borderId="0" applyNumberFormat="0" applyBorder="0" applyAlignment="0" applyProtection="0"/>
    <xf numFmtId="0" fontId="52" fillId="2" borderId="0" applyNumberFormat="0" applyBorder="0" applyAlignment="0" applyProtection="0"/>
    <xf numFmtId="0" fontId="53" fillId="0" borderId="1" applyNumberFormat="0" applyFill="0" applyAlignment="0" applyProtection="0"/>
    <xf numFmtId="0" fontId="54" fillId="0" borderId="40" applyNumberFormat="0" applyFill="0" applyAlignment="0" applyProtection="0"/>
    <xf numFmtId="0" fontId="53" fillId="0" borderId="1" applyNumberFormat="0" applyFill="0" applyAlignment="0" applyProtection="0"/>
    <xf numFmtId="0" fontId="53" fillId="0" borderId="1" applyNumberFormat="0" applyFill="0" applyAlignment="0" applyProtection="0"/>
    <xf numFmtId="0" fontId="53" fillId="0" borderId="1" applyNumberFormat="0" applyFill="0" applyAlignment="0" applyProtection="0"/>
    <xf numFmtId="0" fontId="53" fillId="0" borderId="1" applyNumberFormat="0" applyFill="0" applyAlignment="0" applyProtection="0"/>
    <xf numFmtId="0" fontId="53" fillId="0" borderId="1" applyNumberFormat="0" applyFill="0" applyAlignment="0" applyProtection="0"/>
    <xf numFmtId="0" fontId="55" fillId="0" borderId="2" applyNumberFormat="0" applyFill="0" applyAlignment="0" applyProtection="0"/>
    <xf numFmtId="0" fontId="56" fillId="0" borderId="41" applyNumberFormat="0" applyFill="0" applyAlignment="0" applyProtection="0"/>
    <xf numFmtId="0" fontId="55" fillId="0" borderId="2" applyNumberFormat="0" applyFill="0" applyAlignment="0" applyProtection="0"/>
    <xf numFmtId="0" fontId="55" fillId="0" borderId="2" applyNumberFormat="0" applyFill="0" applyAlignment="0" applyProtection="0"/>
    <xf numFmtId="0" fontId="55" fillId="0" borderId="2" applyNumberFormat="0" applyFill="0" applyAlignment="0" applyProtection="0"/>
    <xf numFmtId="0" fontId="55" fillId="0" borderId="2" applyNumberFormat="0" applyFill="0" applyAlignment="0" applyProtection="0"/>
    <xf numFmtId="0" fontId="55" fillId="0" borderId="2" applyNumberFormat="0" applyFill="0" applyAlignment="0" applyProtection="0"/>
    <xf numFmtId="0" fontId="57" fillId="0" borderId="3"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8" fillId="0" borderId="42" applyNumberFormat="0" applyFill="0" applyAlignment="0" applyProtection="0"/>
    <xf numFmtId="0" fontId="57" fillId="0" borderId="3" applyNumberFormat="0" applyFill="0" applyAlignment="0" applyProtection="0"/>
    <xf numFmtId="0" fontId="57" fillId="0" borderId="3" applyNumberFormat="0" applyFill="0" applyAlignment="0" applyProtection="0"/>
    <xf numFmtId="0" fontId="57" fillId="0" borderId="3" applyNumberFormat="0" applyFill="0" applyAlignment="0" applyProtection="0"/>
    <xf numFmtId="0" fontId="57" fillId="0" borderId="3" applyNumberFormat="0" applyFill="0" applyAlignment="0" applyProtection="0"/>
    <xf numFmtId="0" fontId="57" fillId="0" borderId="3" applyNumberFormat="0" applyFill="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1" fillId="0" borderId="0" applyNumberFormat="0" applyFill="0" applyBorder="0" applyAlignment="0" applyProtection="0"/>
    <xf numFmtId="0" fontId="60" fillId="0" borderId="0" applyNumberFormat="0" applyFill="0" applyBorder="0" applyAlignment="0" applyProtection="0">
      <alignment vertical="top"/>
      <protection locked="0"/>
    </xf>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2" fillId="40" borderId="38" applyNumberFormat="0" applyAlignment="0" applyProtection="0"/>
    <xf numFmtId="0" fontId="63" fillId="5" borderId="4" applyNumberFormat="0" applyAlignment="0" applyProtection="0"/>
    <xf numFmtId="0" fontId="63" fillId="5" borderId="4" applyNumberFormat="0" applyAlignment="0" applyProtection="0"/>
    <xf numFmtId="0" fontId="63" fillId="5" borderId="4" applyNumberFormat="0" applyAlignment="0" applyProtection="0"/>
    <xf numFmtId="0" fontId="63" fillId="5" borderId="4" applyNumberFormat="0" applyAlignment="0" applyProtection="0"/>
    <xf numFmtId="0" fontId="63" fillId="5" borderId="4" applyNumberFormat="0" applyAlignment="0" applyProtection="0"/>
    <xf numFmtId="0" fontId="64" fillId="0" borderId="6" applyNumberFormat="0" applyFill="0" applyAlignment="0" applyProtection="0"/>
    <xf numFmtId="0" fontId="65" fillId="0" borderId="43" applyNumberFormat="0" applyFill="0" applyAlignment="0" applyProtection="0"/>
    <xf numFmtId="0" fontId="64" fillId="0" borderId="6" applyNumberFormat="0" applyFill="0" applyAlignment="0" applyProtection="0"/>
    <xf numFmtId="0" fontId="64" fillId="0" borderId="6" applyNumberFormat="0" applyFill="0" applyAlignment="0" applyProtection="0"/>
    <xf numFmtId="0" fontId="64" fillId="0" borderId="6" applyNumberFormat="0" applyFill="0" applyAlignment="0" applyProtection="0"/>
    <xf numFmtId="0" fontId="64" fillId="0" borderId="6" applyNumberFormat="0" applyFill="0" applyAlignment="0" applyProtection="0"/>
    <xf numFmtId="0" fontId="64" fillId="0" borderId="6" applyNumberFormat="0" applyFill="0" applyAlignment="0" applyProtection="0"/>
    <xf numFmtId="0" fontId="66" fillId="55" borderId="0" applyNumberFormat="0" applyBorder="0" applyAlignment="0" applyProtection="0"/>
    <xf numFmtId="0" fontId="67" fillId="4" borderId="0" applyNumberFormat="0" applyBorder="0" applyAlignment="0" applyProtection="0"/>
    <xf numFmtId="0" fontId="67" fillId="4" borderId="0" applyNumberFormat="0" applyBorder="0" applyAlignment="0" applyProtection="0"/>
    <xf numFmtId="0" fontId="67" fillId="4" borderId="0" applyNumberFormat="0" applyBorder="0" applyAlignment="0" applyProtection="0"/>
    <xf numFmtId="0" fontId="67" fillId="4" borderId="0" applyNumberFormat="0" applyBorder="0" applyAlignment="0" applyProtection="0"/>
    <xf numFmtId="0" fontId="67" fillId="4" borderId="0" applyNumberFormat="0" applyBorder="0" applyAlignment="0" applyProtection="0"/>
    <xf numFmtId="0" fontId="46" fillId="0" borderId="0"/>
    <xf numFmtId="0" fontId="46" fillId="0" borderId="0"/>
    <xf numFmtId="0" fontId="7" fillId="0" borderId="0"/>
    <xf numFmtId="0" fontId="47" fillId="0" borderId="0"/>
    <xf numFmtId="0" fontId="37" fillId="0" borderId="0"/>
    <xf numFmtId="0" fontId="7" fillId="0" borderId="0"/>
    <xf numFmtId="0" fontId="6"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46" fillId="0" borderId="0"/>
    <xf numFmtId="0" fontId="7" fillId="0" borderId="0"/>
    <xf numFmtId="0" fontId="7" fillId="0" borderId="0"/>
    <xf numFmtId="0" fontId="46" fillId="0" borderId="0"/>
    <xf numFmtId="0" fontId="7" fillId="0" borderId="0"/>
    <xf numFmtId="0" fontId="48" fillId="0" borderId="0"/>
    <xf numFmtId="0" fontId="7" fillId="0" borderId="0"/>
    <xf numFmtId="0" fontId="48" fillId="0" borderId="0"/>
    <xf numFmtId="0" fontId="48" fillId="0" borderId="0"/>
    <xf numFmtId="0" fontId="7" fillId="0" borderId="0"/>
    <xf numFmtId="0" fontId="37" fillId="0" borderId="0"/>
    <xf numFmtId="0" fontId="48" fillId="0" borderId="0"/>
    <xf numFmtId="0" fontId="7" fillId="0" borderId="0"/>
    <xf numFmtId="0" fontId="48" fillId="0" borderId="0"/>
    <xf numFmtId="0" fontId="48" fillId="0" borderId="0"/>
    <xf numFmtId="0" fontId="48" fillId="0" borderId="0"/>
    <xf numFmtId="0" fontId="48" fillId="0" borderId="0"/>
    <xf numFmtId="0" fontId="48" fillId="0" borderId="0"/>
    <xf numFmtId="0" fontId="48" fillId="0" borderId="0"/>
    <xf numFmtId="0" fontId="7" fillId="0" borderId="0"/>
    <xf numFmtId="0" fontId="7" fillId="0" borderId="0"/>
    <xf numFmtId="0" fontId="48" fillId="0" borderId="0"/>
    <xf numFmtId="0" fontId="46" fillId="0" borderId="0"/>
    <xf numFmtId="0" fontId="48" fillId="0" borderId="0"/>
    <xf numFmtId="0" fontId="46" fillId="0" borderId="0"/>
    <xf numFmtId="0" fontId="48" fillId="0" borderId="0"/>
    <xf numFmtId="0" fontId="46" fillId="0" borderId="0"/>
    <xf numFmtId="0" fontId="46" fillId="0" borderId="0"/>
    <xf numFmtId="0" fontId="7" fillId="0" borderId="0"/>
    <xf numFmtId="0" fontId="46" fillId="0" borderId="0"/>
    <xf numFmtId="0" fontId="7" fillId="0" borderId="0"/>
    <xf numFmtId="0" fontId="7" fillId="0" borderId="0"/>
    <xf numFmtId="0" fontId="46" fillId="0" borderId="0"/>
    <xf numFmtId="0" fontId="46" fillId="0" borderId="0"/>
    <xf numFmtId="0" fontId="46" fillId="0" borderId="0"/>
    <xf numFmtId="0" fontId="7" fillId="0" borderId="0"/>
    <xf numFmtId="0" fontId="7" fillId="0" borderId="0"/>
    <xf numFmtId="0" fontId="7" fillId="0" borderId="0"/>
    <xf numFmtId="0" fontId="48" fillId="0" borderId="0"/>
    <xf numFmtId="0" fontId="48" fillId="0" borderId="0"/>
    <xf numFmtId="0" fontId="7" fillId="0" borderId="0"/>
    <xf numFmtId="0" fontId="48" fillId="0" borderId="0"/>
    <xf numFmtId="0" fontId="48" fillId="0" borderId="0"/>
    <xf numFmtId="0" fontId="48" fillId="0" borderId="0"/>
    <xf numFmtId="0" fontId="47" fillId="0" borderId="0"/>
    <xf numFmtId="0" fontId="4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3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37" fillId="8" borderId="8"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46" fillId="56" borderId="44" applyNumberFormat="0" applyFont="0" applyAlignment="0" applyProtection="0"/>
    <xf numFmtId="0" fontId="3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37" fillId="8" borderId="8" applyNumberFormat="0" applyFont="0" applyAlignment="0" applyProtection="0"/>
    <xf numFmtId="0" fontId="7" fillId="8" borderId="8" applyNumberFormat="0" applyFont="0" applyAlignment="0" applyProtection="0"/>
    <xf numFmtId="0" fontId="3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8" fillId="53" borderId="45" applyNumberFormat="0" applyAlignment="0" applyProtection="0"/>
    <xf numFmtId="0" fontId="69" fillId="6" borderId="5" applyNumberFormat="0" applyAlignment="0" applyProtection="0"/>
    <xf numFmtId="0" fontId="69" fillId="6" borderId="5" applyNumberFormat="0" applyAlignment="0" applyProtection="0"/>
    <xf numFmtId="0" fontId="69" fillId="6" borderId="5" applyNumberFormat="0" applyAlignment="0" applyProtection="0"/>
    <xf numFmtId="0" fontId="69" fillId="6" borderId="5" applyNumberFormat="0" applyAlignment="0" applyProtection="0"/>
    <xf numFmtId="0" fontId="69" fillId="6" borderId="5" applyNumberFormat="0" applyAlignment="0" applyProtection="0"/>
    <xf numFmtId="9" fontId="7"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48" fillId="0" borderId="0" applyFont="0" applyFill="0" applyBorder="0" applyAlignment="0" applyProtection="0"/>
    <xf numFmtId="9" fontId="48" fillId="0" borderId="0" applyFont="0" applyFill="0" applyBorder="0" applyAlignment="0" applyProtection="0"/>
    <xf numFmtId="9" fontId="7" fillId="0" borderId="0" applyFont="0" applyFill="0" applyBorder="0" applyAlignment="0" applyProtection="0"/>
    <xf numFmtId="9" fontId="48" fillId="0" borderId="0" applyFont="0" applyFill="0" applyBorder="0" applyAlignment="0" applyProtection="0"/>
    <xf numFmtId="9" fontId="46" fillId="0" borderId="0" applyFont="0" applyFill="0" applyBorder="0" applyAlignment="0" applyProtection="0"/>
    <xf numFmtId="9" fontId="48" fillId="0" borderId="0" applyFont="0" applyFill="0" applyBorder="0" applyAlignment="0" applyProtection="0"/>
    <xf numFmtId="9" fontId="4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48" fillId="0" borderId="0" applyFont="0" applyFill="0" applyBorder="0" applyAlignment="0" applyProtection="0"/>
    <xf numFmtId="9" fontId="7" fillId="0" borderId="0" applyFont="0" applyFill="0" applyBorder="0" applyAlignment="0" applyProtection="0"/>
    <xf numFmtId="0" fontId="8" fillId="0" borderId="0" applyNumberFormat="0" applyFill="0" applyBorder="0" applyAlignment="0" applyProtection="0"/>
    <xf numFmtId="0" fontId="70" fillId="0" borderId="0" applyNumberFormat="0" applyFill="0" applyBorder="0" applyAlignment="0" applyProtection="0"/>
    <xf numFmtId="0" fontId="71" fillId="0" borderId="9"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2" fillId="0" borderId="46"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1" fillId="0" borderId="9" applyNumberFormat="0" applyFill="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73" fillId="0" borderId="0" applyNumberFormat="0" applyFill="0" applyBorder="0" applyAlignment="0" applyProtection="0"/>
    <xf numFmtId="0" fontId="6" fillId="0" borderId="0"/>
    <xf numFmtId="0" fontId="6" fillId="8" borderId="8" applyNumberFormat="0" applyFont="0" applyAlignment="0" applyProtection="0"/>
    <xf numFmtId="0" fontId="7" fillId="0" borderId="0"/>
    <xf numFmtId="0" fontId="7" fillId="8" borderId="8" applyNumberFormat="0" applyFont="0" applyAlignment="0" applyProtection="0"/>
    <xf numFmtId="0" fontId="53" fillId="0" borderId="1" applyNumberFormat="0" applyFill="0" applyAlignment="0" applyProtection="0"/>
    <xf numFmtId="0" fontId="55" fillId="0" borderId="2" applyNumberFormat="0" applyFill="0" applyAlignment="0" applyProtection="0"/>
    <xf numFmtId="0" fontId="57" fillId="0" borderId="3" applyNumberFormat="0" applyFill="0" applyAlignment="0" applyProtection="0"/>
    <xf numFmtId="0" fontId="57" fillId="0" borderId="0" applyNumberFormat="0" applyFill="0" applyBorder="0" applyAlignment="0" applyProtection="0"/>
    <xf numFmtId="0" fontId="52" fillId="2" borderId="0" applyNumberFormat="0" applyBorder="0" applyAlignment="0" applyProtection="0"/>
    <xf numFmtId="0" fontId="41" fillId="3" borderId="0" applyNumberFormat="0" applyBorder="0" applyAlignment="0" applyProtection="0"/>
    <xf numFmtId="0" fontId="67" fillId="4" borderId="0" applyNumberFormat="0" applyBorder="0" applyAlignment="0" applyProtection="0"/>
    <xf numFmtId="0" fontId="63" fillId="5" borderId="4" applyNumberFormat="0" applyAlignment="0" applyProtection="0"/>
    <xf numFmtId="0" fontId="69" fillId="6" borderId="5" applyNumberFormat="0" applyAlignment="0" applyProtection="0"/>
    <xf numFmtId="0" fontId="43" fillId="6" borderId="4" applyNumberFormat="0" applyAlignment="0" applyProtection="0"/>
    <xf numFmtId="0" fontId="64" fillId="0" borderId="6" applyNumberFormat="0" applyFill="0" applyAlignment="0" applyProtection="0"/>
    <xf numFmtId="0" fontId="45" fillId="7" borderId="7" applyNumberFormat="0" applyAlignment="0" applyProtection="0"/>
    <xf numFmtId="0" fontId="73" fillId="0" borderId="0" applyNumberFormat="0" applyFill="0" applyBorder="0" applyAlignment="0" applyProtection="0"/>
    <xf numFmtId="0" fontId="49" fillId="0" borderId="0" applyNumberFormat="0" applyFill="0" applyBorder="0" applyAlignment="0" applyProtection="0"/>
    <xf numFmtId="0" fontId="71" fillId="0" borderId="9" applyNumberFormat="0" applyFill="0" applyAlignment="0" applyProtection="0"/>
    <xf numFmtId="0" fontId="39"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39" fillId="12" borderId="0" applyNumberFormat="0" applyBorder="0" applyAlignment="0" applyProtection="0"/>
    <xf numFmtId="0" fontId="39"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39" fillId="32" borderId="0" applyNumberFormat="0" applyBorder="0" applyAlignment="0" applyProtection="0"/>
    <xf numFmtId="0" fontId="5" fillId="0" borderId="0"/>
    <xf numFmtId="0" fontId="78" fillId="0" borderId="0"/>
    <xf numFmtId="0" fontId="79" fillId="0" borderId="0" applyNumberFormat="0" applyFill="0" applyBorder="0" applyAlignment="0" applyProtection="0"/>
    <xf numFmtId="0" fontId="61" fillId="0" borderId="0" applyNumberFormat="0" applyFill="0" applyBorder="0" applyAlignment="0" applyProtection="0"/>
    <xf numFmtId="0" fontId="78" fillId="0" borderId="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4"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18"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2"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26"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3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7" fillId="8" borderId="8" applyNumberFormat="0" applyFont="0" applyAlignment="0" applyProtection="0"/>
    <xf numFmtId="0" fontId="3" fillId="8" borderId="8" applyNumberFormat="0" applyFont="0" applyAlignment="0" applyProtection="0"/>
    <xf numFmtId="9" fontId="7" fillId="0" borderId="0" applyFont="0" applyFill="0" applyBorder="0" applyAlignment="0" applyProtection="0"/>
    <xf numFmtId="9" fontId="7" fillId="0" borderId="0" applyFont="0" applyFill="0" applyBorder="0" applyAlignment="0" applyProtection="0"/>
    <xf numFmtId="0" fontId="48" fillId="0" borderId="0"/>
    <xf numFmtId="0" fontId="37" fillId="0" borderId="0"/>
    <xf numFmtId="0" fontId="1" fillId="0" borderId="0"/>
    <xf numFmtId="0" fontId="1" fillId="0" borderId="0"/>
    <xf numFmtId="0" fontId="7" fillId="0" borderId="0"/>
    <xf numFmtId="0" fontId="1" fillId="0" borderId="0"/>
    <xf numFmtId="0" fontId="48" fillId="0" borderId="0"/>
    <xf numFmtId="0" fontId="48" fillId="0" borderId="0"/>
    <xf numFmtId="0" fontId="46" fillId="56" borderId="193" applyNumberFormat="0" applyFont="0" applyAlignment="0" applyProtection="0"/>
    <xf numFmtId="0" fontId="1" fillId="8" borderId="8" applyNumberFormat="0" applyFont="0" applyAlignment="0" applyProtection="0"/>
    <xf numFmtId="9" fontId="48" fillId="0" borderId="0" applyFont="0" applyFill="0" applyBorder="0" applyAlignment="0" applyProtection="0"/>
    <xf numFmtId="0" fontId="72" fillId="0" borderId="194" applyNumberFormat="0" applyFill="0" applyAlignment="0" applyProtection="0"/>
    <xf numFmtId="0" fontId="72" fillId="0" borderId="194" applyNumberFormat="0" applyFill="0" applyAlignment="0" applyProtection="0"/>
    <xf numFmtId="0" fontId="72" fillId="0" borderId="194" applyNumberFormat="0" applyFill="0" applyAlignment="0" applyProtection="0"/>
  </cellStyleXfs>
  <cellXfs count="861">
    <xf numFmtId="0" fontId="0" fillId="0" borderId="0" xfId="0"/>
    <xf numFmtId="0" fontId="24" fillId="0" borderId="0" xfId="0" applyFont="1" applyFill="1" applyAlignment="1">
      <alignment vertical="center"/>
    </xf>
    <xf numFmtId="0" fontId="25" fillId="0" borderId="0" xfId="0" applyFont="1" applyFill="1" applyAlignment="1">
      <alignment horizontal="center" vertical="center"/>
    </xf>
    <xf numFmtId="0" fontId="27" fillId="0" borderId="0" xfId="0" applyFont="1" applyFill="1" applyAlignment="1">
      <alignment horizontal="left" vertical="center" indent="1"/>
    </xf>
    <xf numFmtId="0" fontId="25" fillId="0" borderId="0" xfId="0" applyFont="1" applyFill="1" applyAlignment="1">
      <alignment horizontal="left" vertical="center" indent="1"/>
    </xf>
    <xf numFmtId="0" fontId="28" fillId="0" borderId="0" xfId="0" applyFont="1" applyFill="1" applyAlignment="1">
      <alignment horizontal="center" vertical="center"/>
    </xf>
    <xf numFmtId="1" fontId="29" fillId="0" borderId="10" xfId="0" applyNumberFormat="1" applyFont="1" applyFill="1" applyBorder="1" applyAlignment="1">
      <alignment horizontal="left" vertical="center" indent="1"/>
    </xf>
    <xf numFmtId="1" fontId="26" fillId="0" borderId="10" xfId="0" applyNumberFormat="1" applyFont="1" applyFill="1" applyBorder="1" applyAlignment="1">
      <alignment horizontal="center" vertical="center" wrapText="1"/>
    </xf>
    <xf numFmtId="1" fontId="26" fillId="0" borderId="10" xfId="0" applyNumberFormat="1" applyFont="1" applyFill="1" applyBorder="1" applyAlignment="1">
      <alignment horizontal="left" vertical="center" wrapText="1" indent="1"/>
    </xf>
    <xf numFmtId="0" fontId="26" fillId="0" borderId="0" xfId="0" applyFont="1" applyFill="1" applyAlignment="1">
      <alignment vertical="top" wrapText="1"/>
    </xf>
    <xf numFmtId="0" fontId="26" fillId="0" borderId="0" xfId="0" applyFont="1" applyFill="1" applyAlignment="1">
      <alignment vertical="top"/>
    </xf>
    <xf numFmtId="0" fontId="30" fillId="0" borderId="18" xfId="0" applyFont="1" applyFill="1" applyBorder="1" applyAlignment="1">
      <alignment horizontal="center" vertical="center" wrapText="1"/>
    </xf>
    <xf numFmtId="0" fontId="30" fillId="0" borderId="19" xfId="0" applyFont="1" applyFill="1" applyBorder="1" applyAlignment="1">
      <alignment horizontal="center" vertical="center" wrapText="1"/>
    </xf>
    <xf numFmtId="0" fontId="30" fillId="0" borderId="20" xfId="0" applyFont="1" applyFill="1" applyBorder="1" applyAlignment="1">
      <alignment horizontal="center" vertical="center" wrapText="1"/>
    </xf>
    <xf numFmtId="0" fontId="30" fillId="0" borderId="0" xfId="0" applyFont="1" applyFill="1" applyAlignment="1"/>
    <xf numFmtId="0" fontId="30" fillId="33" borderId="14" xfId="0" applyFont="1" applyFill="1" applyBorder="1" applyAlignment="1">
      <alignment horizontal="center" vertical="center" wrapText="1"/>
    </xf>
    <xf numFmtId="0" fontId="30" fillId="33" borderId="15" xfId="0" applyFont="1" applyFill="1" applyBorder="1" applyAlignment="1">
      <alignment horizontal="center" vertical="center" wrapText="1"/>
    </xf>
    <xf numFmtId="0" fontId="31" fillId="0" borderId="0" xfId="0" applyFont="1" applyFill="1" applyBorder="1" applyAlignment="1">
      <alignment horizontal="center" vertical="top"/>
    </xf>
    <xf numFmtId="0" fontId="6" fillId="0" borderId="0" xfId="0" applyFont="1" applyFill="1" applyAlignment="1">
      <alignment vertical="top" wrapText="1"/>
    </xf>
    <xf numFmtId="0" fontId="6" fillId="0" borderId="0" xfId="0" applyFont="1" applyFill="1" applyAlignment="1">
      <alignment horizontal="center" vertical="top"/>
    </xf>
    <xf numFmtId="0" fontId="6" fillId="0" borderId="0" xfId="0" applyFont="1" applyFill="1" applyAlignment="1">
      <alignment horizontal="left" vertical="top" indent="1"/>
    </xf>
    <xf numFmtId="0" fontId="6" fillId="0" borderId="0" xfId="0" applyFont="1" applyFill="1" applyAlignment="1">
      <alignment vertical="top"/>
    </xf>
    <xf numFmtId="0" fontId="36" fillId="0" borderId="0" xfId="0" applyFont="1" applyFill="1" applyAlignment="1">
      <alignment horizontal="center" vertical="top"/>
    </xf>
    <xf numFmtId="9" fontId="6" fillId="0" borderId="0" xfId="1" applyFont="1" applyFill="1" applyAlignment="1">
      <alignment vertical="top" wrapText="1"/>
    </xf>
    <xf numFmtId="0" fontId="75" fillId="0" borderId="0" xfId="0" applyFont="1" applyFill="1" applyAlignment="1">
      <alignment horizontal="left" vertical="center"/>
    </xf>
    <xf numFmtId="0" fontId="6" fillId="0" borderId="0" xfId="0" applyFont="1" applyFill="1" applyAlignment="1">
      <alignment horizontal="left" vertical="top"/>
    </xf>
    <xf numFmtId="0" fontId="27" fillId="0" borderId="0" xfId="0" applyFont="1" applyFill="1" applyBorder="1" applyAlignment="1">
      <alignment horizontal="left" vertical="center" wrapText="1"/>
    </xf>
    <xf numFmtId="0" fontId="27" fillId="0" borderId="0" xfId="0" applyFont="1" applyFill="1" applyBorder="1" applyAlignment="1">
      <alignment horizontal="center" vertical="center" wrapText="1"/>
    </xf>
    <xf numFmtId="0" fontId="22" fillId="0" borderId="24" xfId="0" applyFont="1" applyFill="1" applyBorder="1" applyAlignment="1">
      <alignment horizontal="left" vertical="center" indent="1"/>
    </xf>
    <xf numFmtId="0" fontId="6" fillId="0" borderId="30" xfId="0" applyFont="1" applyBorder="1" applyAlignment="1">
      <alignment horizontal="left" vertical="center" indent="1"/>
    </xf>
    <xf numFmtId="0" fontId="6" fillId="0" borderId="23" xfId="0" applyFont="1" applyBorder="1" applyAlignment="1">
      <alignment horizontal="left" vertical="center" indent="1"/>
    </xf>
    <xf numFmtId="0" fontId="6" fillId="0" borderId="34" xfId="0" applyFont="1" applyFill="1" applyBorder="1" applyAlignment="1">
      <alignment horizontal="left" vertical="center" indent="1"/>
    </xf>
    <xf numFmtId="0" fontId="6" fillId="0" borderId="34" xfId="0" applyFont="1" applyBorder="1" applyAlignment="1">
      <alignment horizontal="left" vertical="center" indent="1"/>
    </xf>
    <xf numFmtId="0" fontId="22" fillId="0" borderId="25" xfId="0" applyFont="1" applyFill="1" applyBorder="1" applyAlignment="1">
      <alignment horizontal="left" vertical="center" indent="1"/>
    </xf>
    <xf numFmtId="0" fontId="6" fillId="0" borderId="34" xfId="0" applyFont="1" applyBorder="1" applyAlignment="1">
      <alignment horizontal="left" indent="1"/>
    </xf>
    <xf numFmtId="0" fontId="24" fillId="0" borderId="0" xfId="0" applyFont="1" applyAlignment="1">
      <alignment horizontal="left" vertical="center" wrapText="1" indent="1"/>
    </xf>
    <xf numFmtId="0" fontId="27" fillId="0" borderId="0" xfId="0" applyFont="1" applyAlignment="1">
      <alignment horizontal="left" vertical="center" wrapText="1" indent="1"/>
    </xf>
    <xf numFmtId="0" fontId="6" fillId="0" borderId="0" xfId="0" applyFont="1"/>
    <xf numFmtId="0" fontId="6" fillId="0" borderId="0" xfId="0" applyFont="1" applyAlignment="1">
      <alignment horizontal="left" indent="1"/>
    </xf>
    <xf numFmtId="9" fontId="25" fillId="0" borderId="0" xfId="1" applyFont="1" applyFill="1" applyAlignment="1">
      <alignment horizontal="left" vertical="center" indent="1"/>
    </xf>
    <xf numFmtId="0" fontId="26" fillId="0" borderId="22" xfId="0" applyFont="1" applyFill="1" applyBorder="1" applyAlignment="1">
      <alignment horizontal="center" vertical="center" wrapText="1"/>
    </xf>
    <xf numFmtId="0" fontId="26" fillId="0" borderId="23" xfId="0" applyFont="1" applyFill="1" applyBorder="1" applyAlignment="1">
      <alignment horizontal="center" vertical="center" wrapText="1"/>
    </xf>
    <xf numFmtId="0" fontId="6" fillId="0" borderId="0" xfId="0" applyFont="1" applyAlignment="1">
      <alignment horizontal="left" vertical="center" indent="1"/>
    </xf>
    <xf numFmtId="0" fontId="6" fillId="0" borderId="0" xfId="0" applyFont="1" applyFill="1" applyAlignment="1">
      <alignment horizontal="center" vertical="center"/>
    </xf>
    <xf numFmtId="0" fontId="6" fillId="0" borderId="0" xfId="0" applyFont="1" applyAlignment="1">
      <alignment horizontal="center" vertical="center"/>
    </xf>
    <xf numFmtId="0" fontId="6" fillId="0" borderId="0" xfId="0" applyFont="1" applyAlignment="1">
      <alignment horizontal="right" vertical="center" indent="1"/>
    </xf>
    <xf numFmtId="0" fontId="6" fillId="0" borderId="0" xfId="0" applyFont="1" applyAlignment="1">
      <alignment vertical="center"/>
    </xf>
    <xf numFmtId="0" fontId="22" fillId="0" borderId="59" xfId="0" applyFont="1" applyBorder="1" applyAlignment="1">
      <alignment horizontal="left" vertical="center" indent="1"/>
    </xf>
    <xf numFmtId="0" fontId="26" fillId="0" borderId="0" xfId="0" applyFont="1" applyAlignment="1">
      <alignment horizontal="left" vertical="center" indent="1"/>
    </xf>
    <xf numFmtId="0" fontId="26" fillId="0" borderId="0" xfId="0" applyFont="1" applyFill="1" applyAlignment="1">
      <alignment horizontal="center" vertical="center"/>
    </xf>
    <xf numFmtId="0" fontId="26" fillId="0" borderId="0" xfId="0" applyFont="1" applyAlignment="1">
      <alignment horizontal="center" vertical="center"/>
    </xf>
    <xf numFmtId="0" fontId="26" fillId="0" borderId="0" xfId="0" applyFont="1" applyAlignment="1">
      <alignment horizontal="right" vertical="center" indent="1"/>
    </xf>
    <xf numFmtId="0" fontId="26" fillId="0" borderId="0" xfId="0" applyFont="1" applyAlignment="1">
      <alignment vertical="center"/>
    </xf>
    <xf numFmtId="0" fontId="26" fillId="0" borderId="52" xfId="0" applyFont="1" applyBorder="1" applyAlignment="1">
      <alignment horizontal="left" vertical="center" indent="1"/>
    </xf>
    <xf numFmtId="0" fontId="26" fillId="0" borderId="53" xfId="0" applyFont="1" applyBorder="1" applyAlignment="1">
      <alignment horizontal="left" vertical="center" indent="1"/>
    </xf>
    <xf numFmtId="0" fontId="26" fillId="0" borderId="56" xfId="0" applyFont="1" applyBorder="1" applyAlignment="1">
      <alignment horizontal="center" vertical="center"/>
    </xf>
    <xf numFmtId="0" fontId="30" fillId="0" borderId="54" xfId="0" applyFont="1" applyBorder="1" applyAlignment="1">
      <alignment horizontal="left" vertical="center" indent="1"/>
    </xf>
    <xf numFmtId="0" fontId="26" fillId="0" borderId="21"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0" borderId="23" xfId="0" applyFont="1" applyBorder="1" applyAlignment="1">
      <alignment horizontal="center" vertical="center" wrapText="1"/>
    </xf>
    <xf numFmtId="0" fontId="30" fillId="0" borderId="54" xfId="0" applyFont="1" applyBorder="1" applyAlignment="1">
      <alignment horizontal="left" vertical="center" wrapText="1" indent="1"/>
    </xf>
    <xf numFmtId="0" fontId="26" fillId="0" borderId="22" xfId="0" applyFont="1" applyBorder="1" applyAlignment="1">
      <alignment horizontal="center" vertical="center"/>
    </xf>
    <xf numFmtId="0" fontId="26" fillId="0" borderId="22" xfId="0" applyFont="1" applyBorder="1" applyAlignment="1">
      <alignment horizontal="right" vertical="center" indent="1"/>
    </xf>
    <xf numFmtId="0" fontId="26" fillId="0" borderId="57" xfId="0" applyFont="1" applyFill="1" applyBorder="1" applyAlignment="1">
      <alignment horizontal="center" vertical="center" wrapText="1"/>
    </xf>
    <xf numFmtId="0" fontId="26" fillId="0" borderId="29" xfId="0" applyFont="1" applyBorder="1" applyAlignment="1">
      <alignment horizontal="left" vertical="center" indent="1"/>
    </xf>
    <xf numFmtId="0" fontId="26" fillId="0" borderId="32" xfId="0" applyFont="1" applyBorder="1" applyAlignment="1">
      <alignment horizontal="left" vertical="center" indent="1"/>
    </xf>
    <xf numFmtId="0" fontId="26" fillId="0" borderId="29" xfId="0" applyFont="1" applyFill="1" applyBorder="1" applyAlignment="1">
      <alignment horizontal="center" vertical="center"/>
    </xf>
    <xf numFmtId="0" fontId="26" fillId="0" borderId="31" xfId="0" applyFont="1" applyFill="1" applyBorder="1" applyAlignment="1">
      <alignment horizontal="center" vertical="center"/>
    </xf>
    <xf numFmtId="0" fontId="26" fillId="0" borderId="31" xfId="0" applyFont="1" applyBorder="1" applyAlignment="1">
      <alignment horizontal="center" vertical="center"/>
    </xf>
    <xf numFmtId="0" fontId="26" fillId="0" borderId="30" xfId="0" applyFont="1" applyBorder="1" applyAlignment="1">
      <alignment horizontal="center" vertical="center"/>
    </xf>
    <xf numFmtId="0" fontId="26" fillId="0" borderId="31" xfId="0" applyNumberFormat="1" applyFont="1" applyBorder="1" applyAlignment="1">
      <alignment horizontal="right" vertical="center" indent="1"/>
    </xf>
    <xf numFmtId="1" fontId="26" fillId="0" borderId="31" xfId="0" applyNumberFormat="1" applyFont="1" applyBorder="1" applyAlignment="1">
      <alignment horizontal="right" vertical="center" indent="1"/>
    </xf>
    <xf numFmtId="0" fontId="26" fillId="0" borderId="31" xfId="0" applyFont="1" applyBorder="1" applyAlignment="1">
      <alignment vertical="center"/>
    </xf>
    <xf numFmtId="0" fontId="26" fillId="0" borderId="30" xfId="0" applyFont="1" applyBorder="1" applyAlignment="1">
      <alignment vertical="center"/>
    </xf>
    <xf numFmtId="0" fontId="26" fillId="0" borderId="48" xfId="0" applyFont="1" applyBorder="1" applyAlignment="1">
      <alignment horizontal="center" vertical="center"/>
    </xf>
    <xf numFmtId="0" fontId="26" fillId="0" borderId="33" xfId="0" applyFont="1" applyBorder="1" applyAlignment="1">
      <alignment horizontal="left" vertical="center" indent="1"/>
    </xf>
    <xf numFmtId="0" fontId="26" fillId="0" borderId="37" xfId="0" applyFont="1" applyBorder="1" applyAlignment="1">
      <alignment horizontal="left" vertical="center" indent="1"/>
    </xf>
    <xf numFmtId="0" fontId="26" fillId="0" borderId="33" xfId="0" applyFont="1" applyFill="1" applyBorder="1" applyAlignment="1">
      <alignment horizontal="center" vertical="center"/>
    </xf>
    <xf numFmtId="0" fontId="26" fillId="0" borderId="35" xfId="0" applyFont="1" applyFill="1" applyBorder="1" applyAlignment="1">
      <alignment horizontal="center" vertical="center"/>
    </xf>
    <xf numFmtId="0" fontId="26" fillId="0" borderId="35" xfId="0" applyFont="1" applyBorder="1" applyAlignment="1">
      <alignment horizontal="center" vertical="center"/>
    </xf>
    <xf numFmtId="0" fontId="26" fillId="0" borderId="34" xfId="0" applyFont="1" applyBorder="1" applyAlignment="1">
      <alignment horizontal="center" vertical="center"/>
    </xf>
    <xf numFmtId="0" fontId="26" fillId="0" borderId="35" xfId="0" applyNumberFormat="1" applyFont="1" applyBorder="1" applyAlignment="1">
      <alignment horizontal="right" vertical="center" indent="1"/>
    </xf>
    <xf numFmtId="1" fontId="26" fillId="0" borderId="35" xfId="0" applyNumberFormat="1" applyFont="1" applyBorder="1" applyAlignment="1">
      <alignment horizontal="right" vertical="center" indent="1"/>
    </xf>
    <xf numFmtId="1" fontId="26" fillId="58" borderId="35" xfId="0" applyNumberFormat="1" applyFont="1" applyFill="1" applyBorder="1" applyAlignment="1">
      <alignment horizontal="right" vertical="center" indent="1"/>
    </xf>
    <xf numFmtId="0" fontId="26" fillId="0" borderId="35" xfId="0" applyFont="1" applyBorder="1" applyAlignment="1">
      <alignment vertical="center"/>
    </xf>
    <xf numFmtId="0" fontId="26" fillId="0" borderId="34" xfId="0" applyFont="1" applyBorder="1" applyAlignment="1">
      <alignment vertical="center"/>
    </xf>
    <xf numFmtId="0" fontId="26" fillId="0" borderId="49" xfId="0" applyFont="1" applyBorder="1" applyAlignment="1">
      <alignment horizontal="center" vertical="center"/>
    </xf>
    <xf numFmtId="1" fontId="26" fillId="58" borderId="33" xfId="0" applyNumberFormat="1" applyFont="1" applyFill="1" applyBorder="1" applyAlignment="1">
      <alignment horizontal="left" vertical="center" indent="1"/>
    </xf>
    <xf numFmtId="0" fontId="26" fillId="58" borderId="35" xfId="0" applyNumberFormat="1" applyFont="1" applyFill="1" applyBorder="1" applyAlignment="1">
      <alignment horizontal="right" vertical="center" indent="1"/>
    </xf>
    <xf numFmtId="1" fontId="30" fillId="33" borderId="35" xfId="0" applyNumberFormat="1" applyFont="1" applyFill="1" applyBorder="1" applyAlignment="1">
      <alignment horizontal="right" vertical="center" indent="1"/>
    </xf>
    <xf numFmtId="0" fontId="26" fillId="0" borderId="37" xfId="0" applyFont="1" applyFill="1" applyBorder="1" applyAlignment="1">
      <alignment horizontal="left" vertical="center" indent="1"/>
    </xf>
    <xf numFmtId="1" fontId="26" fillId="0" borderId="33" xfId="0" applyNumberFormat="1" applyFont="1" applyFill="1" applyBorder="1" applyAlignment="1">
      <alignment horizontal="left" vertical="center" indent="1"/>
    </xf>
    <xf numFmtId="0" fontId="26" fillId="0" borderId="35" xfId="0" applyNumberFormat="1" applyFont="1" applyFill="1" applyBorder="1" applyAlignment="1">
      <alignment horizontal="right" vertical="center" indent="1"/>
    </xf>
    <xf numFmtId="165" fontId="26" fillId="0" borderId="35" xfId="0" applyNumberFormat="1" applyFont="1" applyFill="1" applyBorder="1" applyAlignment="1">
      <alignment horizontal="right" vertical="center" indent="1"/>
    </xf>
    <xf numFmtId="2" fontId="26" fillId="0" borderId="35" xfId="0" applyNumberFormat="1" applyFont="1" applyFill="1" applyBorder="1" applyAlignment="1">
      <alignment horizontal="right" vertical="center" indent="1"/>
    </xf>
    <xf numFmtId="0" fontId="26" fillId="0" borderId="35" xfId="0" applyFont="1" applyBorder="1" applyAlignment="1">
      <alignment horizontal="right" vertical="center" indent="1"/>
    </xf>
    <xf numFmtId="0" fontId="26" fillId="58" borderId="35" xfId="0" applyFont="1" applyFill="1" applyBorder="1" applyAlignment="1">
      <alignment horizontal="right" vertical="center" indent="1"/>
    </xf>
    <xf numFmtId="0" fontId="26" fillId="0" borderId="21" xfId="0" applyFont="1" applyBorder="1" applyAlignment="1">
      <alignment horizontal="left" vertical="center" indent="1"/>
    </xf>
    <xf numFmtId="0" fontId="26" fillId="0" borderId="28" xfId="0" applyFont="1" applyBorder="1" applyAlignment="1">
      <alignment horizontal="left" vertical="center" indent="1"/>
    </xf>
    <xf numFmtId="0" fontId="26" fillId="0" borderId="21" xfId="0" applyFont="1" applyFill="1" applyBorder="1" applyAlignment="1">
      <alignment horizontal="center" vertical="center"/>
    </xf>
    <xf numFmtId="0" fontId="26" fillId="0" borderId="22" xfId="0" applyFont="1" applyFill="1" applyBorder="1" applyAlignment="1">
      <alignment horizontal="center" vertical="center"/>
    </xf>
    <xf numFmtId="0" fontId="26" fillId="0" borderId="23" xfId="0" applyFont="1" applyBorder="1" applyAlignment="1">
      <alignment horizontal="center" vertical="center"/>
    </xf>
    <xf numFmtId="1" fontId="26" fillId="0" borderId="22" xfId="0" applyNumberFormat="1" applyFont="1" applyBorder="1" applyAlignment="1">
      <alignment horizontal="right" vertical="center" indent="1"/>
    </xf>
    <xf numFmtId="0" fontId="26" fillId="0" borderId="22" xfId="0" applyFont="1" applyBorder="1" applyAlignment="1">
      <alignment vertical="center"/>
    </xf>
    <xf numFmtId="0" fontId="26" fillId="0" borderId="23" xfId="0" applyFont="1" applyBorder="1" applyAlignment="1">
      <alignment vertical="center"/>
    </xf>
    <xf numFmtId="0" fontId="26" fillId="0" borderId="47" xfId="0" applyFont="1" applyBorder="1" applyAlignment="1">
      <alignment horizontal="center" vertical="center"/>
    </xf>
    <xf numFmtId="0" fontId="34" fillId="0" borderId="0" xfId="0" applyFont="1" applyAlignment="1">
      <alignment horizontal="left" vertical="center" indent="1"/>
    </xf>
    <xf numFmtId="0" fontId="34" fillId="0" borderId="58" xfId="0" applyFont="1" applyBorder="1" applyAlignment="1">
      <alignment horizontal="left" vertical="center" indent="1"/>
    </xf>
    <xf numFmtId="0" fontId="34" fillId="0" borderId="60" xfId="0" applyFont="1" applyBorder="1" applyAlignment="1">
      <alignment horizontal="left" vertical="center" indent="1"/>
    </xf>
    <xf numFmtId="0" fontId="34" fillId="0" borderId="36" xfId="0" applyFont="1" applyBorder="1" applyAlignment="1">
      <alignment horizontal="left" vertical="center" indent="1"/>
    </xf>
    <xf numFmtId="0" fontId="34" fillId="0" borderId="27" xfId="0" applyFont="1" applyBorder="1" applyAlignment="1">
      <alignment horizontal="left" vertical="center" indent="1"/>
    </xf>
    <xf numFmtId="0" fontId="24" fillId="0" borderId="0" xfId="0" applyFont="1"/>
    <xf numFmtId="0" fontId="24" fillId="0" borderId="0" xfId="0" applyFont="1" applyAlignment="1">
      <alignment vertical="center"/>
    </xf>
    <xf numFmtId="0" fontId="27" fillId="0" borderId="15" xfId="0" applyFont="1" applyBorder="1" applyAlignment="1">
      <alignment horizontal="right" vertical="center" indent="1"/>
    </xf>
    <xf numFmtId="0" fontId="77" fillId="0" borderId="0" xfId="0" applyFont="1"/>
    <xf numFmtId="0" fontId="24" fillId="0" borderId="22" xfId="0" applyFont="1" applyFill="1" applyBorder="1" applyAlignment="1">
      <alignment horizontal="center" vertical="center" wrapText="1"/>
    </xf>
    <xf numFmtId="0" fontId="24" fillId="0" borderId="66" xfId="0" applyFont="1" applyBorder="1" applyAlignment="1">
      <alignment horizontal="left" vertical="center" indent="1"/>
    </xf>
    <xf numFmtId="3" fontId="24" fillId="0" borderId="16" xfId="0" applyNumberFormat="1" applyFont="1" applyBorder="1" applyAlignment="1">
      <alignment horizontal="right" vertical="center" indent="1"/>
    </xf>
    <xf numFmtId="3" fontId="24" fillId="0" borderId="26" xfId="0" applyNumberFormat="1" applyFont="1" applyBorder="1" applyAlignment="1">
      <alignment horizontal="right" vertical="center" indent="1"/>
    </xf>
    <xf numFmtId="3" fontId="24" fillId="0" borderId="65" xfId="0" applyNumberFormat="1" applyFont="1" applyBorder="1" applyAlignment="1">
      <alignment horizontal="right" vertical="center" indent="1"/>
    </xf>
    <xf numFmtId="3" fontId="24" fillId="0" borderId="70" xfId="0" applyNumberFormat="1" applyFont="1" applyBorder="1" applyAlignment="1">
      <alignment horizontal="right" vertical="center" indent="1"/>
    </xf>
    <xf numFmtId="9" fontId="24" fillId="0" borderId="22" xfId="1" applyNumberFormat="1" applyFont="1" applyBorder="1" applyAlignment="1">
      <alignment horizontal="right" vertical="center" indent="1"/>
    </xf>
    <xf numFmtId="9" fontId="24" fillId="0" borderId="71" xfId="1" applyNumberFormat="1" applyFont="1" applyBorder="1" applyAlignment="1">
      <alignment horizontal="right" vertical="center" indent="1"/>
    </xf>
    <xf numFmtId="0" fontId="27" fillId="0" borderId="24"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5" xfId="0" applyFont="1" applyBorder="1" applyAlignment="1">
      <alignment horizontal="center" vertical="center" wrapText="1"/>
    </xf>
    <xf numFmtId="0" fontId="24" fillId="0" borderId="29" xfId="0" applyFont="1" applyBorder="1" applyAlignment="1">
      <alignment horizontal="left" vertical="center" indent="1"/>
    </xf>
    <xf numFmtId="0" fontId="24" fillId="0" borderId="63" xfId="0" applyFont="1" applyBorder="1" applyAlignment="1">
      <alignment horizontal="left" vertical="center" indent="1"/>
    </xf>
    <xf numFmtId="0" fontId="27" fillId="0" borderId="20" xfId="0" applyFont="1" applyBorder="1" applyAlignment="1">
      <alignment horizontal="center" vertical="center"/>
    </xf>
    <xf numFmtId="0" fontId="24" fillId="0" borderId="31" xfId="0" applyFont="1" applyBorder="1" applyAlignment="1">
      <alignment horizontal="right" vertical="center" indent="1"/>
    </xf>
    <xf numFmtId="9" fontId="24" fillId="0" borderId="30" xfId="1" applyFont="1" applyBorder="1" applyAlignment="1">
      <alignment horizontal="right" vertical="center" indent="1"/>
    </xf>
    <xf numFmtId="0" fontId="24" fillId="0" borderId="65" xfId="0" applyFont="1" applyBorder="1" applyAlignment="1">
      <alignment horizontal="right" vertical="center" indent="1"/>
    </xf>
    <xf numFmtId="9" fontId="24" fillId="0" borderId="64" xfId="1" applyFont="1" applyBorder="1" applyAlignment="1">
      <alignment horizontal="right" vertical="center" indent="1"/>
    </xf>
    <xf numFmtId="0" fontId="24" fillId="0" borderId="62" xfId="0" applyFont="1" applyBorder="1" applyAlignment="1">
      <alignment horizontal="right" vertical="center" indent="1"/>
    </xf>
    <xf numFmtId="9" fontId="24" fillId="0" borderId="61" xfId="1" applyFont="1" applyBorder="1" applyAlignment="1">
      <alignment horizontal="right" vertical="center" indent="1"/>
    </xf>
    <xf numFmtId="0" fontId="27" fillId="0" borderId="20" xfId="0" applyFont="1" applyBorder="1" applyAlignment="1">
      <alignment horizontal="right" vertical="center" indent="1"/>
    </xf>
    <xf numFmtId="0" fontId="27" fillId="0" borderId="24" xfId="0" applyFont="1" applyBorder="1" applyAlignment="1">
      <alignment horizontal="right" vertical="center" indent="1"/>
    </xf>
    <xf numFmtId="9" fontId="27" fillId="0" borderId="25" xfId="1" applyFont="1" applyBorder="1" applyAlignment="1">
      <alignment horizontal="right" vertical="center" indent="1"/>
    </xf>
    <xf numFmtId="3" fontId="24" fillId="0" borderId="31" xfId="0" applyNumberFormat="1" applyFont="1" applyBorder="1" applyAlignment="1">
      <alignment horizontal="right" vertical="center" indent="1"/>
    </xf>
    <xf numFmtId="166" fontId="24" fillId="0" borderId="31" xfId="0" applyNumberFormat="1" applyFont="1" applyBorder="1" applyAlignment="1">
      <alignment horizontal="right" vertical="center" indent="1"/>
    </xf>
    <xf numFmtId="166" fontId="24" fillId="0" borderId="30" xfId="0" applyNumberFormat="1" applyFont="1" applyBorder="1" applyAlignment="1">
      <alignment horizontal="right" vertical="center" indent="1"/>
    </xf>
    <xf numFmtId="166" fontId="24" fillId="0" borderId="65" xfId="0" applyNumberFormat="1" applyFont="1" applyBorder="1" applyAlignment="1">
      <alignment horizontal="right" vertical="center" indent="1"/>
    </xf>
    <xf numFmtId="3" fontId="24" fillId="0" borderId="64" xfId="0" applyNumberFormat="1" applyFont="1" applyBorder="1" applyAlignment="1">
      <alignment horizontal="right" vertical="center" indent="1"/>
    </xf>
    <xf numFmtId="3" fontId="24" fillId="0" borderId="62" xfId="0" applyNumberFormat="1" applyFont="1" applyBorder="1" applyAlignment="1">
      <alignment horizontal="right" vertical="center" indent="1"/>
    </xf>
    <xf numFmtId="3" fontId="24" fillId="0" borderId="61" xfId="0" applyNumberFormat="1" applyFont="1" applyBorder="1" applyAlignment="1">
      <alignment horizontal="right" vertical="center" indent="1"/>
    </xf>
    <xf numFmtId="1" fontId="27" fillId="0" borderId="16" xfId="0" applyNumberFormat="1" applyFont="1" applyBorder="1" applyAlignment="1">
      <alignment horizontal="right" vertical="center" indent="1"/>
    </xf>
    <xf numFmtId="1" fontId="27" fillId="0" borderId="17" xfId="0" applyNumberFormat="1" applyFont="1" applyBorder="1" applyAlignment="1">
      <alignment horizontal="right" vertical="center" indent="1"/>
    </xf>
    <xf numFmtId="0" fontId="27" fillId="0" borderId="25" xfId="0" applyFont="1" applyBorder="1" applyAlignment="1">
      <alignment horizontal="center" vertical="center"/>
    </xf>
    <xf numFmtId="0" fontId="24" fillId="0" borderId="0" xfId="0" applyFont="1" applyAlignment="1">
      <alignment horizontal="left"/>
    </xf>
    <xf numFmtId="0" fontId="77" fillId="0" borderId="0" xfId="0" applyFont="1" applyAlignment="1">
      <alignment horizontal="center" vertical="center" wrapText="1"/>
    </xf>
    <xf numFmtId="3" fontId="24" fillId="0" borderId="71" xfId="0" applyNumberFormat="1" applyFont="1" applyBorder="1" applyAlignment="1">
      <alignment horizontal="center" vertical="center"/>
    </xf>
    <xf numFmtId="3" fontId="24" fillId="0" borderId="22" xfId="0" applyNumberFormat="1" applyFont="1" applyBorder="1" applyAlignment="1">
      <alignment horizontal="center" vertical="center"/>
    </xf>
    <xf numFmtId="9" fontId="24" fillId="0" borderId="70" xfId="1" applyFont="1" applyFill="1" applyBorder="1" applyAlignment="1">
      <alignment horizontal="center" vertical="center"/>
    </xf>
    <xf numFmtId="9" fontId="24" fillId="0" borderId="65" xfId="1" applyFont="1" applyBorder="1" applyAlignment="1">
      <alignment horizontal="center" vertical="center"/>
    </xf>
    <xf numFmtId="3" fontId="24" fillId="0" borderId="31" xfId="0" applyNumberFormat="1" applyFont="1" applyBorder="1" applyAlignment="1">
      <alignment horizontal="center" vertical="center"/>
    </xf>
    <xf numFmtId="0" fontId="24" fillId="0" borderId="0" xfId="0" applyFont="1" applyFill="1" applyAlignment="1">
      <alignment wrapText="1"/>
    </xf>
    <xf numFmtId="0" fontId="24" fillId="0" borderId="0" xfId="0" applyFont="1" applyFill="1"/>
    <xf numFmtId="0" fontId="77" fillId="0" borderId="0" xfId="0" applyFont="1" applyFill="1"/>
    <xf numFmtId="0" fontId="76" fillId="0" borderId="0" xfId="0" applyFont="1" applyFill="1"/>
    <xf numFmtId="3" fontId="24" fillId="0" borderId="32" xfId="0" applyNumberFormat="1" applyFont="1" applyBorder="1" applyAlignment="1">
      <alignment horizontal="center" vertical="center"/>
    </xf>
    <xf numFmtId="0" fontId="24" fillId="0" borderId="77" xfId="0" applyFont="1" applyFill="1" applyBorder="1" applyAlignment="1">
      <alignment horizontal="center" vertical="center" wrapText="1"/>
    </xf>
    <xf numFmtId="3" fontId="24" fillId="0" borderId="78" xfId="0" applyNumberFormat="1" applyFont="1" applyBorder="1" applyAlignment="1">
      <alignment horizontal="center" vertical="center"/>
    </xf>
    <xf numFmtId="9" fontId="24" fillId="0" borderId="79" xfId="1" applyFont="1" applyBorder="1" applyAlignment="1">
      <alignment horizontal="center" vertical="center"/>
    </xf>
    <xf numFmtId="3" fontId="24" fillId="0" borderId="77" xfId="0" applyNumberFormat="1" applyFont="1" applyBorder="1" applyAlignment="1">
      <alignment horizontal="center" vertical="center"/>
    </xf>
    <xf numFmtId="0" fontId="24" fillId="0" borderId="82" xfId="0" applyFont="1" applyBorder="1" applyAlignment="1">
      <alignment horizontal="left" vertical="center" indent="1"/>
    </xf>
    <xf numFmtId="0" fontId="24" fillId="0" borderId="83" xfId="0" applyFont="1" applyBorder="1" applyAlignment="1">
      <alignment horizontal="left" vertical="center" indent="1"/>
    </xf>
    <xf numFmtId="0" fontId="24" fillId="0" borderId="81" xfId="0" applyFont="1" applyBorder="1" applyAlignment="1">
      <alignment horizontal="left" vertical="center" indent="1"/>
    </xf>
    <xf numFmtId="0" fontId="77" fillId="0" borderId="0" xfId="0" applyFont="1" applyFill="1" applyAlignment="1">
      <alignment vertical="center" wrapText="1"/>
    </xf>
    <xf numFmtId="0" fontId="27" fillId="58" borderId="66" xfId="0" applyFont="1" applyFill="1" applyBorder="1" applyAlignment="1">
      <alignment horizontal="right" vertical="center" wrapText="1" indent="1"/>
    </xf>
    <xf numFmtId="3" fontId="27" fillId="58" borderId="65" xfId="0" applyNumberFormat="1" applyFont="1" applyFill="1" applyBorder="1" applyAlignment="1">
      <alignment horizontal="right" vertical="center" indent="1"/>
    </xf>
    <xf numFmtId="3" fontId="27" fillId="58" borderId="64" xfId="0" applyNumberFormat="1" applyFont="1" applyFill="1" applyBorder="1" applyAlignment="1">
      <alignment horizontal="right" vertical="center" indent="1"/>
    </xf>
    <xf numFmtId="0" fontId="27" fillId="58" borderId="69" xfId="0" applyFont="1" applyFill="1" applyBorder="1" applyAlignment="1">
      <alignment horizontal="right" vertical="center" indent="1"/>
    </xf>
    <xf numFmtId="0" fontId="27" fillId="58" borderId="22" xfId="0" applyFont="1" applyFill="1" applyBorder="1" applyAlignment="1">
      <alignment horizontal="right" vertical="center" indent="1"/>
    </xf>
    <xf numFmtId="9" fontId="27" fillId="58" borderId="22" xfId="1" applyFont="1" applyFill="1" applyBorder="1" applyAlignment="1">
      <alignment horizontal="right" vertical="center" indent="1"/>
    </xf>
    <xf numFmtId="9" fontId="27" fillId="58" borderId="68" xfId="1" applyFont="1" applyFill="1" applyBorder="1" applyAlignment="1">
      <alignment horizontal="right" vertical="center" indent="1"/>
    </xf>
    <xf numFmtId="3" fontId="27" fillId="0" borderId="72" xfId="0" applyNumberFormat="1" applyFont="1" applyBorder="1" applyAlignment="1">
      <alignment horizontal="center" vertical="center"/>
    </xf>
    <xf numFmtId="3" fontId="27" fillId="0" borderId="73" xfId="0" applyNumberFormat="1" applyFont="1" applyBorder="1" applyAlignment="1">
      <alignment horizontal="center" vertical="center"/>
    </xf>
    <xf numFmtId="0" fontId="24" fillId="0" borderId="76" xfId="0" applyFont="1" applyBorder="1" applyAlignment="1">
      <alignment vertical="center"/>
    </xf>
    <xf numFmtId="0" fontId="24" fillId="58" borderId="76" xfId="0" applyFont="1" applyFill="1" applyBorder="1"/>
    <xf numFmtId="0" fontId="24" fillId="58" borderId="50" xfId="0" applyFont="1" applyFill="1" applyBorder="1"/>
    <xf numFmtId="9" fontId="27" fillId="58" borderId="75" xfId="1" applyFont="1" applyFill="1" applyBorder="1" applyAlignment="1">
      <alignment horizontal="center" vertical="center"/>
    </xf>
    <xf numFmtId="0" fontId="27" fillId="58" borderId="50" xfId="0" applyFont="1" applyFill="1" applyBorder="1" applyAlignment="1">
      <alignment horizontal="right" vertical="center" indent="1"/>
    </xf>
    <xf numFmtId="0" fontId="24" fillId="0" borderId="56" xfId="0" applyFont="1" applyBorder="1"/>
    <xf numFmtId="0" fontId="27" fillId="0" borderId="57" xfId="0" applyFont="1" applyFill="1" applyBorder="1" applyAlignment="1">
      <alignment wrapText="1"/>
    </xf>
    <xf numFmtId="0" fontId="24" fillId="0" borderId="11" xfId="0" applyFont="1" applyBorder="1" applyAlignment="1">
      <alignment horizontal="left" vertical="center" indent="1"/>
    </xf>
    <xf numFmtId="0" fontId="24" fillId="0" borderId="84" xfId="0" applyFont="1" applyBorder="1" applyAlignment="1">
      <alignment horizontal="left" vertical="center" indent="1"/>
    </xf>
    <xf numFmtId="0" fontId="24" fillId="0" borderId="85" xfId="0" applyFont="1" applyBorder="1" applyAlignment="1">
      <alignment horizontal="left" vertical="center" indent="1"/>
    </xf>
    <xf numFmtId="0" fontId="24" fillId="0" borderId="87" xfId="0" applyFont="1" applyFill="1" applyBorder="1" applyAlignment="1">
      <alignment horizontal="center" vertical="center" wrapText="1"/>
    </xf>
    <xf numFmtId="3" fontId="24" fillId="0" borderId="88" xfId="0" applyNumberFormat="1" applyFont="1" applyBorder="1" applyAlignment="1">
      <alignment horizontal="right" vertical="center" indent="1"/>
    </xf>
    <xf numFmtId="3" fontId="24" fillId="0" borderId="89" xfId="0" applyNumberFormat="1" applyFont="1" applyBorder="1" applyAlignment="1">
      <alignment horizontal="right" vertical="center" indent="1"/>
    </xf>
    <xf numFmtId="167" fontId="24" fillId="0" borderId="87" xfId="1" applyNumberFormat="1" applyFont="1" applyBorder="1" applyAlignment="1">
      <alignment horizontal="right" vertical="center" indent="1"/>
    </xf>
    <xf numFmtId="0" fontId="24" fillId="0" borderId="71" xfId="0" applyFont="1" applyFill="1" applyBorder="1" applyAlignment="1">
      <alignment horizontal="center" vertical="center" wrapText="1"/>
    </xf>
    <xf numFmtId="3" fontId="24" fillId="0" borderId="86" xfId="0" applyNumberFormat="1" applyFont="1" applyBorder="1" applyAlignment="1">
      <alignment horizontal="right" vertical="center" indent="1"/>
    </xf>
    <xf numFmtId="3" fontId="24" fillId="0" borderId="92" xfId="0" applyNumberFormat="1" applyFont="1" applyBorder="1" applyAlignment="1">
      <alignment horizontal="right" vertical="center" indent="1"/>
    </xf>
    <xf numFmtId="9" fontId="24" fillId="0" borderId="93" xfId="1" applyNumberFormat="1" applyFont="1" applyBorder="1" applyAlignment="1">
      <alignment horizontal="right" vertical="center" indent="1"/>
    </xf>
    <xf numFmtId="3" fontId="27" fillId="0" borderId="14" xfId="0" applyNumberFormat="1" applyFont="1" applyBorder="1" applyAlignment="1">
      <alignment horizontal="right" vertical="center" indent="1"/>
    </xf>
    <xf numFmtId="3" fontId="27" fillId="0" borderId="94" xfId="0" applyNumberFormat="1" applyFont="1" applyBorder="1" applyAlignment="1">
      <alignment horizontal="right" vertical="center" indent="1"/>
    </xf>
    <xf numFmtId="9" fontId="27" fillId="0" borderId="95" xfId="1" applyNumberFormat="1" applyFont="1" applyBorder="1" applyAlignment="1">
      <alignment horizontal="right" vertical="center" indent="1"/>
    </xf>
    <xf numFmtId="0" fontId="26" fillId="0" borderId="0" xfId="0" applyFont="1" applyAlignment="1">
      <alignment horizontal="left"/>
    </xf>
    <xf numFmtId="0" fontId="26" fillId="0" borderId="0" xfId="441" applyFont="1" applyFill="1"/>
    <xf numFmtId="0" fontId="26" fillId="0" borderId="0" xfId="764" applyFont="1" applyFill="1"/>
    <xf numFmtId="0" fontId="26" fillId="0" borderId="96" xfId="441" applyFont="1" applyFill="1" applyBorder="1" applyAlignment="1">
      <alignment vertical="center"/>
    </xf>
    <xf numFmtId="0" fontId="26" fillId="0" borderId="0" xfId="441" applyFont="1" applyFill="1" applyAlignment="1"/>
    <xf numFmtId="9" fontId="26" fillId="0" borderId="0" xfId="764" applyNumberFormat="1" applyFont="1" applyFill="1"/>
    <xf numFmtId="0" fontId="26" fillId="0" borderId="0" xfId="441" applyFont="1" applyFill="1" applyAlignment="1">
      <alignment horizontal="center"/>
    </xf>
    <xf numFmtId="0" fontId="26" fillId="0" borderId="0" xfId="441" applyFont="1" applyFill="1" applyAlignment="1">
      <alignment vertical="center" wrapText="1"/>
    </xf>
    <xf numFmtId="0" fontId="24" fillId="0" borderId="74" xfId="441" applyFont="1" applyFill="1" applyBorder="1" applyAlignment="1">
      <alignment horizontal="left" vertical="center" indent="1"/>
    </xf>
    <xf numFmtId="0" fontId="30" fillId="0" borderId="0" xfId="441" applyFont="1" applyFill="1" applyAlignment="1">
      <alignment vertical="center"/>
    </xf>
    <xf numFmtId="0" fontId="26" fillId="0" borderId="0" xfId="441" applyFont="1" applyFill="1" applyAlignment="1">
      <alignment vertical="top" wrapText="1"/>
    </xf>
    <xf numFmtId="0" fontId="26" fillId="0" borderId="65" xfId="441" applyFont="1" applyFill="1" applyBorder="1" applyAlignment="1">
      <alignment vertical="top" wrapText="1"/>
    </xf>
    <xf numFmtId="0" fontId="85" fillId="0" borderId="65" xfId="767" applyFont="1" applyFill="1" applyBorder="1" applyAlignment="1">
      <alignment vertical="top" wrapText="1"/>
    </xf>
    <xf numFmtId="0" fontId="26" fillId="0" borderId="22" xfId="441" applyFont="1" applyFill="1" applyBorder="1" applyAlignment="1">
      <alignment vertical="top" wrapText="1"/>
    </xf>
    <xf numFmtId="0" fontId="85" fillId="0" borderId="22" xfId="767" applyFont="1" applyFill="1" applyBorder="1" applyAlignment="1">
      <alignment vertical="top" wrapText="1"/>
    </xf>
    <xf numFmtId="0" fontId="30" fillId="0" borderId="24" xfId="441" applyFont="1" applyFill="1" applyBorder="1" applyAlignment="1">
      <alignment horizontal="center" vertical="center"/>
    </xf>
    <xf numFmtId="0" fontId="30" fillId="0" borderId="20" xfId="441" applyFont="1" applyFill="1" applyBorder="1" applyAlignment="1">
      <alignment horizontal="center" vertical="center"/>
    </xf>
    <xf numFmtId="0" fontId="30" fillId="0" borderId="20" xfId="441" applyFont="1" applyFill="1" applyBorder="1" applyAlignment="1">
      <alignment horizontal="center" vertical="center" wrapText="1"/>
    </xf>
    <xf numFmtId="0" fontId="30" fillId="0" borderId="25" xfId="441" applyFont="1" applyFill="1" applyBorder="1" applyAlignment="1">
      <alignment horizontal="center" vertical="center"/>
    </xf>
    <xf numFmtId="0" fontId="26" fillId="0" borderId="31" xfId="441" applyFont="1" applyFill="1" applyBorder="1" applyAlignment="1">
      <alignment vertical="top" wrapText="1"/>
    </xf>
    <xf numFmtId="0" fontId="85" fillId="0" borderId="31" xfId="767" applyFont="1" applyFill="1" applyBorder="1" applyAlignment="1">
      <alignment vertical="top" wrapText="1"/>
    </xf>
    <xf numFmtId="0" fontId="26" fillId="0" borderId="29" xfId="441" applyFont="1" applyFill="1" applyBorder="1" applyAlignment="1">
      <alignment horizontal="left" vertical="top" wrapText="1" indent="1"/>
    </xf>
    <xf numFmtId="0" fontId="26" fillId="0" borderId="66" xfId="441" applyFont="1" applyFill="1" applyBorder="1" applyAlignment="1">
      <alignment horizontal="left" vertical="top" wrapText="1" indent="1"/>
    </xf>
    <xf numFmtId="0" fontId="26" fillId="0" borderId="69" xfId="441" applyFont="1" applyFill="1" applyBorder="1" applyAlignment="1">
      <alignment horizontal="left" vertical="top" wrapText="1" indent="1"/>
    </xf>
    <xf numFmtId="0" fontId="30" fillId="0" borderId="0" xfId="441" applyFont="1" applyFill="1" applyAlignment="1">
      <alignment horizontal="left" vertical="top" wrapText="1" indent="1"/>
    </xf>
    <xf numFmtId="0" fontId="26" fillId="0" borderId="0" xfId="441" applyFont="1" applyFill="1" applyAlignment="1">
      <alignment horizontal="left" vertical="top" wrapText="1" indent="1"/>
    </xf>
    <xf numFmtId="0" fontId="26" fillId="0" borderId="0" xfId="441" applyFont="1" applyFill="1" applyAlignment="1">
      <alignment horizontal="left" indent="1"/>
    </xf>
    <xf numFmtId="0" fontId="26" fillId="0" borderId="31" xfId="441" applyFont="1" applyFill="1" applyBorder="1" applyAlignment="1">
      <alignment horizontal="left" vertical="top" wrapText="1" indent="1"/>
    </xf>
    <xf numFmtId="0" fontId="85" fillId="0" borderId="31" xfId="767" applyFont="1" applyFill="1" applyBorder="1" applyAlignment="1">
      <alignment horizontal="left" vertical="top" wrapText="1" indent="1"/>
    </xf>
    <xf numFmtId="0" fontId="26" fillId="0" borderId="30" xfId="441" applyFont="1" applyFill="1" applyBorder="1" applyAlignment="1">
      <alignment horizontal="left" vertical="top" wrapText="1" indent="1"/>
    </xf>
    <xf numFmtId="0" fontId="26" fillId="0" borderId="65" xfId="441" applyFont="1" applyFill="1" applyBorder="1" applyAlignment="1">
      <alignment horizontal="left" vertical="top" wrapText="1" indent="1"/>
    </xf>
    <xf numFmtId="0" fontId="87" fillId="0" borderId="65" xfId="767" applyFont="1" applyFill="1" applyBorder="1" applyAlignment="1">
      <alignment horizontal="left" vertical="top" wrapText="1" indent="1"/>
    </xf>
    <xf numFmtId="0" fontId="26" fillId="0" borderId="64" xfId="441" applyFont="1" applyFill="1" applyBorder="1" applyAlignment="1">
      <alignment horizontal="left" vertical="top" wrapText="1" indent="1"/>
    </xf>
    <xf numFmtId="0" fontId="85" fillId="0" borderId="65" xfId="767" applyFont="1" applyFill="1" applyBorder="1" applyAlignment="1">
      <alignment horizontal="left" vertical="top" wrapText="1" indent="1"/>
    </xf>
    <xf numFmtId="0" fontId="26" fillId="0" borderId="22" xfId="441" applyFont="1" applyFill="1" applyBorder="1" applyAlignment="1">
      <alignment horizontal="left" vertical="top" wrapText="1" indent="1"/>
    </xf>
    <xf numFmtId="0" fontId="85" fillId="0" borderId="22" xfId="767" applyFont="1" applyFill="1" applyBorder="1" applyAlignment="1">
      <alignment horizontal="left" vertical="top" wrapText="1" indent="1"/>
    </xf>
    <xf numFmtId="0" fontId="26" fillId="0" borderId="68" xfId="441" applyFont="1" applyFill="1" applyBorder="1" applyAlignment="1">
      <alignment horizontal="left" vertical="top" wrapText="1" indent="1"/>
    </xf>
    <xf numFmtId="0" fontId="26" fillId="0" borderId="15" xfId="441" applyFont="1" applyFill="1" applyBorder="1" applyAlignment="1">
      <alignment horizontal="left" vertical="top" wrapText="1" indent="1"/>
    </xf>
    <xf numFmtId="0" fontId="26" fillId="0" borderId="16" xfId="441" applyFont="1" applyFill="1" applyBorder="1" applyAlignment="1">
      <alignment horizontal="left" vertical="top" wrapText="1" indent="1"/>
    </xf>
    <xf numFmtId="0" fontId="85" fillId="0" borderId="16" xfId="767" applyFont="1" applyFill="1" applyBorder="1" applyAlignment="1">
      <alignment horizontal="left" vertical="top" wrapText="1" indent="1"/>
    </xf>
    <xf numFmtId="0" fontId="26" fillId="0" borderId="17" xfId="441" applyFont="1" applyFill="1" applyBorder="1" applyAlignment="1">
      <alignment horizontal="left" vertical="top" wrapText="1" indent="1"/>
    </xf>
    <xf numFmtId="0" fontId="26" fillId="0" borderId="74" xfId="441" applyFont="1" applyFill="1" applyBorder="1" applyAlignment="1">
      <alignment horizontal="left" vertical="center" indent="1"/>
    </xf>
    <xf numFmtId="0" fontId="26" fillId="0" borderId="0" xfId="441" applyFont="1" applyFill="1" applyBorder="1" applyAlignment="1"/>
    <xf numFmtId="0" fontId="26" fillId="0" borderId="0" xfId="441" applyFont="1" applyFill="1" applyBorder="1"/>
    <xf numFmtId="0" fontId="30" fillId="0" borderId="24" xfId="441" applyFont="1" applyFill="1" applyBorder="1" applyAlignment="1">
      <alignment horizontal="center" vertical="center" wrapText="1"/>
    </xf>
    <xf numFmtId="0" fontId="30" fillId="0" borderId="25" xfId="441" applyFont="1" applyFill="1" applyBorder="1" applyAlignment="1">
      <alignment horizontal="center" vertical="center" wrapText="1"/>
    </xf>
    <xf numFmtId="0" fontId="26" fillId="0" borderId="29" xfId="441" applyFont="1" applyFill="1" applyBorder="1" applyAlignment="1">
      <alignment horizontal="center" vertical="top"/>
    </xf>
    <xf numFmtId="0" fontId="26" fillId="0" borderId="31" xfId="441" applyFont="1" applyFill="1" applyBorder="1" applyAlignment="1">
      <alignment horizontal="center" vertical="top"/>
    </xf>
    <xf numFmtId="0" fontId="26" fillId="0" borderId="30" xfId="441" applyFont="1" applyFill="1" applyBorder="1" applyAlignment="1">
      <alignment horizontal="left" vertical="top" wrapText="1"/>
    </xf>
    <xf numFmtId="0" fontId="26" fillId="0" borderId="66" xfId="441" applyFont="1" applyFill="1" applyBorder="1" applyAlignment="1">
      <alignment horizontal="center" vertical="top"/>
    </xf>
    <xf numFmtId="0" fontId="26" fillId="0" borderId="65" xfId="441" applyFont="1" applyFill="1" applyBorder="1" applyAlignment="1">
      <alignment horizontal="center" vertical="top"/>
    </xf>
    <xf numFmtId="0" fontId="26" fillId="0" borderId="64" xfId="441" applyFont="1" applyFill="1" applyBorder="1" applyAlignment="1">
      <alignment horizontal="left" vertical="top" wrapText="1"/>
    </xf>
    <xf numFmtId="165" fontId="26" fillId="0" borderId="65" xfId="441" applyNumberFormat="1" applyFont="1" applyFill="1" applyBorder="1" applyAlignment="1">
      <alignment vertical="top" wrapText="1"/>
    </xf>
    <xf numFmtId="0" fontId="26" fillId="0" borderId="66" xfId="441" quotePrefix="1" applyFont="1" applyFill="1" applyBorder="1" applyAlignment="1">
      <alignment horizontal="center" vertical="top"/>
    </xf>
    <xf numFmtId="0" fontId="81" fillId="0" borderId="64" xfId="768" applyFont="1" applyFill="1" applyBorder="1" applyAlignment="1">
      <alignment horizontal="left" vertical="top" wrapText="1"/>
    </xf>
    <xf numFmtId="16" fontId="26" fillId="0" borderId="65" xfId="441" applyNumberFormat="1" applyFont="1" applyFill="1" applyBorder="1" applyAlignment="1">
      <alignment vertical="top" wrapText="1"/>
    </xf>
    <xf numFmtId="0" fontId="26" fillId="0" borderId="69" xfId="441" applyFont="1" applyFill="1" applyBorder="1" applyAlignment="1">
      <alignment horizontal="center" vertical="top"/>
    </xf>
    <xf numFmtId="0" fontId="26" fillId="0" borderId="22" xfId="441" applyFont="1" applyFill="1" applyBorder="1" applyAlignment="1">
      <alignment horizontal="center" vertical="top"/>
    </xf>
    <xf numFmtId="16" fontId="26" fillId="0" borderId="22" xfId="441" applyNumberFormat="1" applyFont="1" applyFill="1" applyBorder="1" applyAlignment="1">
      <alignment vertical="top" wrapText="1"/>
    </xf>
    <xf numFmtId="0" fontId="26" fillId="0" borderId="68" xfId="441" applyFont="1" applyFill="1" applyBorder="1" applyAlignment="1">
      <alignment horizontal="left" vertical="top" wrapText="1"/>
    </xf>
    <xf numFmtId="0" fontId="80" fillId="0" borderId="97" xfId="765" applyFont="1" applyFill="1" applyBorder="1" applyAlignment="1">
      <alignment horizontal="center" vertical="center" wrapText="1"/>
    </xf>
    <xf numFmtId="0" fontId="80" fillId="0" borderId="98" xfId="765" applyFont="1" applyFill="1" applyBorder="1" applyAlignment="1">
      <alignment horizontal="center" vertical="center" wrapText="1"/>
    </xf>
    <xf numFmtId="0" fontId="80" fillId="0" borderId="99" xfId="765" applyFont="1" applyFill="1" applyBorder="1" applyAlignment="1">
      <alignment horizontal="center" vertical="center" wrapText="1"/>
    </xf>
    <xf numFmtId="168" fontId="81" fillId="0" borderId="100" xfId="765" applyNumberFormat="1" applyFont="1" applyFill="1" applyBorder="1" applyAlignment="1">
      <alignment horizontal="center" vertical="top" wrapText="1"/>
    </xf>
    <xf numFmtId="0" fontId="81" fillId="0" borderId="101" xfId="765" applyFont="1" applyFill="1" applyBorder="1" applyAlignment="1">
      <alignment horizontal="left" vertical="top" wrapText="1"/>
    </xf>
    <xf numFmtId="0" fontId="84" fillId="0" borderId="101" xfId="766" applyFont="1" applyFill="1" applyBorder="1" applyAlignment="1">
      <alignment horizontal="left" vertical="top" wrapText="1"/>
    </xf>
    <xf numFmtId="168" fontId="81" fillId="0" borderId="101" xfId="765" applyNumberFormat="1" applyFont="1" applyFill="1" applyBorder="1" applyAlignment="1">
      <alignment horizontal="center" vertical="top" wrapText="1"/>
    </xf>
    <xf numFmtId="9" fontId="81" fillId="0" borderId="101" xfId="765" applyNumberFormat="1" applyFont="1" applyFill="1" applyBorder="1" applyAlignment="1">
      <alignment horizontal="left" vertical="top" wrapText="1"/>
    </xf>
    <xf numFmtId="17" fontId="81" fillId="0" borderId="101" xfId="765" applyNumberFormat="1" applyFont="1" applyFill="1" applyBorder="1" applyAlignment="1">
      <alignment horizontal="left" vertical="top" wrapText="1"/>
    </xf>
    <xf numFmtId="0" fontId="81" fillId="0" borderId="102" xfId="765" applyFont="1" applyFill="1" applyBorder="1" applyAlignment="1">
      <alignment horizontal="left" vertical="top" wrapText="1"/>
    </xf>
    <xf numFmtId="0" fontId="30" fillId="0" borderId="0" xfId="441" applyFont="1" applyFill="1" applyAlignment="1">
      <alignment vertical="center" wrapText="1"/>
    </xf>
    <xf numFmtId="0" fontId="26" fillId="0" borderId="0" xfId="441" applyFont="1" applyFill="1" applyAlignment="1">
      <alignment horizontal="left" vertical="top" wrapText="1" indent="2"/>
    </xf>
    <xf numFmtId="0" fontId="26" fillId="0" borderId="0" xfId="441" applyFont="1" applyFill="1" applyAlignment="1">
      <alignment horizontal="left" indent="2"/>
    </xf>
    <xf numFmtId="0" fontId="4" fillId="0" borderId="0" xfId="0" applyFont="1"/>
    <xf numFmtId="1" fontId="4" fillId="0" borderId="104" xfId="0" applyNumberFormat="1" applyFont="1" applyFill="1" applyBorder="1" applyAlignment="1">
      <alignment horizontal="center" vertical="center"/>
    </xf>
    <xf numFmtId="1" fontId="4" fillId="0" borderId="105" xfId="0" applyNumberFormat="1" applyFont="1" applyFill="1" applyBorder="1" applyAlignment="1">
      <alignment horizontal="center" vertical="center"/>
    </xf>
    <xf numFmtId="1" fontId="4" fillId="0" borderId="105" xfId="632" applyNumberFormat="1" applyFont="1" applyFill="1" applyBorder="1" applyAlignment="1">
      <alignment horizontal="center" vertical="center" wrapText="1"/>
    </xf>
    <xf numFmtId="1" fontId="4" fillId="0" borderId="106" xfId="632" applyNumberFormat="1" applyFont="1" applyFill="1" applyBorder="1" applyAlignment="1">
      <alignment horizontal="center" vertical="center" wrapText="1"/>
    </xf>
    <xf numFmtId="9" fontId="4" fillId="0" borderId="107" xfId="632" applyFont="1" applyFill="1" applyBorder="1" applyAlignment="1">
      <alignment horizontal="center" vertical="center" wrapText="1"/>
    </xf>
    <xf numFmtId="0" fontId="4" fillId="0" borderId="105" xfId="0" applyFont="1" applyFill="1" applyBorder="1" applyAlignment="1">
      <alignment horizontal="center" vertical="center" wrapText="1"/>
    </xf>
    <xf numFmtId="0" fontId="4" fillId="0" borderId="108" xfId="0" applyFont="1" applyFill="1" applyBorder="1" applyAlignment="1">
      <alignment horizontal="left" vertical="center" wrapText="1" indent="1"/>
    </xf>
    <xf numFmtId="0" fontId="4" fillId="0" borderId="0" xfId="0" applyFont="1" applyAlignment="1">
      <alignment wrapText="1"/>
    </xf>
    <xf numFmtId="1" fontId="4" fillId="0" borderId="109" xfId="0" applyNumberFormat="1" applyFont="1" applyFill="1" applyBorder="1" applyAlignment="1">
      <alignment horizontal="center" vertical="center"/>
    </xf>
    <xf numFmtId="1" fontId="4" fillId="0" borderId="110" xfId="0" applyNumberFormat="1" applyFont="1" applyFill="1" applyBorder="1" applyAlignment="1">
      <alignment horizontal="center" vertical="center"/>
    </xf>
    <xf numFmtId="1" fontId="4" fillId="0" borderId="110" xfId="632" applyNumberFormat="1" applyFont="1" applyFill="1" applyBorder="1" applyAlignment="1">
      <alignment horizontal="center" vertical="center"/>
    </xf>
    <xf numFmtId="1" fontId="4" fillId="0" borderId="111" xfId="632" applyNumberFormat="1" applyFont="1" applyFill="1" applyBorder="1" applyAlignment="1">
      <alignment horizontal="center" vertical="center"/>
    </xf>
    <xf numFmtId="9" fontId="4" fillId="0" borderId="112" xfId="632" applyFont="1" applyFill="1" applyBorder="1" applyAlignment="1">
      <alignment horizontal="center" vertical="center"/>
    </xf>
    <xf numFmtId="0" fontId="4" fillId="0" borderId="110" xfId="0" applyFont="1" applyFill="1" applyBorder="1" applyAlignment="1">
      <alignment horizontal="center" vertical="center"/>
    </xf>
    <xf numFmtId="0" fontId="4" fillId="0" borderId="113" xfId="0" applyFont="1" applyFill="1" applyBorder="1" applyAlignment="1">
      <alignment horizontal="left" vertical="center" wrapText="1" indent="1"/>
    </xf>
    <xf numFmtId="0" fontId="4" fillId="0" borderId="104" xfId="0" applyFont="1" applyFill="1" applyBorder="1" applyAlignment="1">
      <alignment horizontal="center" vertical="center" wrapText="1"/>
    </xf>
    <xf numFmtId="0" fontId="4" fillId="0" borderId="106" xfId="0" applyFont="1" applyFill="1" applyBorder="1" applyAlignment="1">
      <alignment horizontal="center" vertical="center" wrapText="1"/>
    </xf>
    <xf numFmtId="0" fontId="22" fillId="0" borderId="114" xfId="0" applyFont="1" applyFill="1" applyBorder="1" applyAlignment="1">
      <alignment horizontal="center" vertical="center" wrapText="1"/>
    </xf>
    <xf numFmtId="0" fontId="22" fillId="0" borderId="115" xfId="0" applyFont="1" applyFill="1" applyBorder="1" applyAlignment="1">
      <alignment horizontal="center" vertical="center" wrapText="1"/>
    </xf>
    <xf numFmtId="0" fontId="22" fillId="0" borderId="116" xfId="425" applyFont="1" applyFill="1" applyBorder="1" applyAlignment="1">
      <alignment horizontal="center" vertical="center" wrapText="1"/>
    </xf>
    <xf numFmtId="0" fontId="4" fillId="0" borderId="0" xfId="0" applyFont="1" applyFill="1"/>
    <xf numFmtId="0" fontId="20" fillId="0" borderId="0" xfId="0" applyFont="1" applyFill="1"/>
    <xf numFmtId="0" fontId="22" fillId="0" borderId="0" xfId="0" applyFont="1" applyFill="1" applyBorder="1" applyAlignment="1">
      <alignment horizontal="left" vertical="center" wrapText="1"/>
    </xf>
    <xf numFmtId="0" fontId="30" fillId="0" borderId="127" xfId="0" applyFont="1" applyFill="1" applyBorder="1" applyAlignment="1">
      <alignment horizontal="center" vertical="center" wrapText="1"/>
    </xf>
    <xf numFmtId="0" fontId="30" fillId="33" borderId="95" xfId="0" applyFont="1" applyFill="1" applyBorder="1" applyAlignment="1">
      <alignment horizontal="center" vertical="center" wrapText="1"/>
    </xf>
    <xf numFmtId="0" fontId="26" fillId="0" borderId="14" xfId="0" applyFont="1" applyFill="1" applyBorder="1" applyAlignment="1">
      <alignment horizontal="left" vertical="center" indent="1"/>
    </xf>
    <xf numFmtId="0" fontId="26" fillId="0" borderId="11" xfId="0" applyFont="1" applyBorder="1" applyAlignment="1">
      <alignment horizontal="center" vertical="center"/>
    </xf>
    <xf numFmtId="0" fontId="26" fillId="0" borderId="94" xfId="0" applyFont="1" applyFill="1" applyBorder="1" applyAlignment="1">
      <alignment horizontal="left" vertical="center" indent="1"/>
    </xf>
    <xf numFmtId="0" fontId="26" fillId="0" borderId="84" xfId="0" applyFont="1" applyBorder="1" applyAlignment="1">
      <alignment horizontal="center" vertical="center"/>
    </xf>
    <xf numFmtId="0" fontId="26" fillId="0" borderId="95" xfId="0" applyFont="1" applyFill="1" applyBorder="1" applyAlignment="1">
      <alignment horizontal="left" vertical="center" indent="1"/>
    </xf>
    <xf numFmtId="0" fontId="26" fillId="0" borderId="85" xfId="0" applyFont="1" applyBorder="1" applyAlignment="1">
      <alignment horizontal="center" vertical="center"/>
    </xf>
    <xf numFmtId="0" fontId="30" fillId="33" borderId="16" xfId="0" applyFont="1" applyFill="1" applyBorder="1" applyAlignment="1">
      <alignment horizontal="center" vertical="center" wrapText="1"/>
    </xf>
    <xf numFmtId="9" fontId="30" fillId="33" borderId="69" xfId="1" applyFont="1" applyFill="1" applyBorder="1" applyAlignment="1">
      <alignment horizontal="center" vertical="center" wrapText="1"/>
    </xf>
    <xf numFmtId="9" fontId="30" fillId="33" borderId="22" xfId="1" applyFont="1" applyFill="1" applyBorder="1" applyAlignment="1">
      <alignment horizontal="center" vertical="center" wrapText="1"/>
    </xf>
    <xf numFmtId="0" fontId="26" fillId="0" borderId="30" xfId="0" applyFont="1" applyFill="1" applyBorder="1" applyAlignment="1">
      <alignment horizontal="center" vertical="center"/>
    </xf>
    <xf numFmtId="0" fontId="33" fillId="0" borderId="29" xfId="0" applyFont="1" applyFill="1" applyBorder="1" applyAlignment="1">
      <alignment horizontal="left" vertical="center" indent="1"/>
    </xf>
    <xf numFmtId="0" fontId="33" fillId="0" borderId="29" xfId="0" applyFont="1" applyFill="1" applyBorder="1" applyAlignment="1">
      <alignment horizontal="center" vertical="center"/>
    </xf>
    <xf numFmtId="0" fontId="33" fillId="0" borderId="31" xfId="0" applyFont="1" applyFill="1" applyBorder="1" applyAlignment="1">
      <alignment horizontal="center" vertical="center"/>
    </xf>
    <xf numFmtId="0" fontId="26" fillId="0" borderId="32" xfId="0" applyFont="1" applyFill="1" applyBorder="1" applyAlignment="1">
      <alignment horizontal="center" vertical="center"/>
    </xf>
    <xf numFmtId="3" fontId="26" fillId="0" borderId="30" xfId="0" applyNumberFormat="1" applyFont="1" applyFill="1" applyBorder="1" applyAlignment="1">
      <alignment horizontal="center" vertical="center"/>
    </xf>
    <xf numFmtId="0" fontId="26" fillId="0" borderId="66" xfId="0" applyFont="1" applyFill="1" applyBorder="1" applyAlignment="1">
      <alignment horizontal="center" vertical="center"/>
    </xf>
    <xf numFmtId="0" fontId="26" fillId="0" borderId="65" xfId="0" applyFont="1" applyFill="1" applyBorder="1" applyAlignment="1">
      <alignment horizontal="center" vertical="center"/>
    </xf>
    <xf numFmtId="0" fontId="26" fillId="0" borderId="64" xfId="0" applyFont="1" applyFill="1" applyBorder="1" applyAlignment="1">
      <alignment horizontal="center" vertical="center"/>
    </xf>
    <xf numFmtId="0" fontId="33" fillId="0" borderId="66" xfId="0" applyFont="1" applyFill="1" applyBorder="1" applyAlignment="1">
      <alignment horizontal="left" vertical="center" indent="1"/>
    </xf>
    <xf numFmtId="0" fontId="33" fillId="0" borderId="65" xfId="0" applyFont="1" applyFill="1" applyBorder="1" applyAlignment="1">
      <alignment horizontal="center" vertical="center"/>
    </xf>
    <xf numFmtId="0" fontId="26" fillId="0" borderId="70" xfId="0" applyFont="1" applyFill="1" applyBorder="1" applyAlignment="1">
      <alignment horizontal="center" vertical="center"/>
    </xf>
    <xf numFmtId="3" fontId="26" fillId="0" borderId="64" xfId="0" applyNumberFormat="1" applyFont="1" applyFill="1" applyBorder="1" applyAlignment="1">
      <alignment horizontal="center" vertical="center"/>
    </xf>
    <xf numFmtId="0" fontId="26" fillId="0" borderId="66" xfId="0" applyFont="1" applyFill="1" applyBorder="1" applyAlignment="1">
      <alignment horizontal="left" vertical="center" indent="1"/>
    </xf>
    <xf numFmtId="0" fontId="35" fillId="0" borderId="65" xfId="0" applyFont="1" applyFill="1" applyBorder="1" applyAlignment="1">
      <alignment horizontal="center" vertical="center"/>
    </xf>
    <xf numFmtId="0" fontId="26" fillId="0" borderId="65" xfId="0" applyFont="1" applyFill="1" applyBorder="1" applyAlignment="1">
      <alignment horizontal="left" vertical="center"/>
    </xf>
    <xf numFmtId="166" fontId="26" fillId="0" borderId="64" xfId="0" applyNumberFormat="1" applyFont="1" applyFill="1" applyBorder="1" applyAlignment="1">
      <alignment horizontal="center" vertical="center"/>
    </xf>
    <xf numFmtId="0" fontId="26" fillId="0" borderId="62" xfId="0" applyFont="1" applyFill="1" applyBorder="1" applyAlignment="1">
      <alignment horizontal="center" vertical="center"/>
    </xf>
    <xf numFmtId="3" fontId="26" fillId="0" borderId="61" xfId="0" applyNumberFormat="1" applyFont="1" applyFill="1" applyBorder="1" applyAlignment="1">
      <alignment horizontal="center" vertical="center"/>
    </xf>
    <xf numFmtId="0" fontId="26" fillId="0" borderId="69" xfId="0" applyFont="1" applyFill="1" applyBorder="1" applyAlignment="1">
      <alignment horizontal="center" vertical="center"/>
    </xf>
    <xf numFmtId="0" fontId="26" fillId="0" borderId="23" xfId="0" applyFont="1" applyFill="1" applyBorder="1" applyAlignment="1">
      <alignment horizontal="center" vertical="center"/>
    </xf>
    <xf numFmtId="0" fontId="33" fillId="0" borderId="69" xfId="0" applyFont="1" applyFill="1" applyBorder="1" applyAlignment="1">
      <alignment horizontal="left" vertical="center" indent="1"/>
    </xf>
    <xf numFmtId="0" fontId="33" fillId="0" borderId="132" xfId="0" applyFont="1" applyFill="1" applyBorder="1" applyAlignment="1">
      <alignment horizontal="center" vertical="center"/>
    </xf>
    <xf numFmtId="0" fontId="33" fillId="0" borderId="133" xfId="0" applyFont="1" applyFill="1" applyBorder="1" applyAlignment="1">
      <alignment horizontal="center" vertical="center"/>
    </xf>
    <xf numFmtId="0" fontId="33" fillId="0" borderId="22" xfId="0" applyFont="1" applyFill="1" applyBorder="1" applyAlignment="1">
      <alignment horizontal="center" vertical="center"/>
    </xf>
    <xf numFmtId="3" fontId="26" fillId="0" borderId="23" xfId="0" applyNumberFormat="1" applyFont="1" applyFill="1" applyBorder="1" applyAlignment="1">
      <alignment horizontal="center" vertical="center"/>
    </xf>
    <xf numFmtId="0" fontId="22" fillId="62" borderId="134" xfId="0" applyFont="1" applyFill="1" applyBorder="1" applyAlignment="1">
      <alignment horizontal="center" vertical="center" wrapText="1"/>
    </xf>
    <xf numFmtId="0" fontId="26" fillId="0" borderId="29" xfId="0" applyFont="1" applyFill="1" applyBorder="1" applyAlignment="1">
      <alignment horizontal="left" vertical="center" indent="1"/>
    </xf>
    <xf numFmtId="0" fontId="26" fillId="0" borderId="31" xfId="0" applyFont="1" applyFill="1" applyBorder="1" applyAlignment="1">
      <alignment horizontal="left" vertical="center" indent="1"/>
    </xf>
    <xf numFmtId="0" fontId="26" fillId="0" borderId="32" xfId="0" applyFont="1" applyFill="1" applyBorder="1" applyAlignment="1">
      <alignment horizontal="left" vertical="center" indent="1"/>
    </xf>
    <xf numFmtId="0" fontId="26" fillId="0" borderId="30" xfId="0" applyFont="1" applyFill="1" applyBorder="1" applyAlignment="1">
      <alignment horizontal="left" vertical="center" indent="1"/>
    </xf>
    <xf numFmtId="0" fontId="26" fillId="0" borderId="65" xfId="0" applyFont="1" applyFill="1" applyBorder="1" applyAlignment="1">
      <alignment horizontal="left" vertical="center" indent="1"/>
    </xf>
    <xf numFmtId="0" fontId="26" fillId="0" borderId="70" xfId="0" applyFont="1" applyFill="1" applyBorder="1" applyAlignment="1">
      <alignment horizontal="left" vertical="center" indent="1"/>
    </xf>
    <xf numFmtId="0" fontId="26" fillId="0" borderId="64" xfId="0" applyFont="1" applyFill="1" applyBorder="1" applyAlignment="1">
      <alignment horizontal="left" vertical="center" indent="1"/>
    </xf>
    <xf numFmtId="0" fontId="26" fillId="0" borderId="69" xfId="0" applyFont="1" applyFill="1" applyBorder="1" applyAlignment="1">
      <alignment horizontal="left" vertical="center" indent="1"/>
    </xf>
    <xf numFmtId="0" fontId="26" fillId="0" borderId="22" xfId="0" applyFont="1" applyFill="1" applyBorder="1" applyAlignment="1">
      <alignment horizontal="left" vertical="center" indent="1"/>
    </xf>
    <xf numFmtId="0" fontId="26" fillId="0" borderId="23" xfId="0" applyFont="1" applyFill="1" applyBorder="1" applyAlignment="1">
      <alignment horizontal="left" vertical="center" indent="1"/>
    </xf>
    <xf numFmtId="0" fontId="30" fillId="0" borderId="135" xfId="0" applyFont="1" applyFill="1" applyBorder="1" applyAlignment="1">
      <alignment horizontal="center" vertical="center" wrapText="1"/>
    </xf>
    <xf numFmtId="0" fontId="27" fillId="33" borderId="0" xfId="0" applyFont="1" applyFill="1" applyAlignment="1">
      <alignment horizontal="center" vertical="center" wrapText="1"/>
    </xf>
    <xf numFmtId="0" fontId="6" fillId="0" borderId="29" xfId="0" applyFont="1" applyBorder="1" applyAlignment="1">
      <alignment horizontal="left" vertical="center" indent="3"/>
    </xf>
    <xf numFmtId="0" fontId="6" fillId="0" borderId="33" xfId="0" applyFont="1" applyBorder="1" applyAlignment="1">
      <alignment horizontal="left" vertical="center" indent="3"/>
    </xf>
    <xf numFmtId="0" fontId="6" fillId="0" borderId="33" xfId="0" applyFont="1" applyFill="1" applyBorder="1" applyAlignment="1">
      <alignment horizontal="left" vertical="center" indent="3"/>
    </xf>
    <xf numFmtId="0" fontId="6" fillId="0" borderId="33" xfId="0" applyFont="1" applyBorder="1" applyAlignment="1">
      <alignment horizontal="left" indent="3"/>
    </xf>
    <xf numFmtId="0" fontId="6" fillId="0" borderId="21" xfId="0" applyFont="1" applyBorder="1" applyAlignment="1">
      <alignment horizontal="left" vertical="center" indent="3"/>
    </xf>
    <xf numFmtId="0" fontId="81" fillId="0" borderId="0" xfId="434" applyFont="1" applyAlignment="1">
      <alignment horizontal="left" vertical="center" indent="1"/>
    </xf>
    <xf numFmtId="0" fontId="81" fillId="0" borderId="0" xfId="434" applyFont="1" applyAlignment="1">
      <alignment horizontal="left" indent="1"/>
    </xf>
    <xf numFmtId="0" fontId="81" fillId="0" borderId="0" xfId="434" applyFont="1" applyAlignment="1">
      <alignment horizontal="center"/>
    </xf>
    <xf numFmtId="0" fontId="81" fillId="0" borderId="0" xfId="434" applyFont="1"/>
    <xf numFmtId="0" fontId="26" fillId="0" borderId="0" xfId="434" applyFont="1" applyAlignment="1">
      <alignment wrapText="1"/>
    </xf>
    <xf numFmtId="0" fontId="26" fillId="0" borderId="0" xfId="434" applyFont="1"/>
    <xf numFmtId="165" fontId="81" fillId="0" borderId="0" xfId="434" applyNumberFormat="1" applyFont="1" applyAlignment="1">
      <alignment horizontal="center"/>
    </xf>
    <xf numFmtId="0" fontId="30" fillId="34" borderId="144" xfId="434" applyFont="1" applyFill="1" applyBorder="1" applyAlignment="1">
      <alignment horizontal="left" vertical="center" indent="1"/>
    </xf>
    <xf numFmtId="0" fontId="30" fillId="34" borderId="151" xfId="434" applyFont="1" applyFill="1" applyBorder="1" applyAlignment="1">
      <alignment horizontal="center" vertical="center"/>
    </xf>
    <xf numFmtId="0" fontId="30" fillId="34" borderId="50" xfId="434" applyFont="1" applyFill="1" applyBorder="1" applyAlignment="1">
      <alignment horizontal="center" vertical="center"/>
    </xf>
    <xf numFmtId="0" fontId="30" fillId="34" borderId="150" xfId="434" applyFont="1" applyFill="1" applyBorder="1" applyAlignment="1">
      <alignment horizontal="center" vertical="center"/>
    </xf>
    <xf numFmtId="0" fontId="30" fillId="34" borderId="24" xfId="434" applyFont="1" applyFill="1" applyBorder="1" applyAlignment="1">
      <alignment horizontal="center" vertical="center"/>
    </xf>
    <xf numFmtId="9" fontId="30" fillId="34" borderId="149" xfId="632" applyFont="1" applyFill="1" applyBorder="1" applyAlignment="1">
      <alignment horizontal="center" vertical="center"/>
    </xf>
    <xf numFmtId="9" fontId="30" fillId="34" borderId="25" xfId="632" applyFont="1" applyFill="1" applyBorder="1" applyAlignment="1">
      <alignment horizontal="center" vertical="center"/>
    </xf>
    <xf numFmtId="0" fontId="80" fillId="0" borderId="0" xfId="434" applyFont="1"/>
    <xf numFmtId="0" fontId="30" fillId="61" borderId="151" xfId="434" applyFont="1" applyFill="1" applyBorder="1" applyAlignment="1">
      <alignment horizontal="left" vertical="center"/>
    </xf>
    <xf numFmtId="0" fontId="26" fillId="61" borderId="169" xfId="434" applyFont="1" applyFill="1" applyBorder="1" applyAlignment="1">
      <alignment horizontal="center" vertical="center"/>
    </xf>
    <xf numFmtId="0" fontId="26" fillId="61" borderId="171" xfId="434" applyFont="1" applyFill="1" applyBorder="1" applyAlignment="1">
      <alignment horizontal="center" vertical="center"/>
    </xf>
    <xf numFmtId="0" fontId="30" fillId="61" borderId="50" xfId="434" applyFont="1" applyFill="1" applyBorder="1" applyAlignment="1">
      <alignment horizontal="center" vertical="center"/>
    </xf>
    <xf numFmtId="0" fontId="30" fillId="61" borderId="150" xfId="434" applyFont="1" applyFill="1" applyBorder="1" applyAlignment="1">
      <alignment horizontal="center" vertical="center"/>
    </xf>
    <xf numFmtId="0" fontId="30" fillId="61" borderId="24" xfId="434" applyFont="1" applyFill="1" applyBorder="1" applyAlignment="1">
      <alignment horizontal="center" vertical="center"/>
    </xf>
    <xf numFmtId="0" fontId="30" fillId="61" borderId="151" xfId="434" applyFont="1" applyFill="1" applyBorder="1" applyAlignment="1">
      <alignment horizontal="center" vertical="center"/>
    </xf>
    <xf numFmtId="9" fontId="30" fillId="61" borderId="149" xfId="632" applyFont="1" applyFill="1" applyBorder="1" applyAlignment="1">
      <alignment horizontal="center" vertical="center"/>
    </xf>
    <xf numFmtId="9" fontId="30" fillId="61" borderId="25" xfId="632" applyFont="1" applyFill="1" applyBorder="1" applyAlignment="1">
      <alignment horizontal="center" vertical="center"/>
    </xf>
    <xf numFmtId="0" fontId="26" fillId="0" borderId="0" xfId="434" applyFont="1" applyAlignment="1">
      <alignment vertical="center"/>
    </xf>
    <xf numFmtId="0" fontId="30" fillId="61" borderId="144" xfId="434" applyFont="1" applyFill="1" applyBorder="1" applyAlignment="1">
      <alignment horizontal="left" vertical="center" indent="1"/>
    </xf>
    <xf numFmtId="0" fontId="80" fillId="34" borderId="151" xfId="434" applyFont="1" applyFill="1" applyBorder="1" applyAlignment="1">
      <alignment horizontal="left" vertical="center"/>
    </xf>
    <xf numFmtId="0" fontId="81" fillId="34" borderId="169" xfId="434" applyFont="1" applyFill="1" applyBorder="1" applyAlignment="1">
      <alignment horizontal="center" vertical="center"/>
    </xf>
    <xf numFmtId="0" fontId="81" fillId="34" borderId="171" xfId="434" applyFont="1" applyFill="1" applyBorder="1" applyAlignment="1">
      <alignment horizontal="center" vertical="center"/>
    </xf>
    <xf numFmtId="0" fontId="80" fillId="34" borderId="50" xfId="434" applyFont="1" applyFill="1" applyBorder="1" applyAlignment="1">
      <alignment horizontal="center" vertical="center"/>
    </xf>
    <xf numFmtId="0" fontId="80" fillId="34" borderId="150" xfId="434" applyFont="1" applyFill="1" applyBorder="1" applyAlignment="1">
      <alignment horizontal="center" vertical="center"/>
    </xf>
    <xf numFmtId="0" fontId="81" fillId="0" borderId="0" xfId="434" applyFont="1" applyAlignment="1">
      <alignment vertical="center"/>
    </xf>
    <xf numFmtId="0" fontId="80" fillId="34" borderId="144" xfId="434" applyFont="1" applyFill="1" applyBorder="1" applyAlignment="1">
      <alignment horizontal="left" vertical="center" indent="1"/>
    </xf>
    <xf numFmtId="0" fontId="30" fillId="34" borderId="185" xfId="434" applyFont="1" applyFill="1" applyBorder="1" applyAlignment="1">
      <alignment horizontal="center" vertical="center"/>
    </xf>
    <xf numFmtId="165" fontId="102" fillId="34" borderId="181" xfId="434" applyNumberFormat="1" applyFont="1" applyFill="1" applyBorder="1" applyAlignment="1">
      <alignment horizontal="center" vertical="center"/>
    </xf>
    <xf numFmtId="165" fontId="102" fillId="34" borderId="182" xfId="434" applyNumberFormat="1" applyFont="1" applyFill="1" applyBorder="1" applyAlignment="1">
      <alignment horizontal="center" vertical="center"/>
    </xf>
    <xf numFmtId="165" fontId="102" fillId="34" borderId="183" xfId="434" applyNumberFormat="1" applyFont="1" applyFill="1" applyBorder="1" applyAlignment="1">
      <alignment horizontal="center" vertical="center"/>
    </xf>
    <xf numFmtId="165" fontId="34" fillId="61" borderId="150" xfId="434" applyNumberFormat="1" applyFont="1" applyFill="1" applyBorder="1" applyAlignment="1">
      <alignment horizontal="center" vertical="center"/>
    </xf>
    <xf numFmtId="165" fontId="34" fillId="61" borderId="50" xfId="434" applyNumberFormat="1" applyFont="1" applyFill="1" applyBorder="1" applyAlignment="1">
      <alignment horizontal="center" vertical="center"/>
    </xf>
    <xf numFmtId="165" fontId="34" fillId="61" borderId="127" xfId="434" applyNumberFormat="1" applyFont="1" applyFill="1" applyBorder="1" applyAlignment="1">
      <alignment horizontal="center" vertical="center"/>
    </xf>
    <xf numFmtId="165" fontId="88" fillId="34" borderId="150" xfId="434" applyNumberFormat="1" applyFont="1" applyFill="1" applyBorder="1" applyAlignment="1">
      <alignment horizontal="center" vertical="center"/>
    </xf>
    <xf numFmtId="165" fontId="88" fillId="34" borderId="50" xfId="434" applyNumberFormat="1" applyFont="1" applyFill="1" applyBorder="1" applyAlignment="1">
      <alignment horizontal="center" vertical="center"/>
    </xf>
    <xf numFmtId="165" fontId="88" fillId="34" borderId="127" xfId="434" applyNumberFormat="1" applyFont="1" applyFill="1" applyBorder="1" applyAlignment="1">
      <alignment horizontal="center" vertical="center"/>
    </xf>
    <xf numFmtId="0" fontId="97" fillId="0" borderId="0" xfId="870" applyFont="1" applyAlignment="1">
      <alignment vertical="top" wrapText="1"/>
    </xf>
    <xf numFmtId="0" fontId="97" fillId="0" borderId="0" xfId="870" applyFont="1" applyAlignment="1">
      <alignment horizontal="left" vertical="center" wrapText="1" indent="1"/>
    </xf>
    <xf numFmtId="0" fontId="26" fillId="34" borderId="169" xfId="434" applyFont="1" applyFill="1" applyBorder="1" applyAlignment="1">
      <alignment horizontal="center" vertical="center"/>
    </xf>
    <xf numFmtId="0" fontId="26" fillId="34" borderId="170" xfId="434" applyFont="1" applyFill="1" applyBorder="1" applyAlignment="1">
      <alignment horizontal="center" vertical="center"/>
    </xf>
    <xf numFmtId="0" fontId="26" fillId="34" borderId="171" xfId="434" applyFont="1" applyFill="1" applyBorder="1" applyAlignment="1">
      <alignment horizontal="center" vertical="center"/>
    </xf>
    <xf numFmtId="0" fontId="26" fillId="61" borderId="170" xfId="434" applyFont="1" applyFill="1" applyBorder="1" applyAlignment="1">
      <alignment horizontal="center" vertical="center"/>
    </xf>
    <xf numFmtId="0" fontId="81" fillId="34" borderId="170" xfId="434" applyFont="1" applyFill="1" applyBorder="1" applyAlignment="1">
      <alignment horizontal="center" vertical="center"/>
    </xf>
    <xf numFmtId="1" fontId="34" fillId="0" borderId="22" xfId="434" applyNumberFormat="1" applyFont="1" applyBorder="1" applyAlignment="1">
      <alignment horizontal="center" vertical="center" textRotation="90"/>
    </xf>
    <xf numFmtId="1" fontId="34" fillId="0" borderId="77" xfId="434" applyNumberFormat="1" applyFont="1" applyBorder="1" applyAlignment="1">
      <alignment horizontal="center" vertical="center" textRotation="90"/>
    </xf>
    <xf numFmtId="1" fontId="34" fillId="0" borderId="71" xfId="434" applyNumberFormat="1" applyFont="1" applyBorder="1" applyAlignment="1">
      <alignment horizontal="center" vertical="center" textRotation="90"/>
    </xf>
    <xf numFmtId="0" fontId="80" fillId="0" borderId="190" xfId="434" applyFont="1" applyFill="1" applyBorder="1" applyAlignment="1">
      <alignment horizontal="center" vertical="center" wrapText="1"/>
    </xf>
    <xf numFmtId="0" fontId="30" fillId="0" borderId="135" xfId="434" applyFont="1" applyBorder="1" applyAlignment="1">
      <alignment horizontal="center" vertical="center"/>
    </xf>
    <xf numFmtId="0" fontId="81" fillId="0" borderId="148" xfId="434" applyFont="1" applyBorder="1" applyAlignment="1">
      <alignment horizontal="center" vertical="center"/>
    </xf>
    <xf numFmtId="0" fontId="81" fillId="0" borderId="172" xfId="434" applyFont="1" applyBorder="1" applyAlignment="1">
      <alignment horizontal="center" vertical="center"/>
    </xf>
    <xf numFmtId="0" fontId="81" fillId="0" borderId="173" xfId="434" applyFont="1" applyBorder="1" applyAlignment="1">
      <alignment horizontal="center" vertical="center"/>
    </xf>
    <xf numFmtId="0" fontId="81" fillId="0" borderId="174" xfId="434" applyFont="1" applyBorder="1" applyAlignment="1">
      <alignment horizontal="center" vertical="center"/>
    </xf>
    <xf numFmtId="1" fontId="88" fillId="0" borderId="121" xfId="434" applyNumberFormat="1" applyFont="1" applyBorder="1" applyAlignment="1">
      <alignment horizontal="center" vertical="center"/>
    </xf>
    <xf numFmtId="1" fontId="88" fillId="0" borderId="0" xfId="434" applyNumberFormat="1" applyFont="1" applyBorder="1" applyAlignment="1">
      <alignment horizontal="center" vertical="center"/>
    </xf>
    <xf numFmtId="1" fontId="88" fillId="0" borderId="120" xfId="434" applyNumberFormat="1" applyFont="1" applyBorder="1" applyAlignment="1">
      <alignment horizontal="center" vertical="center"/>
    </xf>
    <xf numFmtId="0" fontId="81" fillId="0" borderId="154" xfId="434" applyFont="1" applyBorder="1" applyAlignment="1">
      <alignment horizontal="center" vertical="center"/>
    </xf>
    <xf numFmtId="0" fontId="81" fillId="0" borderId="155" xfId="434" applyFont="1" applyBorder="1" applyAlignment="1">
      <alignment horizontal="center" vertical="center"/>
    </xf>
    <xf numFmtId="0" fontId="81" fillId="0" borderId="156" xfId="434" applyFont="1" applyBorder="1" applyAlignment="1">
      <alignment horizontal="center" vertical="center"/>
    </xf>
    <xf numFmtId="0" fontId="81" fillId="0" borderId="147" xfId="434" applyFont="1" applyBorder="1" applyAlignment="1">
      <alignment horizontal="center" vertical="center"/>
    </xf>
    <xf numFmtId="0" fontId="31" fillId="0" borderId="172" xfId="434" applyFont="1" applyBorder="1" applyAlignment="1">
      <alignment horizontal="center" vertical="center"/>
    </xf>
    <xf numFmtId="0" fontId="31" fillId="0" borderId="173" xfId="434" applyFont="1" applyBorder="1" applyAlignment="1">
      <alignment horizontal="center" vertical="center"/>
    </xf>
    <xf numFmtId="0" fontId="31" fillId="0" borderId="174" xfId="434" applyFont="1" applyBorder="1" applyAlignment="1">
      <alignment horizontal="center" vertical="center"/>
    </xf>
    <xf numFmtId="1" fontId="103" fillId="0" borderId="121" xfId="434" applyNumberFormat="1" applyFont="1" applyBorder="1" applyAlignment="1">
      <alignment horizontal="center" vertical="center"/>
    </xf>
    <xf numFmtId="1" fontId="103" fillId="0" borderId="0" xfId="434" applyNumberFormat="1" applyFont="1" applyBorder="1" applyAlignment="1">
      <alignment horizontal="center" vertical="center"/>
    </xf>
    <xf numFmtId="165" fontId="103" fillId="0" borderId="0" xfId="434" applyNumberFormat="1" applyFont="1" applyBorder="1" applyAlignment="1">
      <alignment horizontal="center" vertical="center"/>
    </xf>
    <xf numFmtId="1" fontId="103" fillId="0" borderId="120" xfId="434" applyNumberFormat="1" applyFont="1" applyBorder="1" applyAlignment="1">
      <alignment horizontal="center" vertical="center"/>
    </xf>
    <xf numFmtId="0" fontId="95" fillId="0" borderId="157" xfId="434" applyFont="1" applyBorder="1" applyAlignment="1">
      <alignment horizontal="center" vertical="center"/>
    </xf>
    <xf numFmtId="0" fontId="95" fillId="0" borderId="158" xfId="434" applyFont="1" applyBorder="1" applyAlignment="1">
      <alignment horizontal="center" vertical="center"/>
    </xf>
    <xf numFmtId="0" fontId="95" fillId="0" borderId="159" xfId="434" applyFont="1" applyBorder="1" applyAlignment="1">
      <alignment horizontal="center" vertical="center"/>
    </xf>
    <xf numFmtId="0" fontId="95" fillId="0" borderId="147" xfId="434" applyFont="1" applyBorder="1" applyAlignment="1">
      <alignment horizontal="center" vertical="center"/>
    </xf>
    <xf numFmtId="0" fontId="81" fillId="0" borderId="157" xfId="434" applyFont="1" applyBorder="1" applyAlignment="1">
      <alignment horizontal="center" vertical="center"/>
    </xf>
    <xf numFmtId="0" fontId="81" fillId="0" borderId="158" xfId="434" applyFont="1" applyBorder="1" applyAlignment="1">
      <alignment horizontal="center" vertical="center"/>
    </xf>
    <xf numFmtId="0" fontId="81" fillId="0" borderId="159" xfId="434" applyFont="1" applyBorder="1" applyAlignment="1">
      <alignment horizontal="center" vertical="center"/>
    </xf>
    <xf numFmtId="0" fontId="94" fillId="0" borderId="172" xfId="434" applyFont="1" applyBorder="1" applyAlignment="1">
      <alignment horizontal="center" vertical="center"/>
    </xf>
    <xf numFmtId="0" fontId="94" fillId="0" borderId="173" xfId="434" applyFont="1" applyBorder="1" applyAlignment="1">
      <alignment horizontal="center" vertical="center"/>
    </xf>
    <xf numFmtId="0" fontId="94" fillId="0" borderId="174" xfId="434" applyFont="1" applyBorder="1" applyAlignment="1">
      <alignment horizontal="center" vertical="center"/>
    </xf>
    <xf numFmtId="1" fontId="90" fillId="0" borderId="121" xfId="434" applyNumberFormat="1" applyFont="1" applyBorder="1" applyAlignment="1">
      <alignment horizontal="center" vertical="center"/>
    </xf>
    <xf numFmtId="1" fontId="90" fillId="0" borderId="0" xfId="434" applyNumberFormat="1" applyFont="1" applyBorder="1" applyAlignment="1">
      <alignment horizontal="center" vertical="center"/>
    </xf>
    <xf numFmtId="1" fontId="90" fillId="0" borderId="120" xfId="434" applyNumberFormat="1" applyFont="1" applyBorder="1" applyAlignment="1">
      <alignment horizontal="center" vertical="center"/>
    </xf>
    <xf numFmtId="0" fontId="94" fillId="0" borderId="157" xfId="434" applyFont="1" applyBorder="1" applyAlignment="1">
      <alignment horizontal="center" vertical="center"/>
    </xf>
    <xf numFmtId="0" fontId="94" fillId="0" borderId="158" xfId="434" applyFont="1" applyBorder="1" applyAlignment="1">
      <alignment horizontal="center" vertical="center"/>
    </xf>
    <xf numFmtId="0" fontId="94" fillId="0" borderId="159" xfId="434" applyFont="1" applyBorder="1" applyAlignment="1">
      <alignment horizontal="center" vertical="center"/>
    </xf>
    <xf numFmtId="0" fontId="94" fillId="0" borderId="147" xfId="434" applyFont="1" applyBorder="1" applyAlignment="1">
      <alignment horizontal="center" vertical="center"/>
    </xf>
    <xf numFmtId="165" fontId="90" fillId="0" borderId="0" xfId="434" applyNumberFormat="1" applyFont="1" applyBorder="1" applyAlignment="1">
      <alignment horizontal="center" vertical="center"/>
    </xf>
    <xf numFmtId="165" fontId="90" fillId="0" borderId="120" xfId="434" applyNumberFormat="1" applyFont="1" applyBorder="1" applyAlignment="1">
      <alignment horizontal="center" vertical="center"/>
    </xf>
    <xf numFmtId="165" fontId="88" fillId="0" borderId="0" xfId="434" applyNumberFormat="1" applyFont="1" applyBorder="1" applyAlignment="1">
      <alignment horizontal="center" vertical="center"/>
    </xf>
    <xf numFmtId="165" fontId="88" fillId="0" borderId="120" xfId="434" applyNumberFormat="1" applyFont="1" applyBorder="1" applyAlignment="1">
      <alignment horizontal="center" vertical="center"/>
    </xf>
    <xf numFmtId="0" fontId="99" fillId="0" borderId="172" xfId="434" applyFont="1" applyBorder="1" applyAlignment="1">
      <alignment horizontal="center" vertical="center"/>
    </xf>
    <xf numFmtId="0" fontId="99" fillId="0" borderId="173" xfId="434" applyFont="1" applyBorder="1" applyAlignment="1">
      <alignment horizontal="center" vertical="center"/>
    </xf>
    <xf numFmtId="0" fontId="99" fillId="0" borderId="174" xfId="434" applyFont="1" applyBorder="1" applyAlignment="1">
      <alignment horizontal="center" vertical="center"/>
    </xf>
    <xf numFmtId="1" fontId="91" fillId="0" borderId="121" xfId="434" applyNumberFormat="1" applyFont="1" applyBorder="1" applyAlignment="1">
      <alignment horizontal="center" vertical="center"/>
    </xf>
    <xf numFmtId="1" fontId="91" fillId="0" borderId="0" xfId="434" applyNumberFormat="1" applyFont="1" applyBorder="1" applyAlignment="1">
      <alignment horizontal="center" vertical="center"/>
    </xf>
    <xf numFmtId="1" fontId="91" fillId="0" borderId="120" xfId="434" applyNumberFormat="1" applyFont="1" applyBorder="1" applyAlignment="1">
      <alignment horizontal="center" vertical="center"/>
    </xf>
    <xf numFmtId="0" fontId="99" fillId="0" borderId="157" xfId="434" applyFont="1" applyBorder="1" applyAlignment="1">
      <alignment horizontal="center" vertical="center"/>
    </xf>
    <xf numFmtId="0" fontId="99" fillId="0" borderId="158" xfId="434" applyFont="1" applyBorder="1" applyAlignment="1">
      <alignment horizontal="center" vertical="center"/>
    </xf>
    <xf numFmtId="0" fontId="99" fillId="0" borderId="159" xfId="434" applyFont="1" applyBorder="1" applyAlignment="1">
      <alignment horizontal="center" vertical="center"/>
    </xf>
    <xf numFmtId="0" fontId="99" fillId="0" borderId="147" xfId="434" applyFont="1" applyBorder="1" applyAlignment="1">
      <alignment horizontal="center" vertical="center"/>
    </xf>
    <xf numFmtId="0" fontId="81" fillId="0" borderId="163" xfId="434" applyFont="1" applyBorder="1" applyAlignment="1">
      <alignment vertical="center"/>
    </xf>
    <xf numFmtId="0" fontId="81" fillId="0" borderId="164" xfId="434" applyFont="1" applyBorder="1" applyAlignment="1">
      <alignment vertical="center"/>
    </xf>
    <xf numFmtId="0" fontId="95" fillId="0" borderId="148" xfId="434" applyFont="1" applyBorder="1" applyAlignment="1">
      <alignment horizontal="center" vertical="center"/>
    </xf>
    <xf numFmtId="0" fontId="95" fillId="0" borderId="165" xfId="434" applyFont="1" applyBorder="1" applyAlignment="1">
      <alignment vertical="center"/>
    </xf>
    <xf numFmtId="0" fontId="95" fillId="0" borderId="166" xfId="434" applyFont="1" applyBorder="1" applyAlignment="1">
      <alignment vertical="center"/>
    </xf>
    <xf numFmtId="0" fontId="95" fillId="0" borderId="0" xfId="434" applyFont="1" applyAlignment="1">
      <alignment vertical="center"/>
    </xf>
    <xf numFmtId="0" fontId="81" fillId="0" borderId="165" xfId="434" applyFont="1" applyBorder="1" applyAlignment="1">
      <alignment vertical="center"/>
    </xf>
    <xf numFmtId="0" fontId="81" fillId="0" borderId="166" xfId="434" applyFont="1" applyBorder="1" applyAlignment="1">
      <alignment vertical="center"/>
    </xf>
    <xf numFmtId="0" fontId="94" fillId="0" borderId="148" xfId="434" applyFont="1" applyBorder="1" applyAlignment="1">
      <alignment horizontal="center" vertical="center"/>
    </xf>
    <xf numFmtId="0" fontId="94" fillId="0" borderId="165" xfId="434" applyFont="1" applyBorder="1" applyAlignment="1">
      <alignment vertical="center"/>
    </xf>
    <xf numFmtId="0" fontId="94" fillId="0" borderId="166" xfId="434" applyFont="1" applyBorder="1" applyAlignment="1">
      <alignment vertical="center"/>
    </xf>
    <xf numFmtId="0" fontId="94" fillId="0" borderId="0" xfId="434" applyFont="1" applyAlignment="1">
      <alignment vertical="center"/>
    </xf>
    <xf numFmtId="0" fontId="81" fillId="0" borderId="159" xfId="434" applyFont="1" applyFill="1" applyBorder="1" applyAlignment="1">
      <alignment horizontal="center" vertical="center"/>
    </xf>
    <xf numFmtId="0" fontId="93" fillId="0" borderId="172" xfId="434" applyFont="1" applyBorder="1" applyAlignment="1">
      <alignment horizontal="center" vertical="center"/>
    </xf>
    <xf numFmtId="0" fontId="93" fillId="0" borderId="173" xfId="434" applyFont="1" applyBorder="1" applyAlignment="1">
      <alignment horizontal="center" vertical="center"/>
    </xf>
    <xf numFmtId="0" fontId="93" fillId="0" borderId="174" xfId="434" applyFont="1" applyBorder="1" applyAlignment="1">
      <alignment horizontal="center" vertical="center"/>
    </xf>
    <xf numFmtId="1" fontId="89" fillId="0" borderId="121" xfId="434" applyNumberFormat="1" applyFont="1" applyBorder="1" applyAlignment="1">
      <alignment horizontal="center" vertical="center"/>
    </xf>
    <xf numFmtId="1" fontId="89" fillId="0" borderId="0" xfId="434" applyNumberFormat="1" applyFont="1" applyBorder="1" applyAlignment="1">
      <alignment horizontal="center" vertical="center"/>
    </xf>
    <xf numFmtId="1" fontId="89" fillId="0" borderId="120" xfId="434" applyNumberFormat="1" applyFont="1" applyBorder="1" applyAlignment="1">
      <alignment horizontal="center" vertical="center"/>
    </xf>
    <xf numFmtId="0" fontId="93" fillId="0" borderId="157" xfId="434" applyFont="1" applyBorder="1" applyAlignment="1">
      <alignment horizontal="center" vertical="center"/>
    </xf>
    <xf numFmtId="0" fontId="93" fillId="0" borderId="158" xfId="434" applyFont="1" applyBorder="1" applyAlignment="1">
      <alignment horizontal="center" vertical="center"/>
    </xf>
    <xf numFmtId="0" fontId="93" fillId="0" borderId="159" xfId="434" applyFont="1" applyBorder="1" applyAlignment="1">
      <alignment horizontal="center" vertical="center"/>
    </xf>
    <xf numFmtId="0" fontId="93" fillId="0" borderId="147" xfId="434" applyFont="1" applyBorder="1" applyAlignment="1">
      <alignment horizontal="center" vertical="center"/>
    </xf>
    <xf numFmtId="0" fontId="93" fillId="0" borderId="148" xfId="434" applyFont="1" applyBorder="1" applyAlignment="1">
      <alignment horizontal="center" vertical="center"/>
    </xf>
    <xf numFmtId="0" fontId="93" fillId="0" borderId="165" xfId="434" applyFont="1" applyBorder="1" applyAlignment="1">
      <alignment vertical="center"/>
    </xf>
    <xf numFmtId="0" fontId="93" fillId="0" borderId="166" xfId="434" applyFont="1" applyBorder="1" applyAlignment="1">
      <alignment vertical="center"/>
    </xf>
    <xf numFmtId="0" fontId="93" fillId="0" borderId="0" xfId="434" applyFont="1" applyAlignment="1">
      <alignment vertical="center"/>
    </xf>
    <xf numFmtId="0" fontId="88" fillId="0" borderId="0" xfId="434" applyFont="1" applyBorder="1" applyAlignment="1">
      <alignment horizontal="center" vertical="center"/>
    </xf>
    <xf numFmtId="0" fontId="98" fillId="0" borderId="148" xfId="434" applyFont="1" applyBorder="1" applyAlignment="1">
      <alignment horizontal="center" vertical="center"/>
    </xf>
    <xf numFmtId="165" fontId="88" fillId="0" borderId="0" xfId="434" applyNumberFormat="1" applyFont="1" applyFill="1" applyBorder="1" applyAlignment="1">
      <alignment horizontal="center" vertical="center"/>
    </xf>
    <xf numFmtId="0" fontId="98" fillId="0" borderId="147" xfId="434" applyFont="1" applyBorder="1" applyAlignment="1">
      <alignment horizontal="center" vertical="center"/>
    </xf>
    <xf numFmtId="2" fontId="81" fillId="0" borderId="0" xfId="434" applyNumberFormat="1" applyFont="1" applyAlignment="1">
      <alignment vertical="center"/>
    </xf>
    <xf numFmtId="0" fontId="81" fillId="0" borderId="160" xfId="434" applyFont="1" applyBorder="1" applyAlignment="1">
      <alignment horizontal="center" vertical="center"/>
    </xf>
    <xf numFmtId="0" fontId="81" fillId="0" borderId="161" xfId="434" applyFont="1" applyBorder="1" applyAlignment="1">
      <alignment horizontal="center" vertical="center"/>
    </xf>
    <xf numFmtId="0" fontId="81" fillId="0" borderId="162" xfId="434" applyFont="1" applyBorder="1" applyAlignment="1">
      <alignment horizontal="center" vertical="center"/>
    </xf>
    <xf numFmtId="0" fontId="81" fillId="0" borderId="167" xfId="434" applyFont="1" applyBorder="1" applyAlignment="1">
      <alignment vertical="center"/>
    </xf>
    <xf numFmtId="0" fontId="81" fillId="0" borderId="168" xfId="434" applyFont="1" applyBorder="1" applyAlignment="1">
      <alignment vertical="center"/>
    </xf>
    <xf numFmtId="0" fontId="94" fillId="0" borderId="154" xfId="434" applyFont="1" applyBorder="1" applyAlignment="1">
      <alignment horizontal="center" vertical="center"/>
    </xf>
    <xf numFmtId="0" fontId="94" fillId="0" borderId="155" xfId="434" applyFont="1" applyBorder="1" applyAlignment="1">
      <alignment horizontal="center" vertical="center"/>
    </xf>
    <xf numFmtId="0" fontId="94" fillId="0" borderId="156" xfId="434" applyFont="1" applyBorder="1" applyAlignment="1">
      <alignment horizontal="center" vertical="center"/>
    </xf>
    <xf numFmtId="0" fontId="94" fillId="0" borderId="163" xfId="434" applyFont="1" applyBorder="1" applyAlignment="1">
      <alignment vertical="center"/>
    </xf>
    <xf numFmtId="0" fontId="94" fillId="0" borderId="164" xfId="434" applyFont="1" applyBorder="1" applyAlignment="1">
      <alignment vertical="center"/>
    </xf>
    <xf numFmtId="0" fontId="81" fillId="0" borderId="148" xfId="434" applyFont="1" applyFill="1" applyBorder="1" applyAlignment="1">
      <alignment horizontal="center" vertical="center"/>
    </xf>
    <xf numFmtId="165" fontId="103" fillId="0" borderId="120" xfId="434" applyNumberFormat="1" applyFont="1" applyBorder="1" applyAlignment="1">
      <alignment horizontal="center" vertical="center"/>
    </xf>
    <xf numFmtId="165" fontId="90" fillId="0" borderId="120" xfId="434" applyNumberFormat="1" applyFont="1" applyFill="1" applyBorder="1" applyAlignment="1">
      <alignment horizontal="center" vertical="center"/>
    </xf>
    <xf numFmtId="165" fontId="89" fillId="0" borderId="0" xfId="434" applyNumberFormat="1" applyFont="1" applyBorder="1" applyAlignment="1">
      <alignment horizontal="center" vertical="center"/>
    </xf>
    <xf numFmtId="165" fontId="89" fillId="0" borderId="120" xfId="434" applyNumberFormat="1" applyFont="1" applyBorder="1" applyAlignment="1">
      <alignment horizontal="center" vertical="center"/>
    </xf>
    <xf numFmtId="165" fontId="88" fillId="0" borderId="120" xfId="434" applyNumberFormat="1" applyFont="1" applyFill="1" applyBorder="1" applyAlignment="1">
      <alignment horizontal="center" vertical="center"/>
    </xf>
    <xf numFmtId="165" fontId="103" fillId="0" borderId="121" xfId="434" applyNumberFormat="1" applyFont="1" applyBorder="1" applyAlignment="1">
      <alignment horizontal="center" vertical="center"/>
    </xf>
    <xf numFmtId="0" fontId="95" fillId="0" borderId="160" xfId="434" applyFont="1" applyBorder="1" applyAlignment="1">
      <alignment horizontal="center" vertical="center"/>
    </xf>
    <xf numFmtId="0" fontId="95" fillId="0" borderId="161" xfId="434" applyFont="1" applyBorder="1" applyAlignment="1">
      <alignment horizontal="center" vertical="center"/>
    </xf>
    <xf numFmtId="0" fontId="95" fillId="0" borderId="162" xfId="434" applyFont="1" applyBorder="1" applyAlignment="1">
      <alignment horizontal="center" vertical="center"/>
    </xf>
    <xf numFmtId="0" fontId="95" fillId="0" borderId="167" xfId="434" applyFont="1" applyBorder="1" applyAlignment="1">
      <alignment vertical="center"/>
    </xf>
    <xf numFmtId="0" fontId="95" fillId="0" borderId="168" xfId="434" applyFont="1" applyBorder="1" applyAlignment="1">
      <alignment vertical="center"/>
    </xf>
    <xf numFmtId="0" fontId="80" fillId="0" borderId="152" xfId="434" applyFont="1" applyBorder="1" applyAlignment="1">
      <alignment horizontal="center" vertical="center"/>
    </xf>
    <xf numFmtId="0" fontId="81" fillId="0" borderId="175" xfId="434" applyFont="1" applyBorder="1" applyAlignment="1">
      <alignment horizontal="center" vertical="center"/>
    </xf>
    <xf numFmtId="0" fontId="81" fillId="0" borderId="176" xfId="434" applyFont="1" applyBorder="1" applyAlignment="1">
      <alignment horizontal="center" vertical="center"/>
    </xf>
    <xf numFmtId="0" fontId="81" fillId="0" borderId="177" xfId="434" applyFont="1" applyBorder="1" applyAlignment="1">
      <alignment horizontal="center" vertical="center"/>
    </xf>
    <xf numFmtId="165" fontId="88" fillId="0" borderId="121" xfId="434" applyNumberFormat="1" applyFont="1" applyBorder="1" applyAlignment="1">
      <alignment horizontal="center" vertical="center"/>
    </xf>
    <xf numFmtId="0" fontId="81" fillId="0" borderId="163" xfId="434" applyFont="1" applyBorder="1" applyAlignment="1">
      <alignment horizontal="center" vertical="center"/>
    </xf>
    <xf numFmtId="0" fontId="81" fillId="0" borderId="164" xfId="434" applyFont="1" applyBorder="1" applyAlignment="1">
      <alignment horizontal="center" vertical="center"/>
    </xf>
    <xf numFmtId="0" fontId="81" fillId="0" borderId="165" xfId="434" applyFont="1" applyBorder="1" applyAlignment="1">
      <alignment horizontal="center" vertical="center"/>
    </xf>
    <xf numFmtId="0" fontId="81" fillId="0" borderId="166" xfId="434" applyFont="1" applyBorder="1" applyAlignment="1">
      <alignment horizontal="center" vertical="center"/>
    </xf>
    <xf numFmtId="0" fontId="80" fillId="0" borderId="153" xfId="434" applyFont="1" applyBorder="1" applyAlignment="1">
      <alignment horizontal="center" vertical="center"/>
    </xf>
    <xf numFmtId="0" fontId="81" fillId="0" borderId="178" xfId="434" applyFont="1" applyBorder="1" applyAlignment="1">
      <alignment horizontal="center" vertical="center"/>
    </xf>
    <xf numFmtId="0" fontId="81" fillId="0" borderId="179" xfId="434" applyFont="1" applyBorder="1" applyAlignment="1">
      <alignment horizontal="center" vertical="center"/>
    </xf>
    <xf numFmtId="0" fontId="81" fillId="0" borderId="180" xfId="434" applyFont="1" applyBorder="1" applyAlignment="1">
      <alignment horizontal="center" vertical="center"/>
    </xf>
    <xf numFmtId="165" fontId="88" fillId="0" borderId="137" xfId="434" applyNumberFormat="1" applyFont="1" applyBorder="1" applyAlignment="1">
      <alignment horizontal="center" vertical="center"/>
    </xf>
    <xf numFmtId="165" fontId="88" fillId="0" borderId="74" xfId="434" applyNumberFormat="1" applyFont="1" applyBorder="1" applyAlignment="1">
      <alignment horizontal="center" vertical="center"/>
    </xf>
    <xf numFmtId="165" fontId="88" fillId="0" borderId="125" xfId="434" applyNumberFormat="1" applyFont="1" applyBorder="1" applyAlignment="1">
      <alignment horizontal="center" vertical="center"/>
    </xf>
    <xf numFmtId="0" fontId="81" fillId="0" borderId="132" xfId="434" applyFont="1" applyBorder="1" applyAlignment="1">
      <alignment horizontal="center" vertical="center"/>
    </xf>
    <xf numFmtId="0" fontId="81" fillId="0" borderId="146" xfId="434" applyFont="1" applyBorder="1" applyAlignment="1">
      <alignment horizontal="center" vertical="center"/>
    </xf>
    <xf numFmtId="0" fontId="81" fillId="0" borderId="167" xfId="434" applyFont="1" applyBorder="1" applyAlignment="1">
      <alignment horizontal="center" vertical="center"/>
    </xf>
    <xf numFmtId="0" fontId="81" fillId="0" borderId="168" xfId="434" applyFont="1" applyBorder="1" applyAlignment="1">
      <alignment horizontal="center" vertical="center"/>
    </xf>
    <xf numFmtId="0" fontId="81" fillId="0" borderId="0" xfId="434" applyFont="1" applyAlignment="1">
      <alignment horizontal="left" indent="2"/>
    </xf>
    <xf numFmtId="0" fontId="30" fillId="34" borderId="184" xfId="434" applyFont="1" applyFill="1" applyBorder="1" applyAlignment="1">
      <alignment horizontal="left" vertical="center" indent="1"/>
    </xf>
    <xf numFmtId="0" fontId="81" fillId="0" borderId="124" xfId="434" applyFont="1" applyBorder="1" applyAlignment="1">
      <alignment horizontal="left" vertical="center" indent="1"/>
    </xf>
    <xf numFmtId="0" fontId="95" fillId="0" borderId="124" xfId="434" applyFont="1" applyBorder="1" applyAlignment="1">
      <alignment horizontal="left" vertical="center" indent="1"/>
    </xf>
    <xf numFmtId="0" fontId="94" fillId="0" borderId="124" xfId="434" applyFont="1" applyBorder="1" applyAlignment="1">
      <alignment horizontal="left" vertical="center" indent="1"/>
    </xf>
    <xf numFmtId="0" fontId="93" fillId="0" borderId="124" xfId="434" applyFont="1" applyBorder="1" applyAlignment="1">
      <alignment horizontal="left" vertical="center" indent="1"/>
    </xf>
    <xf numFmtId="0" fontId="30" fillId="61" borderId="149" xfId="434" applyFont="1" applyFill="1" applyBorder="1" applyAlignment="1">
      <alignment horizontal="left" vertical="center" indent="1"/>
    </xf>
    <xf numFmtId="0" fontId="80" fillId="34" borderId="149" xfId="434" applyFont="1" applyFill="1" applyBorder="1" applyAlignment="1">
      <alignment horizontal="left" vertical="center" indent="1"/>
    </xf>
    <xf numFmtId="0" fontId="80" fillId="0" borderId="122" xfId="434" applyFont="1" applyBorder="1" applyAlignment="1">
      <alignment horizontal="left" vertical="center" indent="1"/>
    </xf>
    <xf numFmtId="0" fontId="80" fillId="0" borderId="136" xfId="434" applyFont="1" applyBorder="1" applyAlignment="1">
      <alignment horizontal="left" vertical="center" indent="1"/>
    </xf>
    <xf numFmtId="0" fontId="99" fillId="0" borderId="148" xfId="434" applyFont="1" applyBorder="1" applyAlignment="1">
      <alignment horizontal="center" vertical="center"/>
    </xf>
    <xf numFmtId="0" fontId="99" fillId="0" borderId="165" xfId="434" applyFont="1" applyBorder="1" applyAlignment="1">
      <alignment vertical="center"/>
    </xf>
    <xf numFmtId="0" fontId="99" fillId="0" borderId="166" xfId="434" applyFont="1" applyBorder="1" applyAlignment="1">
      <alignment vertical="center"/>
    </xf>
    <xf numFmtId="0" fontId="99" fillId="0" borderId="0" xfId="434" applyFont="1" applyAlignment="1">
      <alignment vertical="center"/>
    </xf>
    <xf numFmtId="0" fontId="99" fillId="0" borderId="124" xfId="434" applyFont="1" applyBorder="1" applyAlignment="1">
      <alignment horizontal="left" vertical="center" indent="1"/>
    </xf>
    <xf numFmtId="0" fontId="81" fillId="0" borderId="140" xfId="434" applyFont="1" applyBorder="1" applyAlignment="1">
      <alignment horizontal="left" vertical="center" indent="1"/>
    </xf>
    <xf numFmtId="0" fontId="94" fillId="0" borderId="140" xfId="434" applyFont="1" applyBorder="1" applyAlignment="1">
      <alignment horizontal="left" vertical="center" indent="1"/>
    </xf>
    <xf numFmtId="0" fontId="81" fillId="0" borderId="140" xfId="434" applyFont="1" applyBorder="1" applyAlignment="1">
      <alignment horizontal="left" vertical="center" indent="2"/>
    </xf>
    <xf numFmtId="0" fontId="95" fillId="0" borderId="140" xfId="434" applyFont="1" applyBorder="1" applyAlignment="1">
      <alignment horizontal="left" vertical="center" indent="2"/>
    </xf>
    <xf numFmtId="0" fontId="94" fillId="0" borderId="140" xfId="434" applyFont="1" applyBorder="1" applyAlignment="1">
      <alignment horizontal="left" vertical="center" indent="2"/>
    </xf>
    <xf numFmtId="0" fontId="99" fillId="0" borderId="140" xfId="434" applyFont="1" applyBorder="1" applyAlignment="1">
      <alignment horizontal="left" vertical="center" indent="4"/>
    </xf>
    <xf numFmtId="0" fontId="93" fillId="0" borderId="140" xfId="434" applyFont="1" applyBorder="1" applyAlignment="1">
      <alignment horizontal="left" vertical="center" indent="2"/>
    </xf>
    <xf numFmtId="0" fontId="81" fillId="0" borderId="140" xfId="434" applyFont="1" applyFill="1" applyBorder="1" applyAlignment="1">
      <alignment horizontal="left" vertical="center" indent="2"/>
    </xf>
    <xf numFmtId="0" fontId="96" fillId="0" borderId="140" xfId="434" applyFont="1" applyFill="1" applyBorder="1" applyAlignment="1">
      <alignment horizontal="left" vertical="center" indent="4"/>
    </xf>
    <xf numFmtId="0" fontId="100" fillId="0" borderId="148" xfId="434" applyFont="1" applyBorder="1" applyAlignment="1">
      <alignment horizontal="center" vertical="center"/>
    </xf>
    <xf numFmtId="0" fontId="101" fillId="0" borderId="172" xfId="434" applyFont="1" applyBorder="1" applyAlignment="1">
      <alignment horizontal="center" vertical="center"/>
    </xf>
    <xf numFmtId="0" fontId="101" fillId="0" borderId="173" xfId="434" applyFont="1" applyBorder="1" applyAlignment="1">
      <alignment horizontal="center" vertical="center"/>
    </xf>
    <xf numFmtId="0" fontId="101" fillId="0" borderId="174" xfId="434" applyFont="1" applyBorder="1" applyAlignment="1">
      <alignment horizontal="center" vertical="center"/>
    </xf>
    <xf numFmtId="1" fontId="104" fillId="0" borderId="121" xfId="434" applyNumberFormat="1" applyFont="1" applyBorder="1" applyAlignment="1">
      <alignment horizontal="center" vertical="center"/>
    </xf>
    <xf numFmtId="1" fontId="104" fillId="0" borderId="0" xfId="434" applyNumberFormat="1" applyFont="1" applyBorder="1" applyAlignment="1">
      <alignment horizontal="center" vertical="center"/>
    </xf>
    <xf numFmtId="165" fontId="104" fillId="0" borderId="0" xfId="434" applyNumberFormat="1" applyFont="1" applyBorder="1" applyAlignment="1">
      <alignment horizontal="center" vertical="center"/>
    </xf>
    <xf numFmtId="1" fontId="104" fillId="0" borderId="120" xfId="434" applyNumberFormat="1" applyFont="1" applyBorder="1" applyAlignment="1">
      <alignment horizontal="center" vertical="center"/>
    </xf>
    <xf numFmtId="0" fontId="100" fillId="0" borderId="157" xfId="434" applyFont="1" applyBorder="1" applyAlignment="1">
      <alignment horizontal="center" vertical="center"/>
    </xf>
    <xf numFmtId="0" fontId="100" fillId="0" borderId="158" xfId="434" applyFont="1" applyBorder="1" applyAlignment="1">
      <alignment horizontal="center" vertical="center"/>
    </xf>
    <xf numFmtId="0" fontId="100" fillId="0" borderId="159" xfId="434" applyFont="1" applyBorder="1" applyAlignment="1">
      <alignment horizontal="center" vertical="center"/>
    </xf>
    <xf numFmtId="0" fontId="100" fillId="0" borderId="147" xfId="434" applyFont="1" applyBorder="1" applyAlignment="1">
      <alignment horizontal="center" vertical="center"/>
    </xf>
    <xf numFmtId="0" fontId="100" fillId="0" borderId="165" xfId="434" applyFont="1" applyBorder="1" applyAlignment="1">
      <alignment vertical="center"/>
    </xf>
    <xf numFmtId="0" fontId="100" fillId="0" borderId="166" xfId="434" applyFont="1" applyBorder="1" applyAlignment="1">
      <alignment vertical="center"/>
    </xf>
    <xf numFmtId="0" fontId="100" fillId="0" borderId="0" xfId="434" applyFont="1" applyAlignment="1">
      <alignment vertical="center"/>
    </xf>
    <xf numFmtId="0" fontId="100" fillId="0" borderId="124" xfId="434" applyFont="1" applyBorder="1" applyAlignment="1">
      <alignment horizontal="left" vertical="center" indent="1"/>
    </xf>
    <xf numFmtId="0" fontId="100" fillId="0" borderId="140" xfId="434" applyFont="1" applyBorder="1" applyAlignment="1">
      <alignment horizontal="left" vertical="center" indent="4"/>
    </xf>
    <xf numFmtId="0" fontId="96" fillId="0" borderId="148" xfId="434" applyFont="1" applyBorder="1" applyAlignment="1">
      <alignment horizontal="center" vertical="center"/>
    </xf>
    <xf numFmtId="0" fontId="96" fillId="0" borderId="172" xfId="434" applyFont="1" applyBorder="1" applyAlignment="1">
      <alignment horizontal="center" vertical="center"/>
    </xf>
    <xf numFmtId="0" fontId="96" fillId="0" borderId="173" xfId="434" applyFont="1" applyBorder="1" applyAlignment="1">
      <alignment horizontal="center" vertical="center"/>
    </xf>
    <xf numFmtId="0" fontId="96" fillId="0" borderId="174" xfId="434" applyFont="1" applyBorder="1" applyAlignment="1">
      <alignment horizontal="center" vertical="center"/>
    </xf>
    <xf numFmtId="1" fontId="92" fillId="0" borderId="121" xfId="434" applyNumberFormat="1" applyFont="1" applyBorder="1" applyAlignment="1">
      <alignment horizontal="center" vertical="center"/>
    </xf>
    <xf numFmtId="1" fontId="92" fillId="0" borderId="0" xfId="434" applyNumberFormat="1" applyFont="1" applyBorder="1" applyAlignment="1">
      <alignment horizontal="center" vertical="center"/>
    </xf>
    <xf numFmtId="165" fontId="92" fillId="0" borderId="0" xfId="434" applyNumberFormat="1" applyFont="1" applyBorder="1" applyAlignment="1">
      <alignment horizontal="center" vertical="center"/>
    </xf>
    <xf numFmtId="1" fontId="92" fillId="0" borderId="120" xfId="434" applyNumberFormat="1" applyFont="1" applyBorder="1" applyAlignment="1">
      <alignment horizontal="center" vertical="center"/>
    </xf>
    <xf numFmtId="0" fontId="96" fillId="0" borderId="157" xfId="434" applyFont="1" applyBorder="1" applyAlignment="1">
      <alignment horizontal="center" vertical="center"/>
    </xf>
    <xf numFmtId="0" fontId="96" fillId="0" borderId="158" xfId="434" applyFont="1" applyBorder="1" applyAlignment="1">
      <alignment horizontal="center" vertical="center"/>
    </xf>
    <xf numFmtId="0" fontId="96" fillId="0" borderId="159" xfId="434" applyFont="1" applyBorder="1" applyAlignment="1">
      <alignment horizontal="center" vertical="center"/>
    </xf>
    <xf numFmtId="0" fontId="96" fillId="0" borderId="147" xfId="434" applyFont="1" applyBorder="1" applyAlignment="1">
      <alignment horizontal="center" vertical="center"/>
    </xf>
    <xf numFmtId="0" fontId="96" fillId="0" borderId="165" xfId="434" applyFont="1" applyBorder="1" applyAlignment="1">
      <alignment vertical="center"/>
    </xf>
    <xf numFmtId="0" fontId="96" fillId="0" borderId="166" xfId="434" applyFont="1" applyBorder="1" applyAlignment="1">
      <alignment vertical="center"/>
    </xf>
    <xf numFmtId="0" fontId="96" fillId="0" borderId="0" xfId="434" applyFont="1" applyAlignment="1">
      <alignment vertical="center"/>
    </xf>
    <xf numFmtId="0" fontId="96" fillId="0" borderId="140" xfId="434" applyFont="1" applyBorder="1" applyAlignment="1">
      <alignment horizontal="left" vertical="center" indent="4"/>
    </xf>
    <xf numFmtId="0" fontId="96" fillId="0" borderId="124" xfId="434" applyFont="1" applyBorder="1" applyAlignment="1">
      <alignment horizontal="left" vertical="center" indent="1"/>
    </xf>
    <xf numFmtId="0" fontId="94" fillId="0" borderId="140" xfId="434" applyFont="1" applyFill="1" applyBorder="1" applyAlignment="1">
      <alignment horizontal="left" vertical="center" indent="2"/>
    </xf>
    <xf numFmtId="0" fontId="81" fillId="0" borderId="141" xfId="434" applyFont="1" applyBorder="1" applyAlignment="1">
      <alignment horizontal="left" vertical="center" indent="2"/>
    </xf>
    <xf numFmtId="9" fontId="30" fillId="61" borderId="76" xfId="1" applyFont="1" applyFill="1" applyBorder="1" applyAlignment="1">
      <alignment horizontal="center" vertical="center"/>
    </xf>
    <xf numFmtId="9" fontId="30" fillId="61" borderId="75" xfId="1" applyFont="1" applyFill="1" applyBorder="1" applyAlignment="1">
      <alignment horizontal="center" vertical="center"/>
    </xf>
    <xf numFmtId="0" fontId="105" fillId="0" borderId="189" xfId="434" applyFont="1" applyBorder="1" applyAlignment="1">
      <alignment vertical="center"/>
    </xf>
    <xf numFmtId="0" fontId="106" fillId="0" borderId="147" xfId="434" applyFont="1" applyBorder="1" applyAlignment="1">
      <alignment vertical="center"/>
    </xf>
    <xf numFmtId="0" fontId="107" fillId="0" borderId="52" xfId="434" applyFont="1" applyBorder="1" applyAlignment="1">
      <alignment horizontal="center" vertical="center"/>
    </xf>
    <xf numFmtId="0" fontId="107" fillId="0" borderId="147" xfId="434" applyFont="1" applyBorder="1" applyAlignment="1">
      <alignment horizontal="center" vertical="center"/>
    </xf>
    <xf numFmtId="0" fontId="107" fillId="0" borderId="132" xfId="434" applyFont="1" applyBorder="1" applyAlignment="1">
      <alignment horizontal="center" vertical="center"/>
    </xf>
    <xf numFmtId="0" fontId="108" fillId="0" borderId="189" xfId="434" applyFont="1" applyBorder="1" applyAlignment="1">
      <alignment vertical="center"/>
    </xf>
    <xf numFmtId="0" fontId="109" fillId="0" borderId="189" xfId="434" applyFont="1" applyBorder="1" applyAlignment="1">
      <alignment horizontal="center" vertical="center"/>
    </xf>
    <xf numFmtId="0" fontId="109" fillId="0" borderId="143" xfId="434" applyFont="1" applyBorder="1" applyAlignment="1">
      <alignment horizontal="center" vertical="center"/>
    </xf>
    <xf numFmtId="0" fontId="109" fillId="0" borderId="53" xfId="434" applyFont="1" applyBorder="1" applyAlignment="1">
      <alignment horizontal="center" vertical="center"/>
    </xf>
    <xf numFmtId="0" fontId="110" fillId="0" borderId="0" xfId="0" applyFont="1" applyAlignment="1">
      <alignment horizontal="left" vertical="center" indent="3"/>
    </xf>
    <xf numFmtId="0" fontId="30" fillId="0" borderId="55" xfId="0" applyFont="1" applyFill="1" applyBorder="1" applyAlignment="1">
      <alignment horizontal="left" vertical="center" wrapText="1" indent="1"/>
    </xf>
    <xf numFmtId="0" fontId="26" fillId="0" borderId="187" xfId="434" applyFont="1" applyBorder="1" applyAlignment="1">
      <alignment horizontal="center" vertical="center" wrapText="1"/>
    </xf>
    <xf numFmtId="0" fontId="26" fillId="0" borderId="69" xfId="434" applyFont="1" applyBorder="1" applyAlignment="1">
      <alignment horizontal="center" vertical="center" wrapText="1"/>
    </xf>
    <xf numFmtId="0" fontId="26" fillId="0" borderId="142" xfId="434" applyFont="1" applyBorder="1" applyAlignment="1">
      <alignment horizontal="center" vertical="center" wrapText="1"/>
    </xf>
    <xf numFmtId="0" fontId="26" fillId="0" borderId="143" xfId="434" applyFont="1" applyBorder="1" applyAlignment="1">
      <alignment horizontal="center" vertical="center" wrapText="1"/>
    </xf>
    <xf numFmtId="0" fontId="30" fillId="58" borderId="15" xfId="0" applyFont="1" applyFill="1" applyBorder="1" applyAlignment="1">
      <alignment horizontal="center" vertical="center" wrapText="1"/>
    </xf>
    <xf numFmtId="0" fontId="30" fillId="58" borderId="16" xfId="0" applyFont="1" applyFill="1" applyBorder="1" applyAlignment="1">
      <alignment horizontal="center" vertical="center" wrapText="1"/>
    </xf>
    <xf numFmtId="0" fontId="30" fillId="58" borderId="17" xfId="0" applyFont="1" applyFill="1" applyBorder="1" applyAlignment="1">
      <alignment horizontal="center" vertical="center" wrapText="1"/>
    </xf>
    <xf numFmtId="0" fontId="30" fillId="33" borderId="94" xfId="0" applyFont="1" applyFill="1" applyBorder="1" applyAlignment="1">
      <alignment horizontal="center" vertical="center" wrapText="1"/>
    </xf>
    <xf numFmtId="0" fontId="30" fillId="58" borderId="66" xfId="0" applyFont="1" applyFill="1" applyBorder="1" applyAlignment="1">
      <alignment horizontal="center" vertical="center" wrapText="1"/>
    </xf>
    <xf numFmtId="0" fontId="30" fillId="58" borderId="65" xfId="0" applyFont="1" applyFill="1" applyBorder="1" applyAlignment="1">
      <alignment horizontal="left" vertical="center" wrapText="1"/>
    </xf>
    <xf numFmtId="0" fontId="30" fillId="58" borderId="64" xfId="0" applyFont="1" applyFill="1" applyBorder="1" applyAlignment="1">
      <alignment horizontal="left" vertical="center" wrapText="1"/>
    </xf>
    <xf numFmtId="0" fontId="30" fillId="58" borderId="69" xfId="0" applyFont="1" applyFill="1" applyBorder="1" applyAlignment="1">
      <alignment horizontal="center" vertical="center" wrapText="1"/>
    </xf>
    <xf numFmtId="0" fontId="30" fillId="58" borderId="22" xfId="0" applyFont="1" applyFill="1" applyBorder="1" applyAlignment="1">
      <alignment horizontal="left" vertical="center" wrapText="1"/>
    </xf>
    <xf numFmtId="0" fontId="30" fillId="58" borderId="23" xfId="0" applyFont="1" applyFill="1" applyBorder="1" applyAlignment="1">
      <alignment horizontal="left" vertical="center" wrapText="1"/>
    </xf>
    <xf numFmtId="0" fontId="34" fillId="0" borderId="16" xfId="0" applyFont="1" applyBorder="1" applyAlignment="1">
      <alignment horizontal="left" vertical="center" wrapText="1"/>
    </xf>
    <xf numFmtId="0" fontId="34" fillId="0" borderId="13" xfId="0" applyFont="1" applyFill="1" applyBorder="1" applyAlignment="1">
      <alignment horizontal="left" vertical="center" wrapText="1"/>
    </xf>
    <xf numFmtId="0" fontId="34" fillId="0" borderId="65" xfId="0" applyFont="1" applyBorder="1" applyAlignment="1">
      <alignment horizontal="left" vertical="center" wrapText="1"/>
    </xf>
    <xf numFmtId="0" fontId="34" fillId="0" borderId="129" xfId="0" applyFont="1" applyFill="1" applyBorder="1" applyAlignment="1">
      <alignment horizontal="left" vertical="center" wrapText="1"/>
    </xf>
    <xf numFmtId="0" fontId="34" fillId="0" borderId="22" xfId="0" applyFont="1" applyBorder="1" applyAlignment="1">
      <alignment horizontal="left" vertical="center" wrapText="1"/>
    </xf>
    <xf numFmtId="0" fontId="34" fillId="0" borderId="128" xfId="0" applyFont="1" applyFill="1" applyBorder="1" applyAlignment="1">
      <alignment horizontal="left" vertical="center" wrapText="1"/>
    </xf>
    <xf numFmtId="0" fontId="30" fillId="58" borderId="17" xfId="0" applyFont="1" applyFill="1" applyBorder="1" applyAlignment="1">
      <alignment horizontal="center" wrapText="1"/>
    </xf>
    <xf numFmtId="0" fontId="30" fillId="33" borderId="66" xfId="0" applyFont="1" applyFill="1" applyBorder="1" applyAlignment="1">
      <alignment horizontal="center" vertical="center" wrapText="1"/>
    </xf>
    <xf numFmtId="0" fontId="30" fillId="33" borderId="65" xfId="0" applyFont="1" applyFill="1" applyBorder="1" applyAlignment="1">
      <alignment horizontal="center" vertical="center" wrapText="1"/>
    </xf>
    <xf numFmtId="0" fontId="30" fillId="58" borderId="64" xfId="0" applyFont="1" applyFill="1" applyBorder="1" applyAlignment="1">
      <alignment horizontal="center" vertical="center" wrapText="1"/>
    </xf>
    <xf numFmtId="9" fontId="30" fillId="58" borderId="23" xfId="1" applyFont="1" applyFill="1" applyBorder="1" applyAlignment="1">
      <alignment horizontal="center" vertical="center" wrapText="1"/>
    </xf>
    <xf numFmtId="0" fontId="33" fillId="0" borderId="70" xfId="0" applyFont="1" applyFill="1" applyBorder="1" applyAlignment="1">
      <alignment horizontal="center" vertical="center"/>
    </xf>
    <xf numFmtId="0" fontId="34" fillId="0" borderId="29" xfId="0" applyFont="1" applyFill="1" applyBorder="1" applyAlignment="1">
      <alignment horizontal="center" vertical="center"/>
    </xf>
    <xf numFmtId="0" fontId="30" fillId="58" borderId="16" xfId="0" applyFont="1" applyFill="1" applyBorder="1" applyAlignment="1">
      <alignment horizontal="center" wrapText="1"/>
    </xf>
    <xf numFmtId="0" fontId="26" fillId="58" borderId="65" xfId="0" applyFont="1" applyFill="1" applyBorder="1" applyAlignment="1">
      <alignment horizontal="center" wrapText="1"/>
    </xf>
    <xf numFmtId="0" fontId="26" fillId="58" borderId="64" xfId="0" applyFont="1" applyFill="1" applyBorder="1" applyAlignment="1">
      <alignment horizontal="center" wrapText="1"/>
    </xf>
    <xf numFmtId="0" fontId="26" fillId="58" borderId="22" xfId="0" applyFont="1" applyFill="1" applyBorder="1" applyAlignment="1">
      <alignment horizontal="center" wrapText="1"/>
    </xf>
    <xf numFmtId="0" fontId="26" fillId="58" borderId="23" xfId="0" applyFont="1" applyFill="1" applyBorder="1" applyAlignment="1">
      <alignment horizontal="center" wrapText="1"/>
    </xf>
    <xf numFmtId="0" fontId="30" fillId="58" borderId="15" xfId="0" applyFont="1" applyFill="1" applyBorder="1" applyAlignment="1">
      <alignment horizontal="center" wrapText="1"/>
    </xf>
    <xf numFmtId="0" fontId="30" fillId="58" borderId="66" xfId="0" applyFont="1" applyFill="1" applyBorder="1" applyAlignment="1">
      <alignment horizontal="center" wrapText="1"/>
    </xf>
    <xf numFmtId="0" fontId="30" fillId="58" borderId="69" xfId="0" applyFont="1" applyFill="1" applyBorder="1" applyAlignment="1">
      <alignment horizontal="center" wrapText="1"/>
    </xf>
    <xf numFmtId="0" fontId="26" fillId="58" borderId="66" xfId="0" applyFont="1" applyFill="1" applyBorder="1" applyAlignment="1">
      <alignment horizontal="center" wrapText="1"/>
    </xf>
    <xf numFmtId="0" fontId="26" fillId="58" borderId="69" xfId="0" applyFont="1" applyFill="1" applyBorder="1" applyAlignment="1">
      <alignment horizontal="center" wrapText="1"/>
    </xf>
    <xf numFmtId="0" fontId="26" fillId="0" borderId="29" xfId="0" applyFont="1" applyFill="1" applyBorder="1" applyAlignment="1">
      <alignment horizontal="center" vertical="center" wrapText="1"/>
    </xf>
    <xf numFmtId="0" fontId="26" fillId="0" borderId="31" xfId="0" applyFont="1" applyFill="1" applyBorder="1" applyAlignment="1">
      <alignment horizontal="center" vertical="center" wrapText="1"/>
    </xf>
    <xf numFmtId="0" fontId="26" fillId="0" borderId="65" xfId="0" applyFont="1" applyFill="1" applyBorder="1" applyAlignment="1">
      <alignment horizontal="center" vertical="center" wrapText="1"/>
    </xf>
    <xf numFmtId="0" fontId="30" fillId="0" borderId="12" xfId="0" applyFont="1" applyFill="1" applyBorder="1" applyAlignment="1">
      <alignment horizontal="center" vertical="center"/>
    </xf>
    <xf numFmtId="0" fontId="26" fillId="0" borderId="69" xfId="0" applyFont="1" applyFill="1" applyBorder="1" applyAlignment="1">
      <alignment horizontal="center" vertical="center" wrapText="1"/>
    </xf>
    <xf numFmtId="0" fontId="30" fillId="0" borderId="69" xfId="0" applyFont="1" applyFill="1" applyBorder="1" applyAlignment="1">
      <alignment horizontal="center" vertical="center" wrapText="1"/>
    </xf>
    <xf numFmtId="0" fontId="30" fillId="0" borderId="22" xfId="0" applyFont="1" applyFill="1" applyBorder="1" applyAlignment="1">
      <alignment horizontal="center" vertical="center" wrapText="1"/>
    </xf>
    <xf numFmtId="0" fontId="30" fillId="0" borderId="71" xfId="0" applyFont="1" applyFill="1" applyBorder="1" applyAlignment="1">
      <alignment horizontal="center" vertical="center" wrapText="1"/>
    </xf>
    <xf numFmtId="0" fontId="30" fillId="0" borderId="23" xfId="0" applyFont="1" applyFill="1" applyBorder="1" applyAlignment="1">
      <alignment horizontal="center" vertical="center" wrapText="1"/>
    </xf>
    <xf numFmtId="0" fontId="30" fillId="0" borderId="130" xfId="0" applyFont="1" applyFill="1" applyBorder="1" applyAlignment="1">
      <alignment horizontal="center" vertical="center" wrapText="1"/>
    </xf>
    <xf numFmtId="0" fontId="26" fillId="0" borderId="71" xfId="0" applyFont="1" applyFill="1" applyBorder="1" applyAlignment="1">
      <alignment horizontal="center" vertical="center" wrapText="1"/>
    </xf>
    <xf numFmtId="0" fontId="30" fillId="33" borderId="0" xfId="0" applyFont="1" applyFill="1" applyBorder="1" applyAlignment="1">
      <alignment horizontal="center" vertical="center" wrapText="1"/>
    </xf>
    <xf numFmtId="0" fontId="30" fillId="58" borderId="12" xfId="0" applyFont="1" applyFill="1" applyBorder="1" applyAlignment="1">
      <alignment horizontal="center" vertical="center" wrapText="1"/>
    </xf>
    <xf numFmtId="9" fontId="30" fillId="58" borderId="130" xfId="1" applyFont="1" applyFill="1" applyBorder="1" applyAlignment="1">
      <alignment horizontal="center" vertical="center" wrapText="1"/>
    </xf>
    <xf numFmtId="9" fontId="30" fillId="33" borderId="71" xfId="1" applyFont="1" applyFill="1" applyBorder="1" applyAlignment="1">
      <alignment horizontal="center" vertical="center" wrapText="1"/>
    </xf>
    <xf numFmtId="0" fontId="2" fillId="0" borderId="48" xfId="0" applyFont="1" applyFill="1" applyBorder="1" applyAlignment="1">
      <alignment horizontal="center" vertical="center"/>
    </xf>
    <xf numFmtId="0" fontId="26" fillId="0" borderId="48" xfId="0" applyFont="1" applyFill="1" applyBorder="1" applyAlignment="1">
      <alignment horizontal="center" vertical="center"/>
    </xf>
    <xf numFmtId="0" fontId="2" fillId="0" borderId="131" xfId="0" applyFont="1" applyFill="1" applyBorder="1" applyAlignment="1">
      <alignment horizontal="center" vertical="center"/>
    </xf>
    <xf numFmtId="0" fontId="26" fillId="0" borderId="131" xfId="0" applyFont="1" applyFill="1" applyBorder="1" applyAlignment="1">
      <alignment horizontal="center" vertical="center"/>
    </xf>
    <xf numFmtId="0" fontId="26" fillId="0" borderId="131" xfId="0" applyFont="1" applyFill="1" applyBorder="1" applyAlignment="1">
      <alignment horizontal="left" vertical="center"/>
    </xf>
    <xf numFmtId="0" fontId="2" fillId="0" borderId="130" xfId="0" applyFont="1" applyFill="1" applyBorder="1" applyAlignment="1">
      <alignment horizontal="center" vertical="center"/>
    </xf>
    <xf numFmtId="0" fontId="26" fillId="0" borderId="71" xfId="0" applyFont="1" applyFill="1" applyBorder="1" applyAlignment="1">
      <alignment horizontal="center" vertical="center"/>
    </xf>
    <xf numFmtId="0" fontId="26" fillId="0" borderId="130" xfId="0" applyFont="1" applyFill="1" applyBorder="1" applyAlignment="1">
      <alignment horizontal="center" vertical="center"/>
    </xf>
    <xf numFmtId="0" fontId="26" fillId="0" borderId="71" xfId="0" applyFont="1" applyFill="1" applyBorder="1" applyAlignment="1">
      <alignment horizontal="left" vertical="center" indent="1"/>
    </xf>
    <xf numFmtId="0" fontId="26" fillId="58" borderId="71" xfId="0" applyFont="1" applyFill="1" applyBorder="1" applyAlignment="1">
      <alignment horizontal="left" wrapText="1" indent="1"/>
    </xf>
    <xf numFmtId="0" fontId="26" fillId="58" borderId="23" xfId="0" applyFont="1" applyFill="1" applyBorder="1" applyAlignment="1">
      <alignment horizontal="left" wrapText="1" indent="1"/>
    </xf>
    <xf numFmtId="0" fontId="30" fillId="33" borderId="29" xfId="0" applyFont="1" applyFill="1" applyBorder="1" applyAlignment="1">
      <alignment horizontal="center" vertical="center" wrapText="1"/>
    </xf>
    <xf numFmtId="0" fontId="30" fillId="33" borderId="31" xfId="0" applyFont="1" applyFill="1" applyBorder="1" applyAlignment="1">
      <alignment horizontal="center" vertical="center" wrapText="1"/>
    </xf>
    <xf numFmtId="0" fontId="30" fillId="33" borderId="32" xfId="0" applyFont="1" applyFill="1" applyBorder="1" applyAlignment="1">
      <alignment horizontal="center" vertical="center" wrapText="1"/>
    </xf>
    <xf numFmtId="0" fontId="26" fillId="58" borderId="31" xfId="0" applyFont="1" applyFill="1" applyBorder="1" applyAlignment="1">
      <alignment horizontal="center" wrapText="1"/>
    </xf>
    <xf numFmtId="0" fontId="26" fillId="58" borderId="32" xfId="0" applyFont="1" applyFill="1" applyBorder="1" applyAlignment="1">
      <alignment horizontal="left" wrapText="1" indent="1"/>
    </xf>
    <xf numFmtId="0" fontId="26" fillId="58" borderId="30" xfId="0" applyFont="1" applyFill="1" applyBorder="1" applyAlignment="1">
      <alignment horizontal="left" wrapText="1" indent="1"/>
    </xf>
    <xf numFmtId="0" fontId="30" fillId="58" borderId="26" xfId="0" applyFont="1" applyFill="1" applyBorder="1" applyAlignment="1">
      <alignment horizontal="center" wrapText="1"/>
    </xf>
    <xf numFmtId="0" fontId="22" fillId="58" borderId="11" xfId="0" applyFont="1" applyFill="1" applyBorder="1" applyAlignment="1">
      <alignment horizontal="center" vertical="center" wrapText="1"/>
    </xf>
    <xf numFmtId="0" fontId="30" fillId="58" borderId="84" xfId="0" applyFont="1" applyFill="1" applyBorder="1" applyAlignment="1">
      <alignment horizontal="center" vertical="center" wrapText="1"/>
    </xf>
    <xf numFmtId="9" fontId="30" fillId="58" borderId="85" xfId="1" applyFont="1" applyFill="1" applyBorder="1" applyAlignment="1">
      <alignment horizontal="center" vertical="center" wrapText="1"/>
    </xf>
    <xf numFmtId="0" fontId="24" fillId="0" borderId="0" xfId="0" applyFont="1" applyAlignment="1">
      <alignment horizontal="left" vertical="center" wrapText="1" indent="1"/>
    </xf>
    <xf numFmtId="0" fontId="0" fillId="0" borderId="0" xfId="0" applyAlignment="1">
      <alignment vertical="center"/>
    </xf>
    <xf numFmtId="0" fontId="0" fillId="0" borderId="0" xfId="0" applyAlignment="1">
      <alignment vertical="top" wrapText="1"/>
    </xf>
    <xf numFmtId="0" fontId="110" fillId="0" borderId="0" xfId="0" applyFont="1" applyAlignment="1">
      <alignment horizontal="left" vertical="center" indent="1"/>
    </xf>
    <xf numFmtId="0" fontId="26" fillId="0" borderId="0" xfId="0" applyFont="1" applyAlignment="1">
      <alignment horizontal="center"/>
    </xf>
    <xf numFmtId="0" fontId="26" fillId="0" borderId="0" xfId="0" applyFont="1" applyAlignment="1">
      <alignment horizontal="left" indent="1"/>
    </xf>
    <xf numFmtId="0" fontId="26" fillId="0" borderId="0" xfId="0" applyFont="1"/>
    <xf numFmtId="0" fontId="26" fillId="0" borderId="0" xfId="0" applyFont="1" applyFill="1" applyAlignment="1">
      <alignment horizontal="left" indent="1"/>
    </xf>
    <xf numFmtId="3" fontId="26" fillId="0" borderId="0" xfId="0" applyNumberFormat="1" applyFont="1" applyAlignment="1">
      <alignment horizontal="right" indent="1"/>
    </xf>
    <xf numFmtId="0" fontId="26" fillId="0" borderId="0" xfId="0" applyFont="1" applyFill="1" applyAlignment="1">
      <alignment horizontal="center"/>
    </xf>
    <xf numFmtId="0" fontId="26" fillId="0" borderId="0" xfId="0" applyFont="1" applyFill="1" applyBorder="1" applyAlignment="1">
      <alignment horizontal="left" vertical="center" indent="1"/>
    </xf>
    <xf numFmtId="0" fontId="26" fillId="0" borderId="74" xfId="0" applyFont="1" applyBorder="1" applyAlignment="1">
      <alignment vertical="center"/>
    </xf>
    <xf numFmtId="0" fontId="26" fillId="0" borderId="74" xfId="0" applyFont="1" applyBorder="1" applyAlignment="1">
      <alignment horizontal="left" vertical="center" indent="1"/>
    </xf>
    <xf numFmtId="3" fontId="26" fillId="0" borderId="135" xfId="0" applyNumberFormat="1" applyFont="1" applyBorder="1" applyAlignment="1">
      <alignment horizontal="right" vertical="center" indent="1"/>
    </xf>
    <xf numFmtId="0" fontId="30" fillId="0" borderId="76" xfId="0" applyFont="1" applyFill="1" applyBorder="1" applyAlignment="1">
      <alignment horizontal="center" vertical="center" wrapText="1"/>
    </xf>
    <xf numFmtId="0" fontId="30" fillId="0" borderId="50" xfId="0" applyFont="1" applyBorder="1" applyAlignment="1">
      <alignment horizontal="center" vertical="center" wrapText="1"/>
    </xf>
    <xf numFmtId="0" fontId="30" fillId="0" borderId="50" xfId="0" applyFont="1" applyFill="1" applyBorder="1" applyAlignment="1">
      <alignment horizontal="center" vertical="center" wrapText="1"/>
    </xf>
    <xf numFmtId="3" fontId="30" fillId="0" borderId="75" xfId="0" applyNumberFormat="1" applyFont="1" applyFill="1" applyBorder="1" applyAlignment="1">
      <alignment horizontal="center" vertical="center" wrapText="1"/>
    </xf>
    <xf numFmtId="0" fontId="30" fillId="0" borderId="85" xfId="0" applyFont="1" applyFill="1" applyBorder="1" applyAlignment="1">
      <alignment horizontal="center" vertical="center" wrapText="1"/>
    </xf>
    <xf numFmtId="0" fontId="30" fillId="0" borderId="128" xfId="0" applyFont="1" applyFill="1" applyBorder="1" applyAlignment="1">
      <alignment horizontal="center" vertical="center" wrapText="1"/>
    </xf>
    <xf numFmtId="0" fontId="26" fillId="0" borderId="76" xfId="0" applyFont="1" applyFill="1" applyBorder="1" applyAlignment="1">
      <alignment horizontal="center" vertical="center" wrapText="1"/>
    </xf>
    <xf numFmtId="0" fontId="26" fillId="0" borderId="75" xfId="0" applyFont="1" applyFill="1" applyBorder="1" applyAlignment="1">
      <alignment horizontal="center" vertical="center" wrapText="1"/>
    </xf>
    <xf numFmtId="0" fontId="26" fillId="0" borderId="50" xfId="0" applyFont="1" applyFill="1" applyBorder="1" applyAlignment="1">
      <alignment horizontal="center" vertical="center" wrapText="1"/>
    </xf>
    <xf numFmtId="0" fontId="30" fillId="0" borderId="18" xfId="0" applyFont="1" applyFill="1" applyBorder="1" applyAlignment="1">
      <alignment horizontal="left" vertical="center" wrapText="1" indent="1"/>
    </xf>
    <xf numFmtId="0" fontId="26" fillId="0" borderId="0" xfId="0" applyFont="1" applyAlignment="1">
      <alignment horizontal="center" vertical="center" wrapText="1"/>
    </xf>
    <xf numFmtId="0" fontId="26" fillId="0" borderId="11" xfId="0" applyFont="1" applyFill="1" applyBorder="1" applyAlignment="1">
      <alignment horizontal="left" indent="1"/>
    </xf>
    <xf numFmtId="0" fontId="26" fillId="0" borderId="12" xfId="0" applyFont="1" applyBorder="1" applyAlignment="1">
      <alignment horizontal="left" indent="2"/>
    </xf>
    <xf numFmtId="0" fontId="26" fillId="0" borderId="12" xfId="0" applyFont="1" applyBorder="1" applyAlignment="1">
      <alignment horizontal="left" indent="1"/>
    </xf>
    <xf numFmtId="3" fontId="26" fillId="0" borderId="13" xfId="0" applyNumberFormat="1" applyFont="1" applyBorder="1" applyAlignment="1">
      <alignment horizontal="right" indent="1"/>
    </xf>
    <xf numFmtId="0" fontId="26" fillId="0" borderId="191" xfId="0" applyNumberFormat="1" applyFont="1" applyFill="1" applyBorder="1" applyAlignment="1">
      <alignment horizontal="center"/>
    </xf>
    <xf numFmtId="0" fontId="26" fillId="0" borderId="48" xfId="0" applyNumberFormat="1" applyFont="1" applyFill="1" applyBorder="1" applyAlignment="1">
      <alignment horizontal="center"/>
    </xf>
    <xf numFmtId="0" fontId="26" fillId="0" borderId="192" xfId="0" applyNumberFormat="1" applyFont="1" applyFill="1" applyBorder="1" applyAlignment="1">
      <alignment horizontal="center"/>
    </xf>
    <xf numFmtId="0" fontId="26" fillId="0" borderId="48" xfId="0" applyNumberFormat="1" applyFont="1" applyBorder="1" applyAlignment="1">
      <alignment horizontal="center"/>
    </xf>
    <xf numFmtId="0" fontId="26" fillId="0" borderId="191" xfId="0" applyFont="1" applyBorder="1" applyAlignment="1">
      <alignment horizontal="center"/>
    </xf>
    <xf numFmtId="0" fontId="26" fillId="0" borderId="48" xfId="0" applyFont="1" applyBorder="1" applyAlignment="1">
      <alignment horizontal="center"/>
    </xf>
    <xf numFmtId="0" fontId="26" fillId="0" borderId="11" xfId="0" applyFont="1" applyBorder="1" applyAlignment="1">
      <alignment horizontal="center"/>
    </xf>
    <xf numFmtId="0" fontId="26" fillId="0" borderId="13" xfId="0" applyFont="1" applyBorder="1" applyAlignment="1">
      <alignment horizontal="center"/>
    </xf>
    <xf numFmtId="0" fontId="26" fillId="0" borderId="12" xfId="0" applyFont="1" applyBorder="1" applyAlignment="1">
      <alignment horizontal="center"/>
    </xf>
    <xf numFmtId="0" fontId="26" fillId="0" borderId="14" xfId="0" applyFont="1" applyBorder="1" applyAlignment="1">
      <alignment horizontal="left" indent="1"/>
    </xf>
    <xf numFmtId="0" fontId="26" fillId="0" borderId="84" xfId="0" applyFont="1" applyFill="1" applyBorder="1" applyAlignment="1">
      <alignment horizontal="left" indent="1"/>
    </xf>
    <xf numFmtId="0" fontId="26" fillId="0" borderId="131" xfId="0" applyFont="1" applyBorder="1" applyAlignment="1">
      <alignment horizontal="left" indent="2"/>
    </xf>
    <xf numFmtId="0" fontId="26" fillId="0" borderId="131" xfId="0" applyFont="1" applyBorder="1" applyAlignment="1">
      <alignment horizontal="left" indent="1"/>
    </xf>
    <xf numFmtId="3" fontId="26" fillId="0" borderId="129" xfId="0" applyNumberFormat="1" applyFont="1" applyBorder="1" applyAlignment="1">
      <alignment horizontal="right" indent="1"/>
    </xf>
    <xf numFmtId="0" fontId="26" fillId="0" borderId="84" xfId="0" applyNumberFormat="1" applyFont="1" applyFill="1" applyBorder="1" applyAlignment="1">
      <alignment horizontal="center"/>
    </xf>
    <xf numFmtId="0" fontId="26" fillId="0" borderId="131" xfId="0" applyNumberFormat="1" applyFont="1" applyFill="1" applyBorder="1" applyAlignment="1">
      <alignment horizontal="center"/>
    </xf>
    <xf numFmtId="0" fontId="26" fillId="0" borderId="129" xfId="0" applyNumberFormat="1" applyFont="1" applyFill="1" applyBorder="1" applyAlignment="1">
      <alignment horizontal="center"/>
    </xf>
    <xf numFmtId="0" fontId="26" fillId="0" borderId="131" xfId="0" applyNumberFormat="1" applyFont="1" applyBorder="1" applyAlignment="1">
      <alignment horizontal="center"/>
    </xf>
    <xf numFmtId="0" fontId="26" fillId="0" borderId="84" xfId="0" applyFont="1" applyBorder="1" applyAlignment="1">
      <alignment horizontal="center"/>
    </xf>
    <xf numFmtId="0" fontId="26" fillId="0" borderId="131" xfId="0" applyFont="1" applyBorder="1" applyAlignment="1">
      <alignment horizontal="center"/>
    </xf>
    <xf numFmtId="0" fontId="26" fillId="0" borderId="129" xfId="0" applyFont="1" applyBorder="1" applyAlignment="1">
      <alignment horizontal="center"/>
    </xf>
    <xf numFmtId="0" fontId="26" fillId="0" borderId="94" xfId="0" applyFont="1" applyBorder="1" applyAlignment="1">
      <alignment horizontal="left" indent="1"/>
    </xf>
    <xf numFmtId="0" fontId="26" fillId="0" borderId="84" xfId="0" applyFont="1" applyFill="1" applyBorder="1" applyAlignment="1">
      <alignment horizontal="center"/>
    </xf>
    <xf numFmtId="0" fontId="26" fillId="0" borderId="129" xfId="0" applyFont="1" applyFill="1" applyBorder="1" applyAlignment="1">
      <alignment horizontal="center"/>
    </xf>
    <xf numFmtId="0" fontId="26" fillId="0" borderId="131" xfId="0" applyFont="1" applyFill="1" applyBorder="1" applyAlignment="1">
      <alignment horizontal="left" indent="1"/>
    </xf>
    <xf numFmtId="0" fontId="26" fillId="0" borderId="94" xfId="0" applyFont="1" applyFill="1" applyBorder="1" applyAlignment="1">
      <alignment horizontal="left" indent="1"/>
    </xf>
    <xf numFmtId="3" fontId="26" fillId="0" borderId="129" xfId="0" applyNumberFormat="1" applyFont="1" applyFill="1" applyBorder="1" applyAlignment="1">
      <alignment horizontal="right" indent="1"/>
    </xf>
    <xf numFmtId="0" fontId="26" fillId="0" borderId="131" xfId="0" applyFont="1" applyFill="1" applyBorder="1" applyAlignment="1">
      <alignment horizontal="center"/>
    </xf>
    <xf numFmtId="0" fontId="26" fillId="0" borderId="85" xfId="0" applyFont="1" applyFill="1" applyBorder="1" applyAlignment="1">
      <alignment horizontal="left" indent="1"/>
    </xf>
    <xf numFmtId="0" fontId="26" fillId="0" borderId="130" xfId="0" applyFont="1" applyBorder="1" applyAlignment="1">
      <alignment horizontal="left" indent="2"/>
    </xf>
    <xf numFmtId="0" fontId="26" fillId="0" borderId="130" xfId="0" applyFont="1" applyFill="1" applyBorder="1" applyAlignment="1">
      <alignment horizontal="left" indent="1"/>
    </xf>
    <xf numFmtId="3" fontId="26" fillId="0" borderId="128" xfId="0" applyNumberFormat="1" applyFont="1" applyBorder="1" applyAlignment="1">
      <alignment horizontal="right" indent="1"/>
    </xf>
    <xf numFmtId="0" fontId="26" fillId="0" borderId="85" xfId="0" applyNumberFormat="1" applyFont="1" applyFill="1" applyBorder="1" applyAlignment="1">
      <alignment horizontal="center"/>
    </xf>
    <xf numFmtId="0" fontId="26" fillId="0" borderId="130" xfId="0" applyNumberFormat="1" applyFont="1" applyFill="1" applyBorder="1" applyAlignment="1">
      <alignment horizontal="center"/>
    </xf>
    <xf numFmtId="0" fontId="26" fillId="0" borderId="128" xfId="0" applyNumberFormat="1" applyFont="1" applyFill="1" applyBorder="1" applyAlignment="1">
      <alignment horizontal="center"/>
    </xf>
    <xf numFmtId="0" fontId="26" fillId="0" borderId="85" xfId="0" applyNumberFormat="1" applyFont="1" applyBorder="1" applyAlignment="1">
      <alignment horizontal="center"/>
    </xf>
    <xf numFmtId="0" fontId="26" fillId="0" borderId="130" xfId="0" applyNumberFormat="1" applyFont="1" applyBorder="1" applyAlignment="1">
      <alignment horizontal="center"/>
    </xf>
    <xf numFmtId="0" fontId="26" fillId="0" borderId="128" xfId="0" applyNumberFormat="1" applyFont="1" applyBorder="1" applyAlignment="1">
      <alignment horizontal="center"/>
    </xf>
    <xf numFmtId="0" fontId="26" fillId="0" borderId="85" xfId="0" applyFont="1" applyBorder="1" applyAlignment="1">
      <alignment horizontal="center"/>
    </xf>
    <xf numFmtId="0" fontId="26" fillId="0" borderId="130" xfId="0" applyFont="1" applyBorder="1" applyAlignment="1">
      <alignment horizontal="center"/>
    </xf>
    <xf numFmtId="0" fontId="26" fillId="0" borderId="130" xfId="0" applyFont="1" applyBorder="1" applyAlignment="1">
      <alignment horizontal="left" indent="1"/>
    </xf>
    <xf numFmtId="0" fontId="26" fillId="0" borderId="128" xfId="0" applyFont="1" applyBorder="1" applyAlignment="1">
      <alignment horizontal="left" indent="1"/>
    </xf>
    <xf numFmtId="0" fontId="26" fillId="0" borderId="128" xfId="0" applyFont="1" applyBorder="1" applyAlignment="1">
      <alignment horizontal="center"/>
    </xf>
    <xf numFmtId="0" fontId="26" fillId="0" borderId="95" xfId="0" applyFont="1" applyBorder="1" applyAlignment="1">
      <alignment horizontal="left" indent="1"/>
    </xf>
    <xf numFmtId="0" fontId="24" fillId="0" borderId="0" xfId="0" applyFont="1" applyAlignment="1">
      <alignment horizontal="left" vertical="top" wrapText="1" indent="1"/>
    </xf>
    <xf numFmtId="0" fontId="24" fillId="0" borderId="0" xfId="0" applyFont="1" applyFill="1" applyAlignment="1">
      <alignment vertical="center" wrapText="1"/>
    </xf>
    <xf numFmtId="0" fontId="30" fillId="0" borderId="11" xfId="0" applyFont="1" applyFill="1" applyBorder="1" applyAlignment="1">
      <alignment horizontal="center" vertical="center" wrapText="1"/>
    </xf>
    <xf numFmtId="0" fontId="30" fillId="0" borderId="12" xfId="0" applyFont="1" applyFill="1" applyBorder="1" applyAlignment="1">
      <alignment horizontal="center" vertical="center" wrapText="1"/>
    </xf>
    <xf numFmtId="0" fontId="30" fillId="0" borderId="13" xfId="0" applyFont="1" applyFill="1" applyBorder="1" applyAlignment="1">
      <alignment horizontal="center" vertical="center" wrapText="1"/>
    </xf>
    <xf numFmtId="0" fontId="24" fillId="0" borderId="0" xfId="0" applyFont="1" applyFill="1" applyAlignment="1">
      <alignment horizontal="left" vertical="center" wrapText="1" indent="1"/>
    </xf>
    <xf numFmtId="0" fontId="30" fillId="0" borderId="12"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11" xfId="0" applyNumberFormat="1" applyFont="1" applyFill="1" applyBorder="1" applyAlignment="1">
      <alignment horizontal="center" vertical="center"/>
    </xf>
    <xf numFmtId="1" fontId="30" fillId="0" borderId="12" xfId="0" applyNumberFormat="1" applyFont="1" applyFill="1" applyBorder="1" applyAlignment="1">
      <alignment horizontal="center" vertical="center"/>
    </xf>
    <xf numFmtId="1" fontId="30" fillId="0" borderId="13" xfId="0" applyNumberFormat="1" applyFont="1" applyFill="1" applyBorder="1" applyAlignment="1">
      <alignment horizontal="center" vertical="center"/>
    </xf>
    <xf numFmtId="0" fontId="30" fillId="0" borderId="11" xfId="0" applyFont="1" applyFill="1" applyBorder="1" applyAlignment="1">
      <alignment horizontal="center" vertical="center"/>
    </xf>
    <xf numFmtId="0" fontId="27" fillId="0" borderId="86" xfId="0" applyFont="1" applyBorder="1" applyAlignment="1">
      <alignment horizontal="center" vertical="center" wrapText="1"/>
    </xf>
    <xf numFmtId="0" fontId="27" fillId="0" borderId="12" xfId="0" applyFont="1" applyBorder="1" applyAlignment="1">
      <alignment horizontal="center" vertical="center" wrapText="1"/>
    </xf>
    <xf numFmtId="0" fontId="24" fillId="0" borderId="67" xfId="0" applyFont="1" applyFill="1" applyBorder="1" applyAlignment="1">
      <alignment horizontal="left" vertical="center" wrapText="1" indent="1"/>
    </xf>
    <xf numFmtId="0" fontId="27" fillId="0" borderId="90" xfId="0" applyFont="1" applyFill="1" applyBorder="1" applyAlignment="1">
      <alignment horizontal="center" vertical="center" wrapText="1"/>
    </xf>
    <xf numFmtId="0" fontId="27" fillId="0" borderId="91" xfId="0" applyFont="1" applyFill="1" applyBorder="1" applyAlignment="1">
      <alignment horizontal="center" vertical="center" wrapText="1"/>
    </xf>
    <xf numFmtId="0" fontId="24" fillId="0" borderId="10" xfId="0" applyFont="1" applyBorder="1" applyAlignment="1">
      <alignment horizontal="left" vertical="center" indent="1"/>
    </xf>
    <xf numFmtId="0" fontId="27" fillId="0" borderId="58" xfId="0" applyFont="1" applyFill="1" applyBorder="1" applyAlignment="1">
      <alignment horizontal="center" vertical="center" wrapText="1"/>
    </xf>
    <xf numFmtId="0" fontId="27" fillId="0" borderId="59" xfId="0" applyFont="1" applyFill="1" applyBorder="1" applyAlignment="1">
      <alignment horizontal="center" vertical="center" wrapText="1"/>
    </xf>
    <xf numFmtId="0" fontId="24" fillId="0" borderId="74" xfId="0" applyFont="1" applyBorder="1" applyAlignment="1">
      <alignment horizontal="left" vertical="center" wrapText="1" indent="1"/>
    </xf>
    <xf numFmtId="0" fontId="24" fillId="0" borderId="0" xfId="0" applyFont="1" applyAlignment="1">
      <alignment horizontal="left" vertical="center" wrapText="1" indent="1"/>
    </xf>
    <xf numFmtId="0" fontId="24" fillId="0" borderId="10" xfId="0" applyFont="1" applyBorder="1" applyAlignment="1">
      <alignment horizontal="left" vertical="center" wrapText="1" indent="1"/>
    </xf>
    <xf numFmtId="0" fontId="24" fillId="0" borderId="67" xfId="0" applyFont="1" applyBorder="1" applyAlignment="1">
      <alignment horizontal="left" wrapText="1"/>
    </xf>
    <xf numFmtId="0" fontId="26" fillId="0" borderId="0" xfId="0" applyFont="1" applyAlignment="1">
      <alignment horizontal="left" vertical="center" wrapText="1" indent="1"/>
    </xf>
    <xf numFmtId="0" fontId="26" fillId="0" borderId="0" xfId="0" applyFont="1" applyFill="1" applyAlignment="1">
      <alignment horizontal="left" vertical="center" wrapText="1" indent="1"/>
    </xf>
    <xf numFmtId="0" fontId="24" fillId="0" borderId="74" xfId="0" applyFont="1" applyFill="1" applyBorder="1" applyAlignment="1">
      <alignment horizontal="left" vertical="center" wrapText="1" indent="1"/>
    </xf>
    <xf numFmtId="0" fontId="27" fillId="0" borderId="80" xfId="0" applyFont="1" applyFill="1" applyBorder="1" applyAlignment="1">
      <alignment horizontal="center"/>
    </xf>
    <xf numFmtId="0" fontId="27" fillId="0" borderId="81" xfId="0" applyFont="1" applyFill="1" applyBorder="1" applyAlignment="1">
      <alignment horizontal="center"/>
    </xf>
    <xf numFmtId="0" fontId="27" fillId="0" borderId="51" xfId="0" applyFont="1" applyFill="1" applyBorder="1" applyAlignment="1">
      <alignment horizontal="center" vertical="center"/>
    </xf>
    <xf numFmtId="0" fontId="27" fillId="0" borderId="16" xfId="0" applyFont="1" applyFill="1" applyBorder="1" applyAlignment="1">
      <alignment horizontal="center" vertical="center"/>
    </xf>
    <xf numFmtId="0" fontId="27" fillId="0" borderId="26" xfId="0" applyFont="1" applyFill="1" applyBorder="1" applyAlignment="1">
      <alignment horizontal="center" vertical="center" wrapText="1"/>
    </xf>
    <xf numFmtId="0" fontId="27" fillId="0" borderId="71" xfId="0" applyFont="1" applyFill="1" applyBorder="1" applyAlignment="1">
      <alignment horizontal="center" vertical="center" wrapText="1"/>
    </xf>
    <xf numFmtId="0" fontId="27" fillId="0" borderId="72" xfId="0" applyFont="1" applyFill="1" applyBorder="1" applyAlignment="1">
      <alignment horizontal="center" vertical="center" wrapText="1"/>
    </xf>
    <xf numFmtId="0" fontId="27" fillId="0" borderId="73" xfId="0" applyFont="1" applyFill="1" applyBorder="1" applyAlignment="1">
      <alignment horizontal="center" vertical="center" wrapText="1"/>
    </xf>
    <xf numFmtId="0" fontId="24" fillId="0" borderId="96" xfId="441" applyFont="1" applyFill="1" applyBorder="1" applyAlignment="1">
      <alignment horizontal="left" vertical="center" wrapText="1" indent="1"/>
    </xf>
    <xf numFmtId="0" fontId="24" fillId="0" borderId="74" xfId="441" applyFont="1" applyFill="1" applyBorder="1" applyAlignment="1">
      <alignment horizontal="left" vertical="center" wrapText="1" indent="1"/>
    </xf>
    <xf numFmtId="0" fontId="24" fillId="0" borderId="74" xfId="441" applyFont="1" applyFill="1" applyBorder="1" applyAlignment="1">
      <alignment horizontal="left" vertical="center" indent="1"/>
    </xf>
    <xf numFmtId="0" fontId="26" fillId="0" borderId="103" xfId="0" applyFont="1" applyBorder="1" applyAlignment="1">
      <alignment horizontal="left" vertical="center" wrapText="1" indent="1"/>
    </xf>
    <xf numFmtId="0" fontId="26" fillId="0" borderId="0" xfId="0" applyFont="1" applyBorder="1" applyAlignment="1">
      <alignment horizontal="left" vertical="center" wrapText="1" indent="1"/>
    </xf>
    <xf numFmtId="0" fontId="24" fillId="0" borderId="0" xfId="0" applyFont="1" applyFill="1" applyBorder="1" applyAlignment="1">
      <alignment horizontal="left" vertical="center" wrapText="1" indent="1"/>
    </xf>
    <xf numFmtId="0" fontId="22" fillId="0" borderId="119" xfId="0" applyFont="1" applyFill="1" applyBorder="1" applyAlignment="1">
      <alignment horizontal="center" vertical="center" wrapText="1"/>
    </xf>
    <xf numFmtId="0" fontId="22" fillId="0" borderId="118" xfId="0" applyFont="1" applyFill="1" applyBorder="1" applyAlignment="1">
      <alignment horizontal="center" vertical="center" wrapText="1"/>
    </xf>
    <xf numFmtId="0" fontId="22" fillId="0" borderId="117" xfId="0" applyFont="1" applyFill="1" applyBorder="1" applyAlignment="1">
      <alignment horizontal="center" vertical="center" wrapText="1"/>
    </xf>
    <xf numFmtId="0" fontId="30" fillId="0" borderId="88" xfId="434" applyFont="1" applyBorder="1" applyAlignment="1">
      <alignment horizontal="center" vertical="center" wrapText="1"/>
    </xf>
    <xf numFmtId="0" fontId="30" fillId="0" borderId="16" xfId="434" applyFont="1" applyBorder="1" applyAlignment="1">
      <alignment horizontal="center" vertical="center" wrapText="1"/>
    </xf>
    <xf numFmtId="0" fontId="30" fillId="0" borderId="186" xfId="434" applyFont="1" applyBorder="1" applyAlignment="1">
      <alignment horizontal="center" vertical="center" wrapText="1"/>
    </xf>
    <xf numFmtId="0" fontId="30" fillId="0" borderId="139" xfId="434" applyFont="1" applyBorder="1" applyAlignment="1">
      <alignment horizontal="center" vertical="center" wrapText="1"/>
    </xf>
    <xf numFmtId="0" fontId="30" fillId="0" borderId="124" xfId="434" applyFont="1" applyBorder="1" applyAlignment="1">
      <alignment horizontal="center" vertical="center" wrapText="1"/>
    </xf>
    <xf numFmtId="0" fontId="30" fillId="0" borderId="142" xfId="434" applyFont="1" applyBorder="1" applyAlignment="1">
      <alignment horizontal="center" vertical="center" wrapText="1"/>
    </xf>
    <xf numFmtId="0" fontId="26" fillId="0" borderId="65" xfId="434" applyFont="1" applyBorder="1" applyAlignment="1">
      <alignment horizontal="center" vertical="center" textRotation="90"/>
    </xf>
    <xf numFmtId="0" fontId="26" fillId="0" borderId="22" xfId="434" applyFont="1" applyBorder="1" applyAlignment="1">
      <alignment horizontal="center" vertical="center" textRotation="90"/>
    </xf>
    <xf numFmtId="0" fontId="93" fillId="0" borderId="126" xfId="434" applyFont="1" applyBorder="1" applyAlignment="1">
      <alignment horizontal="center" vertical="center" textRotation="90"/>
    </xf>
    <xf numFmtId="0" fontId="93" fillId="0" borderId="187" xfId="434" applyFont="1" applyBorder="1" applyAlignment="1">
      <alignment horizontal="center" vertical="center" textRotation="90"/>
    </xf>
    <xf numFmtId="0" fontId="97" fillId="0" borderId="74" xfId="434" applyFont="1" applyBorder="1" applyAlignment="1">
      <alignment horizontal="left" vertical="center" indent="1"/>
    </xf>
    <xf numFmtId="0" fontId="30" fillId="0" borderId="51" xfId="434" applyFont="1" applyFill="1" applyBorder="1" applyAlignment="1">
      <alignment horizontal="center" vertical="center" wrapText="1"/>
    </xf>
    <xf numFmtId="0" fontId="30" fillId="0" borderId="16" xfId="434" applyFont="1" applyFill="1" applyBorder="1" applyAlignment="1">
      <alignment horizontal="center" vertical="center" wrapText="1"/>
    </xf>
    <xf numFmtId="0" fontId="30" fillId="0" borderId="26" xfId="434" applyFont="1" applyFill="1" applyBorder="1" applyAlignment="1">
      <alignment horizontal="center" vertical="center" wrapText="1"/>
    </xf>
    <xf numFmtId="0" fontId="30" fillId="0" borderId="79" xfId="434" applyFont="1" applyFill="1" applyBorder="1" applyAlignment="1">
      <alignment horizontal="center" vertical="center" wrapText="1"/>
    </xf>
    <xf numFmtId="0" fontId="30" fillId="0" borderId="65" xfId="434" applyFont="1" applyFill="1" applyBorder="1" applyAlignment="1">
      <alignment horizontal="center" vertical="center" wrapText="1"/>
    </xf>
    <xf numFmtId="0" fontId="30" fillId="0" borderId="70" xfId="434" applyFont="1" applyFill="1" applyBorder="1" applyAlignment="1">
      <alignment horizontal="center" vertical="center" wrapText="1"/>
    </xf>
    <xf numFmtId="0" fontId="30" fillId="0" borderId="138" xfId="434" applyFont="1" applyBorder="1" applyAlignment="1">
      <alignment horizontal="center" vertical="center"/>
    </xf>
    <xf numFmtId="0" fontId="30" fillId="0" borderId="140" xfId="434" applyFont="1" applyBorder="1" applyAlignment="1">
      <alignment horizontal="center" vertical="center"/>
    </xf>
    <xf numFmtId="0" fontId="30" fillId="0" borderId="141" xfId="434" applyFont="1" applyBorder="1" applyAlignment="1">
      <alignment horizontal="center" vertical="center"/>
    </xf>
    <xf numFmtId="0" fontId="30" fillId="0" borderId="145" xfId="434" applyFont="1" applyBorder="1" applyAlignment="1">
      <alignment horizontal="center" vertical="center" wrapText="1"/>
    </xf>
    <xf numFmtId="0" fontId="30" fillId="0" borderId="148" xfId="434" applyFont="1" applyBorder="1" applyAlignment="1">
      <alignment horizontal="center" vertical="center" wrapText="1"/>
    </xf>
    <xf numFmtId="0" fontId="30" fillId="0" borderId="146" xfId="434" applyFont="1" applyBorder="1" applyAlignment="1">
      <alignment horizontal="center" vertical="center" wrapText="1"/>
    </xf>
    <xf numFmtId="0" fontId="94" fillId="0" borderId="89" xfId="434" applyFont="1" applyBorder="1" applyAlignment="1">
      <alignment horizontal="center" vertical="center" textRotation="90"/>
    </xf>
    <xf numFmtId="0" fontId="94" fillId="0" borderId="87" xfId="434" applyFont="1" applyBorder="1" applyAlignment="1">
      <alignment horizontal="center" vertical="center" textRotation="90"/>
    </xf>
    <xf numFmtId="0" fontId="31" fillId="0" borderId="65" xfId="434" applyFont="1" applyBorder="1" applyAlignment="1">
      <alignment horizontal="center" vertical="center" textRotation="90" wrapText="1"/>
    </xf>
    <xf numFmtId="0" fontId="31" fillId="0" borderId="22" xfId="434" applyFont="1" applyBorder="1" applyAlignment="1">
      <alignment horizontal="center" vertical="center" textRotation="90" wrapText="1"/>
    </xf>
    <xf numFmtId="0" fontId="31" fillId="0" borderId="65" xfId="434" applyFont="1" applyBorder="1" applyAlignment="1">
      <alignment horizontal="center" vertical="center" textRotation="90"/>
    </xf>
    <xf numFmtId="0" fontId="31" fillId="0" borderId="22" xfId="434" applyFont="1" applyBorder="1" applyAlignment="1">
      <alignment horizontal="center" vertical="center" textRotation="90"/>
    </xf>
    <xf numFmtId="0" fontId="80" fillId="59" borderId="56" xfId="434" applyFont="1" applyFill="1" applyBorder="1" applyAlignment="1">
      <alignment horizontal="center" vertical="center" wrapText="1"/>
    </xf>
    <xf numFmtId="0" fontId="80" fillId="59" borderId="188" xfId="434" applyFont="1" applyFill="1" applyBorder="1" applyAlignment="1">
      <alignment horizontal="center" vertical="center" wrapText="1"/>
    </xf>
    <xf numFmtId="0" fontId="80" fillId="59" borderId="191" xfId="434" applyFont="1" applyFill="1" applyBorder="1" applyAlignment="1">
      <alignment horizontal="center" vertical="center" wrapText="1"/>
    </xf>
    <xf numFmtId="0" fontId="80" fillId="59" borderId="192" xfId="434" applyFont="1" applyFill="1" applyBorder="1" applyAlignment="1">
      <alignment horizontal="center" vertical="center" wrapText="1"/>
    </xf>
    <xf numFmtId="0" fontId="30" fillId="0" borderId="12" xfId="434" applyFont="1" applyBorder="1" applyAlignment="1">
      <alignment horizontal="center" vertical="center" wrapText="1"/>
    </xf>
    <xf numFmtId="0" fontId="30" fillId="0" borderId="131" xfId="434" applyFont="1" applyBorder="1" applyAlignment="1">
      <alignment horizontal="center" vertical="center" wrapText="1"/>
    </xf>
    <xf numFmtId="0" fontId="30" fillId="0" borderId="130" xfId="434" applyFont="1" applyBorder="1" applyAlignment="1">
      <alignment horizontal="center" vertical="center" wrapText="1"/>
    </xf>
    <xf numFmtId="0" fontId="30" fillId="60" borderId="15" xfId="434" applyFont="1" applyFill="1" applyBorder="1" applyAlignment="1">
      <alignment horizontal="center" vertical="center" wrapText="1"/>
    </xf>
    <xf numFmtId="0" fontId="30" fillId="60" borderId="186" xfId="434" applyFont="1" applyFill="1" applyBorder="1" applyAlignment="1">
      <alignment horizontal="center" vertical="center" wrapText="1"/>
    </xf>
    <xf numFmtId="0" fontId="30" fillId="60" borderId="66" xfId="434" applyFont="1" applyFill="1" applyBorder="1" applyAlignment="1">
      <alignment horizontal="center" vertical="center" wrapText="1"/>
    </xf>
    <xf numFmtId="0" fontId="30" fillId="60" borderId="126" xfId="434" applyFont="1" applyFill="1" applyBorder="1" applyAlignment="1">
      <alignment horizontal="center" vertical="center" wrapText="1"/>
    </xf>
    <xf numFmtId="0" fontId="30" fillId="33" borderId="139" xfId="434" applyFont="1" applyFill="1" applyBorder="1" applyAlignment="1">
      <alignment horizontal="center" vertical="center" wrapText="1"/>
    </xf>
    <xf numFmtId="0" fontId="30" fillId="33" borderId="53" xfId="434" applyFont="1" applyFill="1" applyBorder="1" applyAlignment="1">
      <alignment horizontal="center" vertical="center" wrapText="1"/>
    </xf>
    <xf numFmtId="0" fontId="30" fillId="33" borderId="123" xfId="434" applyFont="1" applyFill="1" applyBorder="1" applyAlignment="1">
      <alignment horizontal="center" vertical="center" wrapText="1"/>
    </xf>
    <xf numFmtId="0" fontId="30" fillId="33" borderId="30" xfId="434" applyFont="1" applyFill="1" applyBorder="1" applyAlignment="1">
      <alignment horizontal="center" vertical="center" wrapText="1"/>
    </xf>
    <xf numFmtId="0" fontId="26" fillId="0" borderId="89" xfId="434" applyFont="1" applyBorder="1" applyAlignment="1">
      <alignment horizontal="center" vertical="center" wrapText="1"/>
    </xf>
    <xf numFmtId="0" fontId="26" fillId="0" borderId="87" xfId="434" applyFont="1" applyBorder="1" applyAlignment="1">
      <alignment horizontal="center" vertical="center" wrapText="1"/>
    </xf>
    <xf numFmtId="0" fontId="26" fillId="0" borderId="126" xfId="434" applyFont="1" applyBorder="1" applyAlignment="1">
      <alignment horizontal="center" vertical="center" wrapText="1"/>
    </xf>
    <xf numFmtId="0" fontId="26" fillId="0" borderId="187" xfId="434" applyFont="1" applyBorder="1" applyAlignment="1">
      <alignment horizontal="center" vertical="center" wrapText="1"/>
    </xf>
    <xf numFmtId="0" fontId="30" fillId="34" borderId="88" xfId="434" applyFont="1" applyFill="1" applyBorder="1" applyAlignment="1">
      <alignment horizontal="center" vertical="center" wrapText="1"/>
    </xf>
    <xf numFmtId="0" fontId="30" fillId="34" borderId="186" xfId="434" applyFont="1" applyFill="1" applyBorder="1" applyAlignment="1">
      <alignment horizontal="center" vertical="center" wrapText="1"/>
    </xf>
    <xf numFmtId="0" fontId="26" fillId="57" borderId="16" xfId="0" applyFont="1" applyFill="1" applyBorder="1" applyAlignment="1">
      <alignment horizontal="right" vertical="center" wrapText="1" indent="1"/>
    </xf>
    <xf numFmtId="0" fontId="30" fillId="0" borderId="26"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51" xfId="0" applyFont="1" applyBorder="1" applyAlignment="1">
      <alignment horizontal="center" vertical="center" wrapText="1"/>
    </xf>
    <xf numFmtId="0" fontId="30" fillId="0" borderId="16" xfId="0" applyFont="1" applyFill="1" applyBorder="1" applyAlignment="1">
      <alignment horizontal="center" vertical="center" wrapText="1"/>
    </xf>
    <xf numFmtId="0" fontId="30" fillId="0" borderId="17" xfId="0" applyFont="1" applyFill="1" applyBorder="1" applyAlignment="1">
      <alignment horizontal="center" vertical="center" wrapText="1"/>
    </xf>
    <xf numFmtId="0" fontId="30" fillId="0" borderId="15"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7" xfId="0" applyFont="1" applyBorder="1" applyAlignment="1">
      <alignment horizontal="center" vertical="center" wrapText="1"/>
    </xf>
    <xf numFmtId="0" fontId="24" fillId="0" borderId="0" xfId="0" applyFont="1" applyAlignment="1">
      <alignment horizontal="left" vertical="center" indent="1"/>
    </xf>
    <xf numFmtId="0" fontId="30" fillId="0" borderId="76" xfId="0" applyFont="1" applyFill="1" applyBorder="1" applyAlignment="1">
      <alignment horizontal="center" vertical="center"/>
    </xf>
    <xf numFmtId="0" fontId="30" fillId="0" borderId="50" xfId="0" applyFont="1" applyFill="1" applyBorder="1" applyAlignment="1">
      <alignment horizontal="center" vertical="center"/>
    </xf>
    <xf numFmtId="0" fontId="30" fillId="0" borderId="75" xfId="0" applyFont="1" applyFill="1" applyBorder="1" applyAlignment="1">
      <alignment horizontal="center" vertical="center"/>
    </xf>
    <xf numFmtId="0" fontId="30" fillId="0" borderId="11"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30" fillId="0" borderId="56" xfId="0" applyFont="1" applyBorder="1" applyAlignment="1">
      <alignment horizontal="center" vertical="center"/>
    </xf>
    <xf numFmtId="0" fontId="30" fillId="0" borderId="188" xfId="0" applyFont="1" applyBorder="1" applyAlignment="1">
      <alignment horizontal="center" vertical="center"/>
    </xf>
  </cellXfs>
  <cellStyles count="884">
    <cellStyle name="20% - Accent1" xfId="20" builtinId="30" customBuiltin="1"/>
    <cellStyle name="20% - Accent1 2" xfId="43"/>
    <cellStyle name="20% - Accent1 2 2" xfId="44"/>
    <cellStyle name="20% - Accent1 2 2 2" xfId="769"/>
    <cellStyle name="20% - Accent1 2 2 2 2" xfId="770"/>
    <cellStyle name="20% - Accent1 2 2 3" xfId="771"/>
    <cellStyle name="20% - Accent1 2 3" xfId="45"/>
    <cellStyle name="20% - Accent1 3" xfId="46"/>
    <cellStyle name="20% - Accent1 4" xfId="47"/>
    <cellStyle name="20% - Accent1 4 2" xfId="772"/>
    <cellStyle name="20% - Accent1 4 2 2" xfId="773"/>
    <cellStyle name="20% - Accent1 4 3" xfId="774"/>
    <cellStyle name="20% - Accent1 5" xfId="48"/>
    <cellStyle name="20% - Accent1 6" xfId="49"/>
    <cellStyle name="20% - Accent1 7" xfId="50"/>
    <cellStyle name="20% - Accent1 8" xfId="51"/>
    <cellStyle name="20% - Accent1 9" xfId="741"/>
    <cellStyle name="20% - Accent2" xfId="24" builtinId="34" customBuiltin="1"/>
    <cellStyle name="20% - Accent2 2" xfId="52"/>
    <cellStyle name="20% - Accent2 2 2" xfId="53"/>
    <cellStyle name="20% - Accent2 2 2 2" xfId="775"/>
    <cellStyle name="20% - Accent2 2 2 2 2" xfId="776"/>
    <cellStyle name="20% - Accent2 2 2 3" xfId="777"/>
    <cellStyle name="20% - Accent2 2 3" xfId="54"/>
    <cellStyle name="20% - Accent2 3" xfId="55"/>
    <cellStyle name="20% - Accent2 4" xfId="56"/>
    <cellStyle name="20% - Accent2 4 2" xfId="778"/>
    <cellStyle name="20% - Accent2 4 2 2" xfId="779"/>
    <cellStyle name="20% - Accent2 4 3" xfId="780"/>
    <cellStyle name="20% - Accent2 5" xfId="57"/>
    <cellStyle name="20% - Accent2 6" xfId="58"/>
    <cellStyle name="20% - Accent2 7" xfId="59"/>
    <cellStyle name="20% - Accent2 8" xfId="60"/>
    <cellStyle name="20% - Accent2 9" xfId="745"/>
    <cellStyle name="20% - Accent3" xfId="28" builtinId="38" customBuiltin="1"/>
    <cellStyle name="20% - Accent3 2" xfId="61"/>
    <cellStyle name="20% - Accent3 2 2" xfId="62"/>
    <cellStyle name="20% - Accent3 2 2 2" xfId="781"/>
    <cellStyle name="20% - Accent3 2 2 2 2" xfId="782"/>
    <cellStyle name="20% - Accent3 2 2 3" xfId="783"/>
    <cellStyle name="20% - Accent3 2 3" xfId="63"/>
    <cellStyle name="20% - Accent3 3" xfId="64"/>
    <cellStyle name="20% - Accent3 4" xfId="65"/>
    <cellStyle name="20% - Accent3 4 2" xfId="784"/>
    <cellStyle name="20% - Accent3 4 2 2" xfId="785"/>
    <cellStyle name="20% - Accent3 4 3" xfId="786"/>
    <cellStyle name="20% - Accent3 5" xfId="66"/>
    <cellStyle name="20% - Accent3 6" xfId="67"/>
    <cellStyle name="20% - Accent3 7" xfId="68"/>
    <cellStyle name="20% - Accent3 8" xfId="69"/>
    <cellStyle name="20% - Accent3 9" xfId="749"/>
    <cellStyle name="20% - Accent4" xfId="32" builtinId="42" customBuiltin="1"/>
    <cellStyle name="20% - Accent4 2" xfId="70"/>
    <cellStyle name="20% - Accent4 2 2" xfId="71"/>
    <cellStyle name="20% - Accent4 2 2 2" xfId="787"/>
    <cellStyle name="20% - Accent4 2 2 2 2" xfId="788"/>
    <cellStyle name="20% - Accent4 2 2 3" xfId="789"/>
    <cellStyle name="20% - Accent4 2 3" xfId="72"/>
    <cellStyle name="20% - Accent4 3" xfId="73"/>
    <cellStyle name="20% - Accent4 4" xfId="74"/>
    <cellStyle name="20% - Accent4 4 2" xfId="790"/>
    <cellStyle name="20% - Accent4 4 2 2" xfId="791"/>
    <cellStyle name="20% - Accent4 4 3" xfId="792"/>
    <cellStyle name="20% - Accent4 5" xfId="75"/>
    <cellStyle name="20% - Accent4 6" xfId="76"/>
    <cellStyle name="20% - Accent4 7" xfId="77"/>
    <cellStyle name="20% - Accent4 8" xfId="78"/>
    <cellStyle name="20% - Accent4 9" xfId="753"/>
    <cellStyle name="20% - Accent5" xfId="36" builtinId="46" customBuiltin="1"/>
    <cellStyle name="20% - Accent5 2" xfId="79"/>
    <cellStyle name="20% - Accent5 2 2" xfId="80"/>
    <cellStyle name="20% - Accent5 2 2 2" xfId="793"/>
    <cellStyle name="20% - Accent5 2 2 2 2" xfId="794"/>
    <cellStyle name="20% - Accent5 2 2 3" xfId="795"/>
    <cellStyle name="20% - Accent5 2 3" xfId="81"/>
    <cellStyle name="20% - Accent5 3" xfId="82"/>
    <cellStyle name="20% - Accent5 4" xfId="83"/>
    <cellStyle name="20% - Accent5 4 2" xfId="796"/>
    <cellStyle name="20% - Accent5 4 2 2" xfId="797"/>
    <cellStyle name="20% - Accent5 4 3" xfId="798"/>
    <cellStyle name="20% - Accent5 5" xfId="84"/>
    <cellStyle name="20% - Accent5 6" xfId="85"/>
    <cellStyle name="20% - Accent5 7" xfId="86"/>
    <cellStyle name="20% - Accent5 8" xfId="87"/>
    <cellStyle name="20% - Accent5 9" xfId="757"/>
    <cellStyle name="20% - Accent6" xfId="40" builtinId="50" customBuiltin="1"/>
    <cellStyle name="20% - Accent6 2" xfId="88"/>
    <cellStyle name="20% - Accent6 2 2" xfId="89"/>
    <cellStyle name="20% - Accent6 2 2 2" xfId="799"/>
    <cellStyle name="20% - Accent6 2 2 2 2" xfId="800"/>
    <cellStyle name="20% - Accent6 2 2 3" xfId="801"/>
    <cellStyle name="20% - Accent6 2 3" xfId="90"/>
    <cellStyle name="20% - Accent6 3" xfId="91"/>
    <cellStyle name="20% - Accent6 4" xfId="92"/>
    <cellStyle name="20% - Accent6 4 2" xfId="802"/>
    <cellStyle name="20% - Accent6 4 2 2" xfId="803"/>
    <cellStyle name="20% - Accent6 4 3" xfId="804"/>
    <cellStyle name="20% - Accent6 5" xfId="93"/>
    <cellStyle name="20% - Accent6 6" xfId="94"/>
    <cellStyle name="20% - Accent6 7" xfId="95"/>
    <cellStyle name="20% - Accent6 8" xfId="96"/>
    <cellStyle name="20% - Accent6 9" xfId="761"/>
    <cellStyle name="40% - Accent1" xfId="21" builtinId="31" customBuiltin="1"/>
    <cellStyle name="40% - Accent1 2" xfId="97"/>
    <cellStyle name="40% - Accent1 2 2" xfId="98"/>
    <cellStyle name="40% - Accent1 2 2 2" xfId="805"/>
    <cellStyle name="40% - Accent1 2 2 2 2" xfId="806"/>
    <cellStyle name="40% - Accent1 2 2 3" xfId="807"/>
    <cellStyle name="40% - Accent1 2 3" xfId="99"/>
    <cellStyle name="40% - Accent1 3" xfId="100"/>
    <cellStyle name="40% - Accent1 4" xfId="101"/>
    <cellStyle name="40% - Accent1 4 2" xfId="808"/>
    <cellStyle name="40% - Accent1 4 2 2" xfId="809"/>
    <cellStyle name="40% - Accent1 4 3" xfId="810"/>
    <cellStyle name="40% - Accent1 5" xfId="102"/>
    <cellStyle name="40% - Accent1 6" xfId="103"/>
    <cellStyle name="40% - Accent1 7" xfId="104"/>
    <cellStyle name="40% - Accent1 8" xfId="105"/>
    <cellStyle name="40% - Accent1 9" xfId="742"/>
    <cellStyle name="40% - Accent2" xfId="25" builtinId="35" customBuiltin="1"/>
    <cellStyle name="40% - Accent2 2" xfId="106"/>
    <cellStyle name="40% - Accent2 2 2" xfId="107"/>
    <cellStyle name="40% - Accent2 2 2 2" xfId="811"/>
    <cellStyle name="40% - Accent2 2 2 2 2" xfId="812"/>
    <cellStyle name="40% - Accent2 2 2 3" xfId="813"/>
    <cellStyle name="40% - Accent2 2 3" xfId="108"/>
    <cellStyle name="40% - Accent2 3" xfId="109"/>
    <cellStyle name="40% - Accent2 4" xfId="110"/>
    <cellStyle name="40% - Accent2 4 2" xfId="814"/>
    <cellStyle name="40% - Accent2 4 2 2" xfId="815"/>
    <cellStyle name="40% - Accent2 4 3" xfId="816"/>
    <cellStyle name="40% - Accent2 5" xfId="111"/>
    <cellStyle name="40% - Accent2 6" xfId="112"/>
    <cellStyle name="40% - Accent2 7" xfId="113"/>
    <cellStyle name="40% - Accent2 8" xfId="114"/>
    <cellStyle name="40% - Accent2 9" xfId="746"/>
    <cellStyle name="40% - Accent3" xfId="29" builtinId="39" customBuiltin="1"/>
    <cellStyle name="40% - Accent3 2" xfId="115"/>
    <cellStyle name="40% - Accent3 2 2" xfId="116"/>
    <cellStyle name="40% - Accent3 2 2 2" xfId="817"/>
    <cellStyle name="40% - Accent3 2 2 2 2" xfId="818"/>
    <cellStyle name="40% - Accent3 2 2 3" xfId="819"/>
    <cellStyle name="40% - Accent3 2 3" xfId="117"/>
    <cellStyle name="40% - Accent3 3" xfId="118"/>
    <cellStyle name="40% - Accent3 4" xfId="119"/>
    <cellStyle name="40% - Accent3 4 2" xfId="820"/>
    <cellStyle name="40% - Accent3 4 2 2" xfId="821"/>
    <cellStyle name="40% - Accent3 4 3" xfId="822"/>
    <cellStyle name="40% - Accent3 5" xfId="120"/>
    <cellStyle name="40% - Accent3 6" xfId="121"/>
    <cellStyle name="40% - Accent3 7" xfId="122"/>
    <cellStyle name="40% - Accent3 8" xfId="123"/>
    <cellStyle name="40% - Accent3 9" xfId="750"/>
    <cellStyle name="40% - Accent4" xfId="33" builtinId="43" customBuiltin="1"/>
    <cellStyle name="40% - Accent4 2" xfId="124"/>
    <cellStyle name="40% - Accent4 2 2" xfId="125"/>
    <cellStyle name="40% - Accent4 2 2 2" xfId="823"/>
    <cellStyle name="40% - Accent4 2 2 2 2" xfId="824"/>
    <cellStyle name="40% - Accent4 2 2 3" xfId="825"/>
    <cellStyle name="40% - Accent4 2 3" xfId="126"/>
    <cellStyle name="40% - Accent4 3" xfId="127"/>
    <cellStyle name="40% - Accent4 4" xfId="128"/>
    <cellStyle name="40% - Accent4 4 2" xfId="826"/>
    <cellStyle name="40% - Accent4 4 2 2" xfId="827"/>
    <cellStyle name="40% - Accent4 4 3" xfId="828"/>
    <cellStyle name="40% - Accent4 5" xfId="129"/>
    <cellStyle name="40% - Accent4 6" xfId="130"/>
    <cellStyle name="40% - Accent4 7" xfId="131"/>
    <cellStyle name="40% - Accent4 8" xfId="132"/>
    <cellStyle name="40% - Accent4 9" xfId="754"/>
    <cellStyle name="40% - Accent5" xfId="37" builtinId="47" customBuiltin="1"/>
    <cellStyle name="40% - Accent5 2" xfId="133"/>
    <cellStyle name="40% - Accent5 2 2" xfId="134"/>
    <cellStyle name="40% - Accent5 2 2 2" xfId="829"/>
    <cellStyle name="40% - Accent5 2 2 2 2" xfId="830"/>
    <cellStyle name="40% - Accent5 2 2 3" xfId="831"/>
    <cellStyle name="40% - Accent5 2 3" xfId="135"/>
    <cellStyle name="40% - Accent5 3" xfId="136"/>
    <cellStyle name="40% - Accent5 4" xfId="137"/>
    <cellStyle name="40% - Accent5 4 2" xfId="832"/>
    <cellStyle name="40% - Accent5 4 2 2" xfId="833"/>
    <cellStyle name="40% - Accent5 4 3" xfId="834"/>
    <cellStyle name="40% - Accent5 5" xfId="138"/>
    <cellStyle name="40% - Accent5 6" xfId="139"/>
    <cellStyle name="40% - Accent5 7" xfId="140"/>
    <cellStyle name="40% - Accent5 8" xfId="141"/>
    <cellStyle name="40% - Accent5 9" xfId="758"/>
    <cellStyle name="40% - Accent6" xfId="41" builtinId="51" customBuiltin="1"/>
    <cellStyle name="40% - Accent6 2" xfId="142"/>
    <cellStyle name="40% - Accent6 2 2" xfId="143"/>
    <cellStyle name="40% - Accent6 2 2 2" xfId="835"/>
    <cellStyle name="40% - Accent6 2 2 2 2" xfId="836"/>
    <cellStyle name="40% - Accent6 2 2 3" xfId="837"/>
    <cellStyle name="40% - Accent6 2 3" xfId="144"/>
    <cellStyle name="40% - Accent6 3" xfId="145"/>
    <cellStyle name="40% - Accent6 4" xfId="146"/>
    <cellStyle name="40% - Accent6 4 2" xfId="838"/>
    <cellStyle name="40% - Accent6 4 2 2" xfId="839"/>
    <cellStyle name="40% - Accent6 4 3" xfId="840"/>
    <cellStyle name="40% - Accent6 5" xfId="147"/>
    <cellStyle name="40% - Accent6 6" xfId="148"/>
    <cellStyle name="40% - Accent6 7" xfId="149"/>
    <cellStyle name="40% - Accent6 8" xfId="150"/>
    <cellStyle name="40% - Accent6 9" xfId="762"/>
    <cellStyle name="60% - Accent1" xfId="22" builtinId="32" customBuiltin="1"/>
    <cellStyle name="60% - Accent1 2" xfId="151"/>
    <cellStyle name="60% - Accent1 3" xfId="152"/>
    <cellStyle name="60% - Accent1 4" xfId="153"/>
    <cellStyle name="60% - Accent1 5" xfId="154"/>
    <cellStyle name="60% - Accent1 6" xfId="155"/>
    <cellStyle name="60% - Accent1 7" xfId="156"/>
    <cellStyle name="60% - Accent1 8" xfId="743"/>
    <cellStyle name="60% - Accent2" xfId="26" builtinId="36" customBuiltin="1"/>
    <cellStyle name="60% - Accent2 2" xfId="157"/>
    <cellStyle name="60% - Accent2 3" xfId="158"/>
    <cellStyle name="60% - Accent2 4" xfId="159"/>
    <cellStyle name="60% - Accent2 5" xfId="160"/>
    <cellStyle name="60% - Accent2 6" xfId="161"/>
    <cellStyle name="60% - Accent2 7" xfId="162"/>
    <cellStyle name="60% - Accent2 8" xfId="747"/>
    <cellStyle name="60% - Accent3" xfId="30" builtinId="40" customBuiltin="1"/>
    <cellStyle name="60% - Accent3 2" xfId="163"/>
    <cellStyle name="60% - Accent3 3" xfId="164"/>
    <cellStyle name="60% - Accent3 4" xfId="165"/>
    <cellStyle name="60% - Accent3 5" xfId="166"/>
    <cellStyle name="60% - Accent3 6" xfId="167"/>
    <cellStyle name="60% - Accent3 7" xfId="168"/>
    <cellStyle name="60% - Accent3 8" xfId="751"/>
    <cellStyle name="60% - Accent4" xfId="34" builtinId="44" customBuiltin="1"/>
    <cellStyle name="60% - Accent4 2" xfId="169"/>
    <cellStyle name="60% - Accent4 3" xfId="170"/>
    <cellStyle name="60% - Accent4 4" xfId="171"/>
    <cellStyle name="60% - Accent4 5" xfId="172"/>
    <cellStyle name="60% - Accent4 6" xfId="173"/>
    <cellStyle name="60% - Accent4 7" xfId="174"/>
    <cellStyle name="60% - Accent4 8" xfId="755"/>
    <cellStyle name="60% - Accent5" xfId="38" builtinId="48" customBuiltin="1"/>
    <cellStyle name="60% - Accent5 2" xfId="175"/>
    <cellStyle name="60% - Accent5 3" xfId="176"/>
    <cellStyle name="60% - Accent5 4" xfId="177"/>
    <cellStyle name="60% - Accent5 5" xfId="178"/>
    <cellStyle name="60% - Accent5 6" xfId="179"/>
    <cellStyle name="60% - Accent5 7" xfId="180"/>
    <cellStyle name="60% - Accent5 8" xfId="759"/>
    <cellStyle name="60% - Accent6" xfId="42" builtinId="52" customBuiltin="1"/>
    <cellStyle name="60% - Accent6 2" xfId="181"/>
    <cellStyle name="60% - Accent6 3" xfId="182"/>
    <cellStyle name="60% - Accent6 4" xfId="183"/>
    <cellStyle name="60% - Accent6 5" xfId="184"/>
    <cellStyle name="60% - Accent6 6" xfId="185"/>
    <cellStyle name="60% - Accent6 7" xfId="186"/>
    <cellStyle name="60% - Accent6 8" xfId="763"/>
    <cellStyle name="Accent1" xfId="19" builtinId="29" customBuiltin="1"/>
    <cellStyle name="Accent1 2" xfId="187"/>
    <cellStyle name="Accent1 3" xfId="188"/>
    <cellStyle name="Accent1 4" xfId="189"/>
    <cellStyle name="Accent1 5" xfId="190"/>
    <cellStyle name="Accent1 6" xfId="191"/>
    <cellStyle name="Accent1 7" xfId="192"/>
    <cellStyle name="Accent1 8" xfId="740"/>
    <cellStyle name="Accent2" xfId="23" builtinId="33" customBuiltin="1"/>
    <cellStyle name="Accent2 2" xfId="193"/>
    <cellStyle name="Accent2 3" xfId="194"/>
    <cellStyle name="Accent2 4" xfId="195"/>
    <cellStyle name="Accent2 5" xfId="196"/>
    <cellStyle name="Accent2 6" xfId="197"/>
    <cellStyle name="Accent2 7" xfId="198"/>
    <cellStyle name="Accent2 8" xfId="744"/>
    <cellStyle name="Accent3" xfId="27" builtinId="37" customBuiltin="1"/>
    <cellStyle name="Accent3 2" xfId="199"/>
    <cellStyle name="Accent3 3" xfId="200"/>
    <cellStyle name="Accent3 4" xfId="201"/>
    <cellStyle name="Accent3 5" xfId="202"/>
    <cellStyle name="Accent3 6" xfId="203"/>
    <cellStyle name="Accent3 7" xfId="204"/>
    <cellStyle name="Accent3 8" xfId="748"/>
    <cellStyle name="Accent4" xfId="31" builtinId="41" customBuiltin="1"/>
    <cellStyle name="Accent4 2" xfId="205"/>
    <cellStyle name="Accent4 3" xfId="206"/>
    <cellStyle name="Accent4 4" xfId="207"/>
    <cellStyle name="Accent4 5" xfId="208"/>
    <cellStyle name="Accent4 6" xfId="209"/>
    <cellStyle name="Accent4 7" xfId="210"/>
    <cellStyle name="Accent4 8" xfId="752"/>
    <cellStyle name="Accent5" xfId="35" builtinId="45" customBuiltin="1"/>
    <cellStyle name="Accent5 2" xfId="211"/>
    <cellStyle name="Accent5 3" xfId="212"/>
    <cellStyle name="Accent5 4" xfId="213"/>
    <cellStyle name="Accent5 5" xfId="214"/>
    <cellStyle name="Accent5 6" xfId="215"/>
    <cellStyle name="Accent5 7" xfId="216"/>
    <cellStyle name="Accent5 8" xfId="756"/>
    <cellStyle name="Accent6" xfId="39" builtinId="49" customBuiltin="1"/>
    <cellStyle name="Accent6 2" xfId="217"/>
    <cellStyle name="Accent6 3" xfId="218"/>
    <cellStyle name="Accent6 4" xfId="219"/>
    <cellStyle name="Accent6 5" xfId="220"/>
    <cellStyle name="Accent6 6" xfId="221"/>
    <cellStyle name="Accent6 7" xfId="222"/>
    <cellStyle name="Accent6 8" xfId="760"/>
    <cellStyle name="Bad" xfId="8" builtinId="27" customBuiltin="1"/>
    <cellStyle name="Bad 2" xfId="223"/>
    <cellStyle name="Bad 3" xfId="224"/>
    <cellStyle name="Bad 4" xfId="225"/>
    <cellStyle name="Bad 5" xfId="226"/>
    <cellStyle name="Bad 6" xfId="227"/>
    <cellStyle name="Bad 7" xfId="228"/>
    <cellStyle name="Bad 8" xfId="730"/>
    <cellStyle name="Calculation" xfId="12" builtinId="22" customBuiltin="1"/>
    <cellStyle name="Calculation 2" xfId="229"/>
    <cellStyle name="Calculation 2 2" xfId="230"/>
    <cellStyle name="Calculation 2 2 2" xfId="231"/>
    <cellStyle name="Calculation 2 2 2 2" xfId="232"/>
    <cellStyle name="Calculation 2 2 2 2 2" xfId="233"/>
    <cellStyle name="Calculation 2 2 2 2 3" xfId="234"/>
    <cellStyle name="Calculation 2 2 2 3" xfId="235"/>
    <cellStyle name="Calculation 2 2 2 3 2" xfId="236"/>
    <cellStyle name="Calculation 2 2 2 3 3" xfId="237"/>
    <cellStyle name="Calculation 2 2 2 4" xfId="238"/>
    <cellStyle name="Calculation 2 2 2 4 2" xfId="239"/>
    <cellStyle name="Calculation 2 2 2 4 3" xfId="240"/>
    <cellStyle name="Calculation 2 2 2 5" xfId="241"/>
    <cellStyle name="Calculation 2 2 2 6" xfId="242"/>
    <cellStyle name="Calculation 2 2 3" xfId="243"/>
    <cellStyle name="Calculation 2 2 3 2" xfId="244"/>
    <cellStyle name="Calculation 2 2 3 2 2" xfId="245"/>
    <cellStyle name="Calculation 2 2 3 2 3" xfId="246"/>
    <cellStyle name="Calculation 2 2 3 3" xfId="247"/>
    <cellStyle name="Calculation 2 2 3 4" xfId="248"/>
    <cellStyle name="Calculation 2 2 4" xfId="249"/>
    <cellStyle name="Calculation 2 2 4 2" xfId="250"/>
    <cellStyle name="Calculation 2 2 4 3" xfId="251"/>
    <cellStyle name="Calculation 2 2 5" xfId="252"/>
    <cellStyle name="Calculation 2 3" xfId="253"/>
    <cellStyle name="Calculation 2 3 2" xfId="254"/>
    <cellStyle name="Calculation 2 3 2 2" xfId="255"/>
    <cellStyle name="Calculation 2 3 2 3" xfId="256"/>
    <cellStyle name="Calculation 2 3 3" xfId="257"/>
    <cellStyle name="Calculation 2 3 3 2" xfId="258"/>
    <cellStyle name="Calculation 2 3 3 3" xfId="259"/>
    <cellStyle name="Calculation 2 3 4" xfId="260"/>
    <cellStyle name="Calculation 2 3 5" xfId="261"/>
    <cellStyle name="Calculation 2 4" xfId="262"/>
    <cellStyle name="Calculation 2 4 2" xfId="263"/>
    <cellStyle name="Calculation 2 4 2 2" xfId="264"/>
    <cellStyle name="Calculation 2 4 2 3" xfId="265"/>
    <cellStyle name="Calculation 2 4 3" xfId="266"/>
    <cellStyle name="Calculation 2 4 4" xfId="267"/>
    <cellStyle name="Calculation 2 5" xfId="268"/>
    <cellStyle name="Calculation 3" xfId="269"/>
    <cellStyle name="Calculation 4" xfId="270"/>
    <cellStyle name="Calculation 5" xfId="271"/>
    <cellStyle name="Calculation 6" xfId="272"/>
    <cellStyle name="Calculation 7" xfId="273"/>
    <cellStyle name="Calculation 8" xfId="734"/>
    <cellStyle name="Check Cell" xfId="14" builtinId="23" customBuiltin="1"/>
    <cellStyle name="Check Cell 2" xfId="274"/>
    <cellStyle name="Check Cell 3" xfId="275"/>
    <cellStyle name="Check Cell 4" xfId="276"/>
    <cellStyle name="Check Cell 5" xfId="277"/>
    <cellStyle name="Check Cell 6" xfId="278"/>
    <cellStyle name="Check Cell 7" xfId="279"/>
    <cellStyle name="Check Cell 8" xfId="736"/>
    <cellStyle name="Comma 2" xfId="280"/>
    <cellStyle name="Comma 2 2" xfId="281"/>
    <cellStyle name="Comma 2 3" xfId="282"/>
    <cellStyle name="Comma 3" xfId="283"/>
    <cellStyle name="Comma 3 2" xfId="284"/>
    <cellStyle name="Comma 4" xfId="285"/>
    <cellStyle name="Comma 5" xfId="286"/>
    <cellStyle name="Comma 6" xfId="287"/>
    <cellStyle name="Currency 2" xfId="288"/>
    <cellStyle name="Explanatory Text" xfId="17" builtinId="53" customBuiltin="1"/>
    <cellStyle name="Explanatory Text 2" xfId="289"/>
    <cellStyle name="Explanatory Text 2 2" xfId="290"/>
    <cellStyle name="Explanatory Text 3" xfId="291"/>
    <cellStyle name="Explanatory Text 4" xfId="292"/>
    <cellStyle name="Explanatory Text 5" xfId="293"/>
    <cellStyle name="Explanatory Text 6" xfId="294"/>
    <cellStyle name="Explanatory Text 7" xfId="295"/>
    <cellStyle name="Explanatory Text 8" xfId="738"/>
    <cellStyle name="Good" xfId="7" builtinId="26" customBuiltin="1"/>
    <cellStyle name="Good 2" xfId="296"/>
    <cellStyle name="Good 3" xfId="297"/>
    <cellStyle name="Good 4" xfId="298"/>
    <cellStyle name="Good 5" xfId="299"/>
    <cellStyle name="Good 6" xfId="300"/>
    <cellStyle name="Good 7" xfId="301"/>
    <cellStyle name="Good 8" xfId="729"/>
    <cellStyle name="Heading 1" xfId="3" builtinId="16" customBuiltin="1"/>
    <cellStyle name="Heading 1 2" xfId="302"/>
    <cellStyle name="Heading 1 2 2" xfId="303"/>
    <cellStyle name="Heading 1 3" xfId="304"/>
    <cellStyle name="Heading 1 4" xfId="305"/>
    <cellStyle name="Heading 1 5" xfId="306"/>
    <cellStyle name="Heading 1 6" xfId="307"/>
    <cellStyle name="Heading 1 7" xfId="308"/>
    <cellStyle name="Heading 1 8" xfId="725"/>
    <cellStyle name="Heading 2" xfId="4" builtinId="17" customBuiltin="1"/>
    <cellStyle name="Heading 2 2" xfId="309"/>
    <cellStyle name="Heading 2 2 2" xfId="310"/>
    <cellStyle name="Heading 2 3" xfId="311"/>
    <cellStyle name="Heading 2 4" xfId="312"/>
    <cellStyle name="Heading 2 5" xfId="313"/>
    <cellStyle name="Heading 2 6" xfId="314"/>
    <cellStyle name="Heading 2 7" xfId="315"/>
    <cellStyle name="Heading 2 8" xfId="726"/>
    <cellStyle name="Heading 3" xfId="5" builtinId="18" customBuiltin="1"/>
    <cellStyle name="Heading 3 2" xfId="316"/>
    <cellStyle name="Heading 3 2 2" xfId="317"/>
    <cellStyle name="Heading 3 2 2 2" xfId="318"/>
    <cellStyle name="Heading 3 2 2 2 2" xfId="319"/>
    <cellStyle name="Heading 3 2 2 2 2 2" xfId="320"/>
    <cellStyle name="Heading 3 2 2 2 2 2 2" xfId="321"/>
    <cellStyle name="Heading 3 2 2 2 2 2 2 2" xfId="322"/>
    <cellStyle name="Heading 3 2 2 2 2 2 2 3" xfId="323"/>
    <cellStyle name="Heading 3 2 2 2 2 2 3" xfId="324"/>
    <cellStyle name="Heading 3 2 2 2 2 2 4" xfId="325"/>
    <cellStyle name="Heading 3 2 2 2 2 3" xfId="326"/>
    <cellStyle name="Heading 3 2 2 2 2 4" xfId="327"/>
    <cellStyle name="Heading 3 2 2 2 3" xfId="328"/>
    <cellStyle name="Heading 3 2 2 2 4" xfId="329"/>
    <cellStyle name="Heading 3 2 2 3" xfId="330"/>
    <cellStyle name="Heading 3 2 2 3 2" xfId="331"/>
    <cellStyle name="Heading 3 2 2 3 2 2" xfId="332"/>
    <cellStyle name="Heading 3 2 2 3 2 2 2" xfId="333"/>
    <cellStyle name="Heading 3 2 2 3 2 2 3" xfId="334"/>
    <cellStyle name="Heading 3 2 2 3 2 3" xfId="335"/>
    <cellStyle name="Heading 3 2 2 3 2 4" xfId="336"/>
    <cellStyle name="Heading 3 2 2 3 3" xfId="337"/>
    <cellStyle name="Heading 3 2 2 3 4" xfId="338"/>
    <cellStyle name="Heading 3 2 2 4" xfId="339"/>
    <cellStyle name="Heading 3 2 2 5" xfId="340"/>
    <cellStyle name="Heading 3 3" xfId="341"/>
    <cellStyle name="Heading 3 4" xfId="342"/>
    <cellStyle name="Heading 3 5" xfId="343"/>
    <cellStyle name="Heading 3 6" xfId="344"/>
    <cellStyle name="Heading 3 7" xfId="345"/>
    <cellStyle name="Heading 3 8" xfId="727"/>
    <cellStyle name="Heading 4" xfId="6" builtinId="19" customBuiltin="1"/>
    <cellStyle name="Heading 4 2" xfId="346"/>
    <cellStyle name="Heading 4 2 2" xfId="347"/>
    <cellStyle name="Heading 4 3" xfId="348"/>
    <cellStyle name="Heading 4 4" xfId="349"/>
    <cellStyle name="Heading 4 5" xfId="350"/>
    <cellStyle name="Heading 4 6" xfId="351"/>
    <cellStyle name="Heading 4 7" xfId="352"/>
    <cellStyle name="Heading 4 8" xfId="728"/>
    <cellStyle name="Hyperlink" xfId="766" builtinId="8"/>
    <cellStyle name="Hyperlink 2" xfId="353"/>
    <cellStyle name="Hyperlink 2 2" xfId="767"/>
    <cellStyle name="Hyperlink 3" xfId="354"/>
    <cellStyle name="Hyperlink 4" xfId="355"/>
    <cellStyle name="Hyperlink 5" xfId="356"/>
    <cellStyle name="Input" xfId="10" builtinId="20" customBuiltin="1"/>
    <cellStyle name="Input 2" xfId="357"/>
    <cellStyle name="Input 2 2" xfId="358"/>
    <cellStyle name="Input 2 2 2" xfId="359"/>
    <cellStyle name="Input 2 2 2 2" xfId="360"/>
    <cellStyle name="Input 2 2 2 2 2" xfId="361"/>
    <cellStyle name="Input 2 2 2 2 3" xfId="362"/>
    <cellStyle name="Input 2 2 2 3" xfId="363"/>
    <cellStyle name="Input 2 2 2 3 2" xfId="364"/>
    <cellStyle name="Input 2 2 2 3 3" xfId="365"/>
    <cellStyle name="Input 2 2 2 4" xfId="366"/>
    <cellStyle name="Input 2 2 2 4 2" xfId="367"/>
    <cellStyle name="Input 2 2 2 4 3" xfId="368"/>
    <cellStyle name="Input 2 2 2 5" xfId="369"/>
    <cellStyle name="Input 2 2 2 6" xfId="370"/>
    <cellStyle name="Input 2 2 3" xfId="371"/>
    <cellStyle name="Input 2 2 3 2" xfId="372"/>
    <cellStyle name="Input 2 2 3 2 2" xfId="373"/>
    <cellStyle name="Input 2 2 3 2 3" xfId="374"/>
    <cellStyle name="Input 2 2 3 3" xfId="375"/>
    <cellStyle name="Input 2 2 3 4" xfId="376"/>
    <cellStyle name="Input 2 2 4" xfId="377"/>
    <cellStyle name="Input 2 2 4 2" xfId="378"/>
    <cellStyle name="Input 2 2 4 3" xfId="379"/>
    <cellStyle name="Input 2 2 5" xfId="380"/>
    <cellStyle name="Input 2 3" xfId="381"/>
    <cellStyle name="Input 2 3 2" xfId="382"/>
    <cellStyle name="Input 2 3 2 2" xfId="383"/>
    <cellStyle name="Input 2 3 2 3" xfId="384"/>
    <cellStyle name="Input 2 3 3" xfId="385"/>
    <cellStyle name="Input 2 3 3 2" xfId="386"/>
    <cellStyle name="Input 2 3 3 3" xfId="387"/>
    <cellStyle name="Input 2 3 4" xfId="388"/>
    <cellStyle name="Input 2 3 5" xfId="389"/>
    <cellStyle name="Input 2 4" xfId="390"/>
    <cellStyle name="Input 2 4 2" xfId="391"/>
    <cellStyle name="Input 2 4 2 2" xfId="392"/>
    <cellStyle name="Input 2 4 2 3" xfId="393"/>
    <cellStyle name="Input 2 4 3" xfId="394"/>
    <cellStyle name="Input 2 4 4" xfId="395"/>
    <cellStyle name="Input 2 5" xfId="396"/>
    <cellStyle name="Input 3" xfId="397"/>
    <cellStyle name="Input 4" xfId="398"/>
    <cellStyle name="Input 5" xfId="399"/>
    <cellStyle name="Input 6" xfId="400"/>
    <cellStyle name="Input 7" xfId="401"/>
    <cellStyle name="Input 8" xfId="732"/>
    <cellStyle name="Linked Cell" xfId="13" builtinId="24" customBuiltin="1"/>
    <cellStyle name="Linked Cell 2" xfId="402"/>
    <cellStyle name="Linked Cell 2 2" xfId="403"/>
    <cellStyle name="Linked Cell 3" xfId="404"/>
    <cellStyle name="Linked Cell 4" xfId="405"/>
    <cellStyle name="Linked Cell 5" xfId="406"/>
    <cellStyle name="Linked Cell 6" xfId="407"/>
    <cellStyle name="Linked Cell 7" xfId="408"/>
    <cellStyle name="Linked Cell 8" xfId="735"/>
    <cellStyle name="Neutral" xfId="9" builtinId="28" customBuiltin="1"/>
    <cellStyle name="Neutral 2" xfId="409"/>
    <cellStyle name="Neutral 3" xfId="410"/>
    <cellStyle name="Neutral 4" xfId="411"/>
    <cellStyle name="Neutral 5" xfId="412"/>
    <cellStyle name="Neutral 6" xfId="413"/>
    <cellStyle name="Neutral 7" xfId="414"/>
    <cellStyle name="Neutral 8" xfId="731"/>
    <cellStyle name="Normal" xfId="0" builtinId="0"/>
    <cellStyle name="Normal 10" xfId="415"/>
    <cellStyle name="Normal 10 2" xfId="416"/>
    <cellStyle name="Normal 10 3" xfId="417"/>
    <cellStyle name="Normal 10 4" xfId="418"/>
    <cellStyle name="Normal 11" xfId="419"/>
    <cellStyle name="Normal 11 2" xfId="764"/>
    <cellStyle name="Normal 11 2 2" xfId="841"/>
    <cellStyle name="Normal 11 3" xfId="842"/>
    <cellStyle name="Normal 12" xfId="420"/>
    <cellStyle name="Normal 12 2" xfId="843"/>
    <cellStyle name="Normal 13" xfId="421"/>
    <cellStyle name="Normal 13 2" xfId="422"/>
    <cellStyle name="Normal 13 2 2" xfId="423"/>
    <cellStyle name="Normal 13 3" xfId="424"/>
    <cellStyle name="Normal 13 4" xfId="870"/>
    <cellStyle name="Normal 14" xfId="844"/>
    <cellStyle name="Normal 14 2" xfId="872"/>
    <cellStyle name="Normal 15" xfId="845"/>
    <cellStyle name="Normal 15 2" xfId="873"/>
    <cellStyle name="Normal 16" xfId="874"/>
    <cellStyle name="Normal 17" xfId="875"/>
    <cellStyle name="Normal 2" xfId="425"/>
    <cellStyle name="Normal 2 2" xfId="426"/>
    <cellStyle name="Normal 2 2 2" xfId="427"/>
    <cellStyle name="Normal 2 2 3" xfId="428"/>
    <cellStyle name="Normal 2 2 3 2" xfId="768"/>
    <cellStyle name="Normal 2 2 4" xfId="429"/>
    <cellStyle name="Normal 2 2 5" xfId="871"/>
    <cellStyle name="Normal 2 3" xfId="430"/>
    <cellStyle name="Normal 2 3 2" xfId="431"/>
    <cellStyle name="Normal 2 3 3" xfId="432"/>
    <cellStyle name="Normal 2 4" xfId="433"/>
    <cellStyle name="Normal 2 4 2" xfId="434"/>
    <cellStyle name="Normal 2 4 2 2" xfId="876"/>
    <cellStyle name="Normal 2 4 3" xfId="435"/>
    <cellStyle name="Normal 2 4 3 2" xfId="846"/>
    <cellStyle name="Normal 2 4 4" xfId="847"/>
    <cellStyle name="Normal 2 5" xfId="436"/>
    <cellStyle name="Normal 2 5 2" xfId="437"/>
    <cellStyle name="Normal 2 6" xfId="438"/>
    <cellStyle name="Normal 2 6 2" xfId="765"/>
    <cellStyle name="Normal 2 7" xfId="439"/>
    <cellStyle name="Normal 2 8" xfId="723"/>
    <cellStyle name="Normal 2 9" xfId="721"/>
    <cellStyle name="Normal 3" xfId="440"/>
    <cellStyle name="Normal 3 2" xfId="441"/>
    <cellStyle name="Normal 3 2 2" xfId="442"/>
    <cellStyle name="Normal 3 2 2 2" xfId="443"/>
    <cellStyle name="Normal 3 2 3" xfId="444"/>
    <cellStyle name="Normal 3 2 3 2" xfId="445"/>
    <cellStyle name="Normal 3 2 3 2 2" xfId="446"/>
    <cellStyle name="Normal 3 2 3 3" xfId="447"/>
    <cellStyle name="Normal 3 2 4" xfId="448"/>
    <cellStyle name="Normal 3 2 4 2" xfId="877"/>
    <cellStyle name="Normal 3 2 5" xfId="848"/>
    <cellStyle name="Normal 3 2 5 2" xfId="849"/>
    <cellStyle name="Normal 3 2 6" xfId="850"/>
    <cellStyle name="Normal 3 3" xfId="449"/>
    <cellStyle name="Normal 3 4" xfId="450"/>
    <cellStyle name="Normal 4" xfId="451"/>
    <cellStyle name="Normal 4 2" xfId="452"/>
    <cellStyle name="Normal 4 2 2" xfId="453"/>
    <cellStyle name="Normal 4 2 3" xfId="454"/>
    <cellStyle name="Normal 4 3" xfId="455"/>
    <cellStyle name="Normal 4 4" xfId="456"/>
    <cellStyle name="Normal 5" xfId="457"/>
    <cellStyle name="Normal 5 2" xfId="458"/>
    <cellStyle name="Normal 5 2 2" xfId="459"/>
    <cellStyle name="Normal 5 2 2 2" xfId="460"/>
    <cellStyle name="Normal 5 2 3" xfId="461"/>
    <cellStyle name="Normal 5 2 4" xfId="462"/>
    <cellStyle name="Normal 5 2 5" xfId="463"/>
    <cellStyle name="Normal 5 3" xfId="464"/>
    <cellStyle name="Normal 5 3 2" xfId="465"/>
    <cellStyle name="Normal 5 4" xfId="466"/>
    <cellStyle name="Normal 5 5" xfId="467"/>
    <cellStyle name="Normal 5 5 2" xfId="468"/>
    <cellStyle name="Normal 5 6" xfId="469"/>
    <cellStyle name="Normal 6" xfId="470"/>
    <cellStyle name="Normal 6 2" xfId="471"/>
    <cellStyle name="Normal 6 2 2" xfId="472"/>
    <cellStyle name="Normal 6 3" xfId="473"/>
    <cellStyle name="Normal 6 4" xfId="474"/>
    <cellStyle name="Normal 7" xfId="475"/>
    <cellStyle name="Normal 7 2" xfId="476"/>
    <cellStyle name="Normal 7 2 2" xfId="477"/>
    <cellStyle name="Normal 7 3" xfId="478"/>
    <cellStyle name="Normal 7 4" xfId="479"/>
    <cellStyle name="Normal 8" xfId="480"/>
    <cellStyle name="Normal 8 2" xfId="481"/>
    <cellStyle name="Normal 8 2 2" xfId="851"/>
    <cellStyle name="Normal 8 2 2 2" xfId="852"/>
    <cellStyle name="Normal 8 2 3" xfId="853"/>
    <cellStyle name="Normal 8 3" xfId="482"/>
    <cellStyle name="Normal 9" xfId="483"/>
    <cellStyle name="Normal 9 2" xfId="484"/>
    <cellStyle name="Normal 9 3" xfId="485"/>
    <cellStyle name="Note" xfId="16" builtinId="10" customBuiltin="1"/>
    <cellStyle name="Note 2" xfId="486"/>
    <cellStyle name="Note 2 2" xfId="487"/>
    <cellStyle name="Note 2 2 2" xfId="488"/>
    <cellStyle name="Note 2 2 3" xfId="489"/>
    <cellStyle name="Note 2 3" xfId="490"/>
    <cellStyle name="Note 2 3 2" xfId="854"/>
    <cellStyle name="Note 2 3 2 2" xfId="855"/>
    <cellStyle name="Note 2 3 3" xfId="856"/>
    <cellStyle name="Note 2 4" xfId="491"/>
    <cellStyle name="Note 2 4 2" xfId="492"/>
    <cellStyle name="Note 2 5" xfId="493"/>
    <cellStyle name="Note 2 5 2" xfId="494"/>
    <cellStyle name="Note 2 5 2 2" xfId="495"/>
    <cellStyle name="Note 2 5 2 2 2" xfId="496"/>
    <cellStyle name="Note 2 5 2 2 2 2" xfId="497"/>
    <cellStyle name="Note 2 5 2 2 2 3" xfId="498"/>
    <cellStyle name="Note 2 5 2 2 3" xfId="499"/>
    <cellStyle name="Note 2 5 2 2 3 2" xfId="500"/>
    <cellStyle name="Note 2 5 2 2 3 3" xfId="501"/>
    <cellStyle name="Note 2 5 2 2 4" xfId="502"/>
    <cellStyle name="Note 2 5 2 2 4 2" xfId="503"/>
    <cellStyle name="Note 2 5 2 2 4 3" xfId="504"/>
    <cellStyle name="Note 2 5 2 2 5" xfId="505"/>
    <cellStyle name="Note 2 5 2 2 6" xfId="506"/>
    <cellStyle name="Note 2 5 2 3" xfId="507"/>
    <cellStyle name="Note 2 5 2 3 2" xfId="508"/>
    <cellStyle name="Note 2 5 2 3 2 2" xfId="509"/>
    <cellStyle name="Note 2 5 2 3 2 3" xfId="510"/>
    <cellStyle name="Note 2 5 2 3 3" xfId="511"/>
    <cellStyle name="Note 2 5 2 3 4" xfId="512"/>
    <cellStyle name="Note 2 5 2 4" xfId="513"/>
    <cellStyle name="Note 2 5 2 4 2" xfId="514"/>
    <cellStyle name="Note 2 5 2 4 3" xfId="515"/>
    <cellStyle name="Note 2 5 2 5" xfId="516"/>
    <cellStyle name="Note 2 5 2 6" xfId="517"/>
    <cellStyle name="Note 2 5 3" xfId="518"/>
    <cellStyle name="Note 2 5 3 2" xfId="519"/>
    <cellStyle name="Note 2 5 3 2 2" xfId="520"/>
    <cellStyle name="Note 2 5 3 2 2 2" xfId="521"/>
    <cellStyle name="Note 2 5 3 2 2 3" xfId="522"/>
    <cellStyle name="Note 2 5 3 2 3" xfId="523"/>
    <cellStyle name="Note 2 5 3 2 3 2" xfId="524"/>
    <cellStyle name="Note 2 5 3 2 3 3" xfId="525"/>
    <cellStyle name="Note 2 5 3 2 4" xfId="526"/>
    <cellStyle name="Note 2 5 3 2 4 2" xfId="527"/>
    <cellStyle name="Note 2 5 3 2 4 3" xfId="528"/>
    <cellStyle name="Note 2 5 3 2 5" xfId="529"/>
    <cellStyle name="Note 2 5 3 2 6" xfId="530"/>
    <cellStyle name="Note 2 5 3 3" xfId="531"/>
    <cellStyle name="Note 2 5 3 3 2" xfId="532"/>
    <cellStyle name="Note 2 5 3 3 2 2" xfId="533"/>
    <cellStyle name="Note 2 5 3 3 2 3" xfId="534"/>
    <cellStyle name="Note 2 5 3 3 3" xfId="535"/>
    <cellStyle name="Note 2 5 3 3 4" xfId="536"/>
    <cellStyle name="Note 2 5 3 4" xfId="537"/>
    <cellStyle name="Note 2 5 3 4 2" xfId="538"/>
    <cellStyle name="Note 2 5 3 4 3" xfId="539"/>
    <cellStyle name="Note 2 5 3 5" xfId="540"/>
    <cellStyle name="Note 2 5 4" xfId="541"/>
    <cellStyle name="Note 2 5 4 2" xfId="542"/>
    <cellStyle name="Note 2 5 4 2 2" xfId="543"/>
    <cellStyle name="Note 2 5 4 2 3" xfId="544"/>
    <cellStyle name="Note 2 5 4 3" xfId="545"/>
    <cellStyle name="Note 2 5 4 4" xfId="546"/>
    <cellStyle name="Note 2 6" xfId="547"/>
    <cellStyle name="Note 2 6 2" xfId="878"/>
    <cellStyle name="Note 2 7" xfId="724"/>
    <cellStyle name="Note 2 8" xfId="722"/>
    <cellStyle name="Note 3" xfId="548"/>
    <cellStyle name="Note 3 2" xfId="549"/>
    <cellStyle name="Note 3 2 2" xfId="550"/>
    <cellStyle name="Note 3 2 2 2" xfId="857"/>
    <cellStyle name="Note 3 2 2 2 2" xfId="858"/>
    <cellStyle name="Note 3 2 2 3" xfId="859"/>
    <cellStyle name="Note 3 2 3" xfId="551"/>
    <cellStyle name="Note 3 3" xfId="552"/>
    <cellStyle name="Note 3 3 2" xfId="860"/>
    <cellStyle name="Note 3 4" xfId="553"/>
    <cellStyle name="Note 4" xfId="554"/>
    <cellStyle name="Note 5" xfId="555"/>
    <cellStyle name="Note 6" xfId="556"/>
    <cellStyle name="Note 6 2" xfId="861"/>
    <cellStyle name="Note 6 2 2" xfId="862"/>
    <cellStyle name="Note 6 3" xfId="863"/>
    <cellStyle name="Note 7" xfId="864"/>
    <cellStyle name="Note 7 2" xfId="865"/>
    <cellStyle name="Note 8" xfId="866"/>
    <cellStyle name="Note 8 2" xfId="879"/>
    <cellStyle name="Note 9" xfId="867"/>
    <cellStyle name="Output" xfId="11" builtinId="21" customBuiltin="1"/>
    <cellStyle name="Output 2" xfId="557"/>
    <cellStyle name="Output 2 2" xfId="558"/>
    <cellStyle name="Output 2 2 2" xfId="559"/>
    <cellStyle name="Output 2 2 2 2" xfId="560"/>
    <cellStyle name="Output 2 2 2 2 2" xfId="561"/>
    <cellStyle name="Output 2 2 2 2 3" xfId="562"/>
    <cellStyle name="Output 2 2 2 3" xfId="563"/>
    <cellStyle name="Output 2 2 2 3 2" xfId="564"/>
    <cellStyle name="Output 2 2 2 3 3" xfId="565"/>
    <cellStyle name="Output 2 2 2 4" xfId="566"/>
    <cellStyle name="Output 2 2 2 4 2" xfId="567"/>
    <cellStyle name="Output 2 2 2 4 3" xfId="568"/>
    <cellStyle name="Output 2 2 2 5" xfId="569"/>
    <cellStyle name="Output 2 2 2 6" xfId="570"/>
    <cellStyle name="Output 2 2 3" xfId="571"/>
    <cellStyle name="Output 2 2 3 2" xfId="572"/>
    <cellStyle name="Output 2 2 3 2 2" xfId="573"/>
    <cellStyle name="Output 2 2 3 2 3" xfId="574"/>
    <cellStyle name="Output 2 2 3 3" xfId="575"/>
    <cellStyle name="Output 2 2 3 4" xfId="576"/>
    <cellStyle name="Output 2 2 4" xfId="577"/>
    <cellStyle name="Output 2 2 4 2" xfId="578"/>
    <cellStyle name="Output 2 2 4 3" xfId="579"/>
    <cellStyle name="Output 2 2 5" xfId="580"/>
    <cellStyle name="Output 2 2 6" xfId="581"/>
    <cellStyle name="Output 2 3" xfId="582"/>
    <cellStyle name="Output 2 3 2" xfId="583"/>
    <cellStyle name="Output 2 3 2 2" xfId="584"/>
    <cellStyle name="Output 2 3 2 2 2" xfId="585"/>
    <cellStyle name="Output 2 3 2 2 3" xfId="586"/>
    <cellStyle name="Output 2 3 2 3" xfId="587"/>
    <cellStyle name="Output 2 3 2 3 2" xfId="588"/>
    <cellStyle name="Output 2 3 2 3 3" xfId="589"/>
    <cellStyle name="Output 2 3 2 4" xfId="590"/>
    <cellStyle name="Output 2 3 2 4 2" xfId="591"/>
    <cellStyle name="Output 2 3 2 4 3" xfId="592"/>
    <cellStyle name="Output 2 3 2 5" xfId="593"/>
    <cellStyle name="Output 2 3 2 6" xfId="594"/>
    <cellStyle name="Output 2 3 3" xfId="595"/>
    <cellStyle name="Output 2 3 3 2" xfId="596"/>
    <cellStyle name="Output 2 3 3 2 2" xfId="597"/>
    <cellStyle name="Output 2 3 3 2 3" xfId="598"/>
    <cellStyle name="Output 2 3 3 3" xfId="599"/>
    <cellStyle name="Output 2 3 3 4" xfId="600"/>
    <cellStyle name="Output 2 3 4" xfId="601"/>
    <cellStyle name="Output 2 3 4 2" xfId="602"/>
    <cellStyle name="Output 2 3 4 3" xfId="603"/>
    <cellStyle name="Output 2 3 5" xfId="604"/>
    <cellStyle name="Output 2 4" xfId="605"/>
    <cellStyle name="Output 2 4 2" xfId="606"/>
    <cellStyle name="Output 2 4 2 2" xfId="607"/>
    <cellStyle name="Output 2 4 2 3" xfId="608"/>
    <cellStyle name="Output 2 4 3" xfId="609"/>
    <cellStyle name="Output 2 4 3 2" xfId="610"/>
    <cellStyle name="Output 2 4 3 3" xfId="611"/>
    <cellStyle name="Output 2 4 4" xfId="612"/>
    <cellStyle name="Output 2 4 5" xfId="613"/>
    <cellStyle name="Output 2 5" xfId="614"/>
    <cellStyle name="Output 2 5 2" xfId="615"/>
    <cellStyle name="Output 2 5 2 2" xfId="616"/>
    <cellStyle name="Output 2 5 2 3" xfId="617"/>
    <cellStyle name="Output 2 5 3" xfId="618"/>
    <cellStyle name="Output 2 5 4" xfId="619"/>
    <cellStyle name="Output 3" xfId="620"/>
    <cellStyle name="Output 4" xfId="621"/>
    <cellStyle name="Output 5" xfId="622"/>
    <cellStyle name="Output 6" xfId="623"/>
    <cellStyle name="Output 7" xfId="624"/>
    <cellStyle name="Output 8" xfId="733"/>
    <cellStyle name="Percent" xfId="1" builtinId="5"/>
    <cellStyle name="Percent 2" xfId="625"/>
    <cellStyle name="Percent 2 2" xfId="626"/>
    <cellStyle name="Percent 2 2 2" xfId="627"/>
    <cellStyle name="Percent 2 2 3" xfId="628"/>
    <cellStyle name="Percent 2 3" xfId="629"/>
    <cellStyle name="Percent 2 3 2" xfId="630"/>
    <cellStyle name="Percent 2 3 3" xfId="631"/>
    <cellStyle name="Percent 2 4" xfId="632"/>
    <cellStyle name="Percent 2 4 2" xfId="633"/>
    <cellStyle name="Percent 2 5" xfId="634"/>
    <cellStyle name="Percent 3" xfId="635"/>
    <cellStyle name="Percent 3 2" xfId="636"/>
    <cellStyle name="Percent 3 2 2" xfId="868"/>
    <cellStyle name="Percent 3 3" xfId="637"/>
    <cellStyle name="Percent 4" xfId="638"/>
    <cellStyle name="Percent 4 2" xfId="880"/>
    <cellStyle name="Percent 5" xfId="639"/>
    <cellStyle name="Percent 5 2" xfId="869"/>
    <cellStyle name="Percent 6" xfId="640"/>
    <cellStyle name="Percent 7" xfId="641"/>
    <cellStyle name="Percent 8" xfId="642"/>
    <cellStyle name="Title" xfId="2" builtinId="15" customBuiltin="1"/>
    <cellStyle name="Title 2" xfId="643"/>
    <cellStyle name="Title 2 2" xfId="644"/>
    <cellStyle name="Total" xfId="18" builtinId="25" customBuiltin="1"/>
    <cellStyle name="Total 2" xfId="645"/>
    <cellStyle name="Total 2 2" xfId="646"/>
    <cellStyle name="Total 2 2 2" xfId="647"/>
    <cellStyle name="Total 2 2 2 2" xfId="648"/>
    <cellStyle name="Total 2 2 2 2 2" xfId="649"/>
    <cellStyle name="Total 2 2 2 2 2 2" xfId="650"/>
    <cellStyle name="Total 2 2 2 2 2 3" xfId="651"/>
    <cellStyle name="Total 2 2 2 2 3" xfId="652"/>
    <cellStyle name="Total 2 2 2 2 3 2" xfId="653"/>
    <cellStyle name="Total 2 2 2 2 3 3" xfId="654"/>
    <cellStyle name="Total 2 2 2 2 4" xfId="655"/>
    <cellStyle name="Total 2 2 2 2 4 2" xfId="656"/>
    <cellStyle name="Total 2 2 2 2 4 3" xfId="657"/>
    <cellStyle name="Total 2 2 2 2 5" xfId="658"/>
    <cellStyle name="Total 2 2 2 2 6" xfId="659"/>
    <cellStyle name="Total 2 2 2 3" xfId="660"/>
    <cellStyle name="Total 2 2 2 3 2" xfId="661"/>
    <cellStyle name="Total 2 2 2 3 2 2" xfId="662"/>
    <cellStyle name="Total 2 2 2 3 2 3" xfId="663"/>
    <cellStyle name="Total 2 2 2 3 3" xfId="664"/>
    <cellStyle name="Total 2 2 2 3 4" xfId="665"/>
    <cellStyle name="Total 2 2 2 4" xfId="666"/>
    <cellStyle name="Total 2 2 2 4 2" xfId="667"/>
    <cellStyle name="Total 2 2 2 4 3" xfId="668"/>
    <cellStyle name="Total 2 2 2 5" xfId="669"/>
    <cellStyle name="Total 2 2 2 6" xfId="670"/>
    <cellStyle name="Total 2 2 3" xfId="671"/>
    <cellStyle name="Total 2 2 3 2" xfId="672"/>
    <cellStyle name="Total 2 2 3 2 2" xfId="673"/>
    <cellStyle name="Total 2 2 3 2 2 2" xfId="674"/>
    <cellStyle name="Total 2 2 3 2 2 3" xfId="675"/>
    <cellStyle name="Total 2 2 3 2 3" xfId="676"/>
    <cellStyle name="Total 2 2 3 2 3 2" xfId="677"/>
    <cellStyle name="Total 2 2 3 2 3 3" xfId="678"/>
    <cellStyle name="Total 2 2 3 2 4" xfId="679"/>
    <cellStyle name="Total 2 2 3 2 4 2" xfId="680"/>
    <cellStyle name="Total 2 2 3 2 4 3" xfId="681"/>
    <cellStyle name="Total 2 2 3 2 5" xfId="682"/>
    <cellStyle name="Total 2 2 3 2 6" xfId="683"/>
    <cellStyle name="Total 2 2 3 3" xfId="684"/>
    <cellStyle name="Total 2 2 3 3 2" xfId="685"/>
    <cellStyle name="Total 2 2 3 3 2 2" xfId="686"/>
    <cellStyle name="Total 2 2 3 3 2 3" xfId="687"/>
    <cellStyle name="Total 2 2 3 3 3" xfId="688"/>
    <cellStyle name="Total 2 2 3 3 4" xfId="689"/>
    <cellStyle name="Total 2 2 3 4" xfId="690"/>
    <cellStyle name="Total 2 2 3 4 2" xfId="691"/>
    <cellStyle name="Total 2 2 3 4 3" xfId="692"/>
    <cellStyle name="Total 2 2 3 5" xfId="693"/>
    <cellStyle name="Total 2 2 4" xfId="694"/>
    <cellStyle name="Total 2 2 4 2" xfId="695"/>
    <cellStyle name="Total 2 2 4 2 2" xfId="696"/>
    <cellStyle name="Total 2 2 4 2 3" xfId="697"/>
    <cellStyle name="Total 2 2 4 3" xfId="698"/>
    <cellStyle name="Total 2 2 4 3 2" xfId="699"/>
    <cellStyle name="Total 2 2 4 3 3" xfId="700"/>
    <cellStyle name="Total 2 2 4 4" xfId="701"/>
    <cellStyle name="Total 2 2 4 5" xfId="702"/>
    <cellStyle name="Total 2 2 5" xfId="703"/>
    <cellStyle name="Total 2 2 5 2" xfId="704"/>
    <cellStyle name="Total 2 2 5 2 2" xfId="705"/>
    <cellStyle name="Total 2 2 5 2 3" xfId="706"/>
    <cellStyle name="Total 2 2 5 3" xfId="707"/>
    <cellStyle name="Total 2 2 5 4" xfId="708"/>
    <cellStyle name="Total 2 3" xfId="881"/>
    <cellStyle name="Total 2 3 2" xfId="882"/>
    <cellStyle name="Total 2 4" xfId="883"/>
    <cellStyle name="Total 3" xfId="709"/>
    <cellStyle name="Total 4" xfId="710"/>
    <cellStyle name="Total 5" xfId="711"/>
    <cellStyle name="Total 6" xfId="712"/>
    <cellStyle name="Total 7" xfId="713"/>
    <cellStyle name="Total 8" xfId="739"/>
    <cellStyle name="Warning Text" xfId="15" builtinId="11" customBuiltin="1"/>
    <cellStyle name="Warning Text 2" xfId="714"/>
    <cellStyle name="Warning Text 2 2" xfId="715"/>
    <cellStyle name="Warning Text 3" xfId="716"/>
    <cellStyle name="Warning Text 4" xfId="717"/>
    <cellStyle name="Warning Text 5" xfId="718"/>
    <cellStyle name="Warning Text 6" xfId="719"/>
    <cellStyle name="Warning Text 7" xfId="720"/>
    <cellStyle name="Warning Text 8" xfId="737"/>
  </cellStyles>
  <dxfs count="7">
    <dxf>
      <font>
        <color theme="1"/>
      </font>
      <fill>
        <patternFill>
          <bgColor theme="9" tint="0.79998168889431442"/>
        </patternFill>
      </fill>
    </dxf>
    <dxf>
      <font>
        <color rgb="FF9933FF"/>
      </font>
      <fill>
        <patternFill>
          <bgColor rgb="FFCCCCFF"/>
        </patternFill>
      </fill>
    </dxf>
    <dxf>
      <font>
        <color rgb="FF006100"/>
      </font>
      <fill>
        <patternFill>
          <bgColor rgb="FFC6EFCE"/>
        </patternFill>
      </fill>
    </dxf>
    <dxf>
      <fill>
        <patternFill>
          <bgColor rgb="FFFFCCC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FFCC"/>
      <color rgb="FFFFFF66"/>
      <color rgb="FF987FB3"/>
      <color rgb="FF956DAB"/>
      <color rgb="FF9966FF"/>
      <color rgb="FFA143FF"/>
      <color rgb="FFFF99FF"/>
      <color rgb="FF66FFFF"/>
      <color rgb="FFE8D1FF"/>
      <color rgb="FFD9B3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hyperlink" Target="http://www.waterboards.ca.gov/losangeles/water_issues/programs/tmdl/waivers/09-22-2010/BMP%20Resources%20Guide.pdf" TargetMode="External"/><Relationship Id="rId2" Type="http://schemas.openxmlformats.org/officeDocument/2006/relationships/hyperlink" Target="http://www.waterboards.ca.gov/sanfranciscobay/water_issues/programs/TMDLs/tomalesbaypathogenstmdl.shtml" TargetMode="External"/><Relationship Id="rId1" Type="http://schemas.openxmlformats.org/officeDocument/2006/relationships/hyperlink" Target="http://www.nrcs.usda.gov/wps/portal/nrcs/main/national/technical/alphabetical/ae" TargetMode="External"/><Relationship Id="rId5" Type="http://schemas.openxmlformats.org/officeDocument/2006/relationships/printerSettings" Target="../printerSettings/printerSettings10.bin"/><Relationship Id="rId4" Type="http://schemas.openxmlformats.org/officeDocument/2006/relationships/hyperlink" Target="http://www.cabmphandbooks.com/Documents/Construction/Section_3.pdf"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waterboards.ca.gov/board_info/agendas/2011/dec/120611_17attc_mrp_waiver.pdf" TargetMode="External"/><Relationship Id="rId3" Type="http://schemas.openxmlformats.org/officeDocument/2006/relationships/hyperlink" Target="http://www.waterboards.ca.gov/board_decisions/adopted_orders/water_quality/1999/wq1999_08.pdf" TargetMode="External"/><Relationship Id="rId7" Type="http://schemas.openxmlformats.org/officeDocument/2006/relationships/hyperlink" Target="http://www.waterboards.ca.gov/water_issues/programs/nps/wqmp_forests.shtml" TargetMode="External"/><Relationship Id="rId12" Type="http://schemas.openxmlformats.org/officeDocument/2006/relationships/printerSettings" Target="../printerSettings/printerSettings11.bin"/><Relationship Id="rId2" Type="http://schemas.openxmlformats.org/officeDocument/2006/relationships/hyperlink" Target="http://www.waterboards.ca.gov/water_issues/programs/stormwater/constpermits.shtml" TargetMode="External"/><Relationship Id="rId1" Type="http://schemas.openxmlformats.org/officeDocument/2006/relationships/hyperlink" Target="http://www.dot.ca.gov/hq/construc/stormwater/CSBMPM_303_Final.pdf" TargetMode="External"/><Relationship Id="rId6" Type="http://schemas.openxmlformats.org/officeDocument/2006/relationships/hyperlink" Target="http://www.waterboards.ca.gov/board_decisions/adopted_orders/water_quality/1997/wq1997_03.pdf" TargetMode="External"/><Relationship Id="rId11" Type="http://schemas.openxmlformats.org/officeDocument/2006/relationships/hyperlink" Target="http://www.dot.ca.gov/hq/construc/stormwater/manuals.htm" TargetMode="External"/><Relationship Id="rId5" Type="http://schemas.openxmlformats.org/officeDocument/2006/relationships/hyperlink" Target="http://www.waterboards.ca.gov/board_decisions/adopted_orders/water_quality/2003/wqo/wqo2003-0007dwq.pdf" TargetMode="External"/><Relationship Id="rId10" Type="http://schemas.openxmlformats.org/officeDocument/2006/relationships/hyperlink" Target="http://www.waterboards.ca.gov/board_decisions/adopted_orders/water_quality/1991/wq1991_13.pdf" TargetMode="External"/><Relationship Id="rId4" Type="http://schemas.openxmlformats.org/officeDocument/2006/relationships/hyperlink" Target="http://www.waterboards.ca.gov/board_decisions/adopted_orders/water_quality/2003/wqo/wqo2003_0005dwq.pdf" TargetMode="External"/><Relationship Id="rId9" Type="http://schemas.openxmlformats.org/officeDocument/2006/relationships/hyperlink" Target="http://www.waterboards.ca.gov/board_info/agendas/2011/sep/091911_6r5_2010_0022.pdf"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hyperlink" Target="http://www.waterboards.ca.gov/centralcoast/water_issues/programs/tmdl/docs/san_lorenzo/sediment/slr_sed_tmdl_proj_rpt.pdf" TargetMode="External"/><Relationship Id="rId18" Type="http://schemas.openxmlformats.org/officeDocument/2006/relationships/hyperlink" Target="http://www.waterboards.ca.gov/centralcoast/water_issues/programs/tmdl/docs/san_lorenzo/sediment/slr_sed_tmdl_proj_rpt.pdf" TargetMode="External"/><Relationship Id="rId26" Type="http://schemas.openxmlformats.org/officeDocument/2006/relationships/hyperlink" Target="http://www.waterboards.ca.gov/coloradoriver/water_issues/programs/tmdl/docs/new_river_silt/nr_silt_6_26_02.pdf" TargetMode="External"/><Relationship Id="rId39" Type="http://schemas.openxmlformats.org/officeDocument/2006/relationships/hyperlink" Target="http://www.waterboards.ca.gov/centralcoast/water_issues/programs/tmdl/docs/pajaro/sediment/paj_sed_tmdl_project_report.pdf" TargetMode="External"/><Relationship Id="rId21" Type="http://schemas.openxmlformats.org/officeDocument/2006/relationships/hyperlink" Target="http://www.waterboards.ca.gov/sanfranciscobay/board_info/agendas/2008/december/6/appendix_d.pdf" TargetMode="External"/><Relationship Id="rId34" Type="http://schemas.openxmlformats.org/officeDocument/2006/relationships/hyperlink" Target="http://www.waterboards.ca.gov/lahontan/water_issues/programs/tmdl/blackwood/docs/blackwood_tmdl_final.pdf" TargetMode="External"/><Relationship Id="rId42" Type="http://schemas.openxmlformats.org/officeDocument/2006/relationships/hyperlink" Target="http://www.waterboards.ca.gov/centralcoast/water_issues/programs/tmdl/docs/pajaro/sediment/paj_sed_tmdl_project_report.pdf" TargetMode="External"/><Relationship Id="rId47" Type="http://schemas.openxmlformats.org/officeDocument/2006/relationships/hyperlink" Target="http://www.waterboards.ca.gov/northcoast/water_issues/programs/tmdls/eel_river_upper_main/pdf/uer-tmdl-final-12-28.pdf" TargetMode="External"/><Relationship Id="rId50" Type="http://schemas.openxmlformats.org/officeDocument/2006/relationships/hyperlink" Target="http://www.waterboards.ca.gov/centralcoast/water_issues/programs/tmdl/docs/morro/sediment/morrobay_sed_tmdl_proj_rpt.pdf" TargetMode="External"/><Relationship Id="rId55" Type="http://schemas.openxmlformats.org/officeDocument/2006/relationships/hyperlink" Target="http://www.waterboards.ca.gov/northcoast/water_issues/programs/tmdls/eel_river_south_fork/pdf/eel.pdf" TargetMode="External"/><Relationship Id="rId63" Type="http://schemas.openxmlformats.org/officeDocument/2006/relationships/hyperlink" Target="http://www.waterboards.ca.gov/northcoast/water_issues/programs/tmdls/noyo_river/pdf/noyo.pdf" TargetMode="External"/><Relationship Id="rId68" Type="http://schemas.openxmlformats.org/officeDocument/2006/relationships/hyperlink" Target="http://www.waterboards.ca.gov/northcoast/water_issues/programs/tmdls/scott_river/092005/sr/05ch.3.sediment.pdf" TargetMode="External"/><Relationship Id="rId76" Type="http://schemas.openxmlformats.org/officeDocument/2006/relationships/hyperlink" Target="http://www.waterboards.ca.gov/northcoast/water_issues/programs/tmdls/mad_river/pdf/Mad-TMDL-122107-signed.pdf" TargetMode="External"/><Relationship Id="rId7" Type="http://schemas.openxmlformats.org/officeDocument/2006/relationships/hyperlink" Target="http://www.waterboards.ca.gov/centralcoast/water_issues/programs/tmdl/docs/morro/sediment/morrobay_sed_tmdl_proj_rpt.pdf" TargetMode="External"/><Relationship Id="rId71" Type="http://schemas.openxmlformats.org/officeDocument/2006/relationships/hyperlink" Target="http://www.waterboards.ca.gov/northcoast/water_issues/programs/tmdls/trinity_river/pdf/finaltrinitytmdl.pdf" TargetMode="External"/><Relationship Id="rId2" Type="http://schemas.openxmlformats.org/officeDocument/2006/relationships/hyperlink" Target="http://www.waterboards.ca.gov/lahontan/water_issues/programs/basin_plan/docs/truckee_eomemo.pdf" TargetMode="External"/><Relationship Id="rId16" Type="http://schemas.openxmlformats.org/officeDocument/2006/relationships/hyperlink" Target="http://www.waterboards.ca.gov/centralcoast/water_issues/programs/tmdl/docs/san_lorenzo/sediment/slr_sed_tmdl_proj_rpt.pdf" TargetMode="External"/><Relationship Id="rId29" Type="http://schemas.openxmlformats.org/officeDocument/2006/relationships/hyperlink" Target="http://www.waterboards.ca.gov/northcoast/water_issues/programs/tmdls/garcia_river/pdf/referencedocumentgarciariverwatershedwaterqualityattainmentactionplansediment.pdf" TargetMode="External"/><Relationship Id="rId11" Type="http://schemas.openxmlformats.org/officeDocument/2006/relationships/hyperlink" Target="http://www.waterboards.ca.gov/lahontan/water_issues/programs/tmdl/truckee/docs/adopted_staffreport.pdf" TargetMode="External"/><Relationship Id="rId24" Type="http://schemas.openxmlformats.org/officeDocument/2006/relationships/hyperlink" Target="http://www.waterboards.ca.gov/centralcoast/water_issues/programs/tmdl/docs/san_lorenzo/sediment/slr_sed_tmdl_proj_rpt.pdf" TargetMode="External"/><Relationship Id="rId32" Type="http://schemas.openxmlformats.org/officeDocument/2006/relationships/hyperlink" Target="http://www.waterboards.ca.gov/northcoast/water_issues/programs/tmdls/vanduzen_river/pdf/vanduzen.pdf" TargetMode="External"/><Relationship Id="rId37" Type="http://schemas.openxmlformats.org/officeDocument/2006/relationships/hyperlink" Target="http://www.waterboards.ca.gov/centralcoast/water_issues/programs/tmdl/docs/pajaro/sediment/paj_sed_tmdl_project_report.pdf" TargetMode="External"/><Relationship Id="rId40" Type="http://schemas.openxmlformats.org/officeDocument/2006/relationships/hyperlink" Target="http://www.waterboards.ca.gov/centralcoast/water_issues/programs/tmdl/docs/pajaro/sediment/paj_sed_tmdl_project_report.pdf" TargetMode="External"/><Relationship Id="rId45" Type="http://schemas.openxmlformats.org/officeDocument/2006/relationships/hyperlink" Target="http://www.waterboards.ca.gov/northcoast/water_issues/programs/tmdls/eel_river_lower/pdf/LER-TMDL-final-121807-signed.pdf" TargetMode="External"/><Relationship Id="rId53" Type="http://schemas.openxmlformats.org/officeDocument/2006/relationships/hyperlink" Target="http://www.waterboards.ca.gov/northcoast/water_issues/programs/tmdls/stemple_creek/stemple_tmdl.pdf" TargetMode="External"/><Relationship Id="rId58" Type="http://schemas.openxmlformats.org/officeDocument/2006/relationships/hyperlink" Target="http://www.waterboards.ca.gov/northcoast/water_issues/programs/tmdls/big_river/pdf/bigfinaltmdl.pdf" TargetMode="External"/><Relationship Id="rId66" Type="http://schemas.openxmlformats.org/officeDocument/2006/relationships/hyperlink" Target="http://www.waterboards.ca.gov/northcoast/water_issues/programs/tmdls/albion_river/pdf/albionfinaltmdl.pdf" TargetMode="External"/><Relationship Id="rId74" Type="http://schemas.openxmlformats.org/officeDocument/2006/relationships/hyperlink" Target="http://www.waterboards.ca.gov/northcoast/water_issues/programs/tmdls/trinity_river/pdf/finaltrinitytmdl.pdf" TargetMode="External"/><Relationship Id="rId79" Type="http://schemas.openxmlformats.org/officeDocument/2006/relationships/hyperlink" Target="http://www.waterboards.ca.gov/centralcoast/water_issues/programs/tmdl/docs/san_lorenzo/sediment/slr_sed_tmdl_proj_rpt.pdf" TargetMode="External"/><Relationship Id="rId5" Type="http://schemas.openxmlformats.org/officeDocument/2006/relationships/hyperlink" Target="http://www.waterboards.ca.gov/northcoast/water_issues/programs/tmdls/trinity_river/pdf/finaltrinitytmdl.pdf" TargetMode="External"/><Relationship Id="rId61" Type="http://schemas.openxmlformats.org/officeDocument/2006/relationships/hyperlink" Target="http://www.waterboards.ca.gov/northcoast/water_issues/programs/tmdls/navarro_river/110708/navarro.pdf" TargetMode="External"/><Relationship Id="rId82" Type="http://schemas.openxmlformats.org/officeDocument/2006/relationships/printerSettings" Target="../printerSettings/printerSettings7.bin"/><Relationship Id="rId10" Type="http://schemas.openxmlformats.org/officeDocument/2006/relationships/hyperlink" Target="http://www.waterboards.ca.gov/lahontan/water_issues/programs/tmdl/truckee/docs/adopted_staffreport.pdf" TargetMode="External"/><Relationship Id="rId19" Type="http://schemas.openxmlformats.org/officeDocument/2006/relationships/hyperlink" Target="http://www.waterboards.ca.gov/northcoast/water_issues/programs/tmdls/navarro_river/110708/navarro.pdf" TargetMode="External"/><Relationship Id="rId31" Type="http://schemas.openxmlformats.org/officeDocument/2006/relationships/hyperlink" Target="http://www.waterboards.ca.gov/northcoast/water_issues/programs/tmdls/ten_mile_river/pdf/tenmile.pdf" TargetMode="External"/><Relationship Id="rId44" Type="http://schemas.openxmlformats.org/officeDocument/2006/relationships/hyperlink" Target="http://www.waterboards.ca.gov/northcoast/water_issues/programs/tmdls/vanduzen_river/pdf/vanduzen.pdf" TargetMode="External"/><Relationship Id="rId52" Type="http://schemas.openxmlformats.org/officeDocument/2006/relationships/hyperlink" Target="http://www.waterboards.ca.gov/centralcoast/water_issues/programs/tmdl/docs/pajaro/sediment/paj_sed_tmdl_project_report.pdf" TargetMode="External"/><Relationship Id="rId60" Type="http://schemas.openxmlformats.org/officeDocument/2006/relationships/hyperlink" Target="http://www.waterboards.ca.gov/northcoast/water_issues/programs/tmdls/gualala_river/110707/gualalafinaltmdl.pdf" TargetMode="External"/><Relationship Id="rId65" Type="http://schemas.openxmlformats.org/officeDocument/2006/relationships/hyperlink" Target="http://www.waterboards.ca.gov/northcoast/water_issues/programs/tmdls/redwood_creek/pdf/rwctmdl.pdf" TargetMode="External"/><Relationship Id="rId73" Type="http://schemas.openxmlformats.org/officeDocument/2006/relationships/hyperlink" Target="http://www.waterboards.ca.gov/northcoast/water_issues/programs/tmdls/eel_river_upper_main/pdf/uer-tmdl-final-12-28.pdf" TargetMode="External"/><Relationship Id="rId78" Type="http://schemas.openxmlformats.org/officeDocument/2006/relationships/hyperlink" Target="http://www.waterboards.ca.gov/centralcoast/water_issues/programs/tmdl/docs/san_lorenzo/sediment/slr_sed_tmdl_proj_rpt.pdf" TargetMode="External"/><Relationship Id="rId81" Type="http://schemas.openxmlformats.org/officeDocument/2006/relationships/hyperlink" Target="http://www.waterboards.ca.gov/centralcoast/water_issues/programs/tmdl/docs/san_lorenzo/sediment/slr_sed_tmdl_proj_rpt.pdf" TargetMode="External"/><Relationship Id="rId4" Type="http://schemas.openxmlformats.org/officeDocument/2006/relationships/hyperlink" Target="http://www.waterboards.ca.gov/northcoast/water_issues/programs/tmdls/trinity_river/pdf/finaltrinitytmdl.pdf" TargetMode="External"/><Relationship Id="rId9" Type="http://schemas.openxmlformats.org/officeDocument/2006/relationships/hyperlink" Target="http://www.waterboards.ca.gov/northcoast/water_issues/programs/tmdls/scott_river/092005/sr/05ch.3.sediment.pdf" TargetMode="External"/><Relationship Id="rId14" Type="http://schemas.openxmlformats.org/officeDocument/2006/relationships/hyperlink" Target="http://www.waterboards.ca.gov/centralcoast/water_issues/programs/tmdl/docs/san_lorenzo/sediment/slr_sed_tmdl_proj_rpt.pdf" TargetMode="External"/><Relationship Id="rId22" Type="http://schemas.openxmlformats.org/officeDocument/2006/relationships/hyperlink" Target="http://www.waterboards.ca.gov/centralcoast/water_issues/programs/tmdl/docs/san_lorenzo/sediment/slr_sed_tmdl_proj_rpt.pdf" TargetMode="External"/><Relationship Id="rId27" Type="http://schemas.openxmlformats.org/officeDocument/2006/relationships/hyperlink" Target="http://www.waterboards.ca.gov/santaana/board_decisions/adopted_orders/orders/1998/98_101_tmdl_newport_bay_sandiego_crk_attachment.pdf" TargetMode="External"/><Relationship Id="rId30" Type="http://schemas.openxmlformats.org/officeDocument/2006/relationships/hyperlink" Target="http://www.waterboards.ca.gov/northcoast/water_issues/programs/tmdls/gualala_river/110707/gualalafinaltmdl.pdf" TargetMode="External"/><Relationship Id="rId35" Type="http://schemas.openxmlformats.org/officeDocument/2006/relationships/hyperlink" Target="http://www.waterboards.ca.gov/lahontan/water_issues/programs/basin_plan/docs/hv_tmdl_1002.pdf" TargetMode="External"/><Relationship Id="rId43" Type="http://schemas.openxmlformats.org/officeDocument/2006/relationships/hyperlink" Target="http://www.waterboards.ca.gov/centralcoast/water_issues/programs/tmdl/docs/morro/sediment/morrobay_sed_tmdl_proj_rpt.pdf" TargetMode="External"/><Relationship Id="rId48" Type="http://schemas.openxmlformats.org/officeDocument/2006/relationships/hyperlink" Target="http://www.waterboards.ca.gov/santaana/board_decisions/adopted_orders/orders/1998/98_101_tmdl_newport_bay_sandiego_crk_attachment.pdf" TargetMode="External"/><Relationship Id="rId56" Type="http://schemas.openxmlformats.org/officeDocument/2006/relationships/hyperlink" Target="http://www.waterboards.ca.gov/northcoast/water_issues/programs/tmdls/mattole_river/110707/mattole.pdf" TargetMode="External"/><Relationship Id="rId64" Type="http://schemas.openxmlformats.org/officeDocument/2006/relationships/hyperlink" Target="http://www.waterboards.ca.gov/northcoast/water_issues/programs/tmdls/ten_mile_river/pdf/tenmile.pdf" TargetMode="External"/><Relationship Id="rId69" Type="http://schemas.openxmlformats.org/officeDocument/2006/relationships/hyperlink" Target="http://www.waterboards.ca.gov/northcoast/water_issues/programs/tmdls/vanduzen_river/pdf/vanduzen.pdf" TargetMode="External"/><Relationship Id="rId77" Type="http://schemas.openxmlformats.org/officeDocument/2006/relationships/hyperlink" Target="http://63.199.216.6/larwqcb_new/bpa/docs/2005-010/2005-010_RB_BPA.pdf" TargetMode="External"/><Relationship Id="rId8" Type="http://schemas.openxmlformats.org/officeDocument/2006/relationships/hyperlink" Target="http://www.waterboards.ca.gov/centralcoast/water_issues/programs/tmdl/docs/pajaro/sediment/paj_sed_tmdl_project_report.pdf" TargetMode="External"/><Relationship Id="rId51" Type="http://schemas.openxmlformats.org/officeDocument/2006/relationships/hyperlink" Target="http://www.waterboards.ca.gov/centralcoast/water_issues/programs/tmdl/docs/pajaro/sediment/paj_sed_tmdl_project_report.pdf" TargetMode="External"/><Relationship Id="rId72" Type="http://schemas.openxmlformats.org/officeDocument/2006/relationships/hyperlink" Target="http://www.waterboards.ca.gov/northcoast/water_issues/programs/tmdls/eel_river_north_fork/pdf/final.pdf" TargetMode="External"/><Relationship Id="rId80" Type="http://schemas.openxmlformats.org/officeDocument/2006/relationships/hyperlink" Target="http://www.waterboards.ca.gov/centralcoast/water_issues/programs/tmdl/docs/morro/sediment/morrobay_sed_tmdl_proj_rpt.pdf" TargetMode="External"/><Relationship Id="rId3" Type="http://schemas.openxmlformats.org/officeDocument/2006/relationships/hyperlink" Target="http://www.waterboards.ca.gov/northcoast/water_issues/programs/tmdls/mad_river/pdf/Mad-TMDL-122107-signed.pdf" TargetMode="External"/><Relationship Id="rId12" Type="http://schemas.openxmlformats.org/officeDocument/2006/relationships/hyperlink" Target="http://www.waterboards.ca.gov/centralcoast/water_issues/programs/tmdl/docs/san_lorenzo/sediment/slr_sed_tmdl_proj_rpt.pdf" TargetMode="External"/><Relationship Id="rId17" Type="http://schemas.openxmlformats.org/officeDocument/2006/relationships/hyperlink" Target="http://www.waterboards.ca.gov/northcoast/water_issues/programs/tmdls/navarro_river/110708/navarro.pdf" TargetMode="External"/><Relationship Id="rId25" Type="http://schemas.openxmlformats.org/officeDocument/2006/relationships/hyperlink" Target="http://www.waterboards.ca.gov/coloradoriver/water_issues/programs/tmdl/docs/alamo/ar_silttmdl5_3_02.pdf" TargetMode="External"/><Relationship Id="rId33" Type="http://schemas.openxmlformats.org/officeDocument/2006/relationships/hyperlink" Target="http://www.waterboards.ca.gov/northcoast/water_issues/programs/tmdls/redwood_creek/pdf/rwctmdl.pdf" TargetMode="External"/><Relationship Id="rId38" Type="http://schemas.openxmlformats.org/officeDocument/2006/relationships/hyperlink" Target="http://www.waterboards.ca.gov/centralcoast/water_issues/programs/tmdl/docs/pajaro/sediment/paj_sed_tmdl_project_report.pdf" TargetMode="External"/><Relationship Id="rId46" Type="http://schemas.openxmlformats.org/officeDocument/2006/relationships/hyperlink" Target="http://www.waterboards.ca.gov/northcoast/water_issues/programs/tmdls/eel_river_middle_main/pdf/mainmdl-eel-final.pdf" TargetMode="External"/><Relationship Id="rId59" Type="http://schemas.openxmlformats.org/officeDocument/2006/relationships/hyperlink" Target="http://www.waterboards.ca.gov/northcoast/water_issues/programs/tmdls/garcia_river/pdf/referencedocumentgarciariverwatershedwaterqualityattainmentactionplansediment.pdf" TargetMode="External"/><Relationship Id="rId67" Type="http://schemas.openxmlformats.org/officeDocument/2006/relationships/hyperlink" Target="http://www.waterboards.ca.gov/northcoast/water_issues/programs/tmdls/mad_river/pdf/Mad-TMDL-122107-signed.pdf" TargetMode="External"/><Relationship Id="rId20" Type="http://schemas.openxmlformats.org/officeDocument/2006/relationships/hyperlink" Target="http://63.199.216.6/larwqcb_new/bpa/docs/2005-010/2005-010_RB_BPA.pdf" TargetMode="External"/><Relationship Id="rId41" Type="http://schemas.openxmlformats.org/officeDocument/2006/relationships/hyperlink" Target="http://www.waterboards.ca.gov/centralcoast/water_issues/programs/tmdl/docs/pajaro/sediment/paj_sed_tmdl_project_report.pdf" TargetMode="External"/><Relationship Id="rId54" Type="http://schemas.openxmlformats.org/officeDocument/2006/relationships/hyperlink" Target="http://www.waterboards.ca.gov/northcoast/water_issues/programs/tmdls/eel_river_middle_main/pdf/mainmdl-eel-final.pdf" TargetMode="External"/><Relationship Id="rId62" Type="http://schemas.openxmlformats.org/officeDocument/2006/relationships/hyperlink" Target="http://www.waterboards.ca.gov/northcoast/water_issues/programs/tmdls/navarro_river/110708/navarro.pdf" TargetMode="External"/><Relationship Id="rId70" Type="http://schemas.openxmlformats.org/officeDocument/2006/relationships/hyperlink" Target="http://www.waterboards.ca.gov/northcoast/water_issues/programs/tmdls/trinity_river/pdf/finaltrinitytmdl.pdf" TargetMode="External"/><Relationship Id="rId75" Type="http://schemas.openxmlformats.org/officeDocument/2006/relationships/hyperlink" Target="http://www.waterboards.ca.gov/northcoast/water_issues/programs/tmdls/trinity_river_south_fork/pdf/fsftmdl.pdf" TargetMode="External"/><Relationship Id="rId1" Type="http://schemas.openxmlformats.org/officeDocument/2006/relationships/hyperlink" Target="http://www.waterboards.ca.gov/lahontan/water_issues/programs/basin_plan/docs/squawcreek_tmdl.pdf" TargetMode="External"/><Relationship Id="rId6" Type="http://schemas.openxmlformats.org/officeDocument/2006/relationships/hyperlink" Target="http://www.waterboards.ca.gov/northcoast/water_issues/programs/tmdls/trinity_river/pdf/finaltrinitytmdl.pdf" TargetMode="External"/><Relationship Id="rId15" Type="http://schemas.openxmlformats.org/officeDocument/2006/relationships/hyperlink" Target="http://www.waterboards.ca.gov/centralcoast/water_issues/programs/tmdl/docs/san_lorenzo/sediment/slr_sed_tmdl_proj_rpt.pdf" TargetMode="External"/><Relationship Id="rId23" Type="http://schemas.openxmlformats.org/officeDocument/2006/relationships/hyperlink" Target="http://www.waterboards.ca.gov/centralcoast/water_issues/programs/tmdl/docs/san_lorenzo/sediment/slr_sed_tmdl_proj_rpt.pdf" TargetMode="External"/><Relationship Id="rId28" Type="http://schemas.openxmlformats.org/officeDocument/2006/relationships/hyperlink" Target="http://www.waterboards.ca.gov/northcoast/water_issues/programs/tmdls/noyo_river/pdf/noyo.pdf" TargetMode="External"/><Relationship Id="rId36" Type="http://schemas.openxmlformats.org/officeDocument/2006/relationships/hyperlink" Target="http://www.waterboards.ca.gov/coloradoriver/water_issues/programs/tmdl/tmdl_completed_projects.shtml" TargetMode="External"/><Relationship Id="rId49" Type="http://schemas.openxmlformats.org/officeDocument/2006/relationships/hyperlink" Target="http://www.waterboards.ca.gov/centralcoast/water_issues/programs/tmdl/docs/san_lorenzo/sediment/slr_sed_tmdl_proj_rpt.pdf" TargetMode="External"/><Relationship Id="rId57" Type="http://schemas.openxmlformats.org/officeDocument/2006/relationships/hyperlink" Target="http://www.waterboards.ca.gov/northcoast/water_issues/programs/tmdls/eel_river_middle_fork/pdf/tmdl.pdf"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waterboards.ca.gov/centralvalley/water_issues/basin_plans/sacsjr.pdf" TargetMode="External"/><Relationship Id="rId3" Type="http://schemas.openxmlformats.org/officeDocument/2006/relationships/hyperlink" Target="http://www.waterboards.ca.gov/sanfranciscobay/water_issues/programs/planningtmdls/basinplan/web/bp_ch3.shtml" TargetMode="External"/><Relationship Id="rId7" Type="http://schemas.openxmlformats.org/officeDocument/2006/relationships/hyperlink" Target="http://www.waterboards.ca.gov/losangeles/water_issues/programs/basin_plan/basin_plan_documentation.shtml" TargetMode="External"/><Relationship Id="rId2" Type="http://schemas.openxmlformats.org/officeDocument/2006/relationships/hyperlink" Target="http://www.waterboards.ca.gov/lahontan/water_issues/programs/basin_plan/references.shtml" TargetMode="External"/><Relationship Id="rId1" Type="http://schemas.openxmlformats.org/officeDocument/2006/relationships/hyperlink" Target="http://www.waterboards.ca.gov/santaana/water_issues/programs/basin_plan/index.shtml" TargetMode="External"/><Relationship Id="rId6" Type="http://schemas.openxmlformats.org/officeDocument/2006/relationships/hyperlink" Target="http://www.waterboards.ca.gov/centralcoast/publications_forms/publications/basin_plan/docs/basin_plan_2011.pdf" TargetMode="External"/><Relationship Id="rId5" Type="http://schemas.openxmlformats.org/officeDocument/2006/relationships/hyperlink" Target="http://www.waterboards.ca.gov/northcoast/water_issues/programs/basin_plan/basin_plan.shtml" TargetMode="External"/><Relationship Id="rId10" Type="http://schemas.openxmlformats.org/officeDocument/2006/relationships/printerSettings" Target="../printerSettings/printerSettings8.bin"/><Relationship Id="rId4" Type="http://schemas.openxmlformats.org/officeDocument/2006/relationships/hyperlink" Target="http://www.waterboards.ca.gov/sandiego/water_issues/programs/basin_plan/index.shtml" TargetMode="External"/><Relationship Id="rId9" Type="http://schemas.openxmlformats.org/officeDocument/2006/relationships/hyperlink" Target="http://www.waterboards.ca.gov/coloradoriver/publications_forms/publications/docs/basinplan_2006.pdf"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www.waterboards.ca.gov/northcoast/board_decisions/adopted_orders/pdf/120204-0087.pdf" TargetMode="External"/><Relationship Id="rId1" Type="http://schemas.openxmlformats.org/officeDocument/2006/relationships/hyperlink" Target="http://www.waterboards.ca.gov/northcoast/board_decisions/adopted_orders/pdf/2009/090610_0038_Waiver_NonFedTimbe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P90"/>
  <sheetViews>
    <sheetView zoomScaleNormal="100" workbookViewId="0">
      <pane xSplit="5" ySplit="6" topLeftCell="F7" activePane="bottomRight" state="frozen"/>
      <selection pane="topRight" activeCell="F1" sqref="F1"/>
      <selection pane="bottomLeft" activeCell="A7" sqref="A7"/>
      <selection pane="bottomRight" sqref="A1:E1"/>
    </sheetView>
  </sheetViews>
  <sheetFormatPr defaultColWidth="9.140625" defaultRowHeight="12.75" x14ac:dyDescent="0.25"/>
  <cols>
    <col min="1" max="1" width="25.140625" style="18" customWidth="1"/>
    <col min="2" max="2" width="7.140625" style="18" customWidth="1"/>
    <col min="3" max="3" width="10.140625" style="18" customWidth="1"/>
    <col min="4" max="4" width="15.85546875" style="18" customWidth="1"/>
    <col min="5" max="5" width="10.5703125" style="18" customWidth="1"/>
    <col min="6" max="6" width="14.140625" style="20" customWidth="1"/>
    <col min="7" max="8" width="9.7109375" style="20" customWidth="1"/>
    <col min="9" max="9" width="11.5703125" style="20" customWidth="1"/>
    <col min="10" max="10" width="12.5703125" style="20" customWidth="1"/>
    <col min="11" max="11" width="13.140625" style="20" customWidth="1"/>
    <col min="12" max="13" width="9.7109375" style="20" customWidth="1"/>
    <col min="14" max="14" width="12" style="25" customWidth="1"/>
    <col min="15" max="15" width="12.42578125" style="19" customWidth="1"/>
    <col min="16" max="16" width="10.5703125" style="19" customWidth="1"/>
    <col min="17" max="17" width="11.7109375" style="19" customWidth="1"/>
    <col min="18" max="18" width="9.7109375" style="19" customWidth="1"/>
    <col min="19" max="19" width="15.140625" style="19" customWidth="1"/>
    <col min="20" max="20" width="13.140625" style="19" customWidth="1"/>
    <col min="21" max="21" width="14.85546875" style="20" customWidth="1"/>
    <col min="22" max="22" width="15.140625" style="20" customWidth="1"/>
    <col min="23" max="25" width="14" style="22" customWidth="1"/>
    <col min="26" max="26" width="13.140625" style="22" customWidth="1"/>
    <col min="27" max="27" width="14" style="22" customWidth="1"/>
    <col min="28" max="28" width="17.5703125" style="21" customWidth="1"/>
    <col min="29" max="29" width="15.85546875" style="19" customWidth="1"/>
    <col min="30" max="33" width="12.140625" style="19" customWidth="1"/>
    <col min="34" max="34" width="17.5703125" style="19" bestFit="1" customWidth="1"/>
    <col min="35" max="35" width="9.140625" style="21"/>
    <col min="36" max="36" width="11.42578125" style="21" customWidth="1"/>
    <col min="37" max="37" width="13.140625" style="21" customWidth="1"/>
    <col min="38" max="16384" width="9.140625" style="21"/>
  </cols>
  <sheetData>
    <row r="1" spans="1:42" s="1" customFormat="1" ht="76.5" customHeight="1" thickBot="1" x14ac:dyDescent="0.3">
      <c r="A1" s="752" t="s">
        <v>1453</v>
      </c>
      <c r="B1" s="752"/>
      <c r="C1" s="752"/>
      <c r="D1" s="752"/>
      <c r="E1" s="752"/>
      <c r="F1" s="3"/>
      <c r="G1" s="4"/>
      <c r="H1" s="4"/>
      <c r="I1" s="4"/>
      <c r="J1" s="4"/>
      <c r="K1" s="4"/>
      <c r="L1" s="4"/>
      <c r="M1" s="39"/>
      <c r="N1" s="24"/>
      <c r="O1" s="2"/>
      <c r="P1" s="2"/>
      <c r="Q1" s="2"/>
      <c r="R1" s="2"/>
      <c r="S1" s="2"/>
      <c r="T1" s="2"/>
      <c r="U1" s="4"/>
      <c r="V1" s="4"/>
      <c r="W1" s="5"/>
      <c r="X1" s="5"/>
      <c r="Y1" s="5"/>
      <c r="Z1" s="5"/>
      <c r="AA1" s="5"/>
      <c r="AB1" s="26"/>
      <c r="AC1" s="27"/>
      <c r="AD1" s="27"/>
      <c r="AE1" s="27"/>
      <c r="AF1" s="27"/>
      <c r="AG1" s="27"/>
      <c r="AH1" s="27"/>
    </row>
    <row r="2" spans="1:42" s="10" customFormat="1" ht="36.75" customHeight="1" thickBot="1" x14ac:dyDescent="0.3">
      <c r="A2" s="6"/>
      <c r="B2" s="7"/>
      <c r="C2" s="8"/>
      <c r="D2" s="8"/>
      <c r="E2" s="343"/>
      <c r="F2" s="753" t="s">
        <v>1338</v>
      </c>
      <c r="G2" s="753"/>
      <c r="H2" s="753"/>
      <c r="I2" s="753"/>
      <c r="J2" s="754"/>
      <c r="K2" s="755" t="s">
        <v>1</v>
      </c>
      <c r="L2" s="756"/>
      <c r="M2" s="756"/>
      <c r="N2" s="756"/>
      <c r="O2" s="756"/>
      <c r="P2" s="756"/>
      <c r="Q2" s="756"/>
      <c r="R2" s="756"/>
      <c r="S2" s="757"/>
      <c r="T2" s="758" t="s">
        <v>0</v>
      </c>
      <c r="U2" s="753"/>
      <c r="V2" s="753"/>
      <c r="W2" s="753"/>
      <c r="X2" s="753"/>
      <c r="Y2" s="753"/>
      <c r="Z2" s="753"/>
      <c r="AA2" s="754"/>
      <c r="AB2" s="641"/>
      <c r="AC2" s="749" t="s">
        <v>1483</v>
      </c>
      <c r="AD2" s="750"/>
      <c r="AE2" s="750"/>
      <c r="AF2" s="750"/>
      <c r="AG2" s="750"/>
      <c r="AH2" s="750"/>
      <c r="AI2" s="750"/>
      <c r="AJ2" s="750"/>
      <c r="AK2" s="749" t="s">
        <v>1417</v>
      </c>
      <c r="AL2" s="750"/>
      <c r="AM2" s="750"/>
      <c r="AN2" s="750"/>
      <c r="AO2" s="750"/>
      <c r="AP2" s="751"/>
    </row>
    <row r="3" spans="1:42" s="14" customFormat="1" ht="144.75" thickBot="1" x14ac:dyDescent="0.25">
      <c r="A3" s="11" t="s">
        <v>331</v>
      </c>
      <c r="B3" s="12" t="s">
        <v>2</v>
      </c>
      <c r="C3" s="13" t="s">
        <v>3</v>
      </c>
      <c r="D3" s="295" t="s">
        <v>4</v>
      </c>
      <c r="E3" s="332" t="s">
        <v>1339</v>
      </c>
      <c r="F3" s="642" t="s">
        <v>1459</v>
      </c>
      <c r="G3" s="40" t="s">
        <v>10</v>
      </c>
      <c r="H3" s="40" t="s">
        <v>11</v>
      </c>
      <c r="I3" s="40" t="s">
        <v>12</v>
      </c>
      <c r="J3" s="41" t="s">
        <v>13</v>
      </c>
      <c r="K3" s="643" t="s">
        <v>1460</v>
      </c>
      <c r="L3" s="40" t="s">
        <v>1461</v>
      </c>
      <c r="M3" s="40" t="s">
        <v>1835</v>
      </c>
      <c r="N3" s="40" t="s">
        <v>14</v>
      </c>
      <c r="O3" s="40" t="s">
        <v>15</v>
      </c>
      <c r="P3" s="40" t="s">
        <v>16</v>
      </c>
      <c r="Q3" s="40" t="s">
        <v>17</v>
      </c>
      <c r="R3" s="40" t="s">
        <v>18</v>
      </c>
      <c r="S3" s="41" t="s">
        <v>19</v>
      </c>
      <c r="T3" s="642" t="s">
        <v>1340</v>
      </c>
      <c r="U3" s="40" t="s">
        <v>1462</v>
      </c>
      <c r="V3" s="40" t="s">
        <v>1463</v>
      </c>
      <c r="W3" s="40" t="s">
        <v>1464</v>
      </c>
      <c r="X3" s="644" t="s">
        <v>1341</v>
      </c>
      <c r="Y3" s="645" t="s">
        <v>1465</v>
      </c>
      <c r="Z3" s="645" t="s">
        <v>1342</v>
      </c>
      <c r="AA3" s="646" t="s">
        <v>1343</v>
      </c>
      <c r="AB3" s="647" t="s">
        <v>1484</v>
      </c>
      <c r="AC3" s="642" t="s">
        <v>311</v>
      </c>
      <c r="AD3" s="40" t="s">
        <v>5</v>
      </c>
      <c r="AE3" s="40" t="s">
        <v>6</v>
      </c>
      <c r="AF3" s="40" t="s">
        <v>1418</v>
      </c>
      <c r="AG3" s="40" t="s">
        <v>185</v>
      </c>
      <c r="AH3" s="40" t="s">
        <v>7</v>
      </c>
      <c r="AI3" s="40" t="s">
        <v>8</v>
      </c>
      <c r="AJ3" s="648" t="s">
        <v>189</v>
      </c>
      <c r="AK3" s="642" t="s">
        <v>188</v>
      </c>
      <c r="AL3" s="40" t="s">
        <v>9</v>
      </c>
      <c r="AM3" s="40" t="s">
        <v>186</v>
      </c>
      <c r="AN3" s="40" t="s">
        <v>187</v>
      </c>
      <c r="AO3" s="648" t="s">
        <v>240</v>
      </c>
      <c r="AP3" s="41" t="s">
        <v>241</v>
      </c>
    </row>
    <row r="4" spans="1:42" s="14" customFormat="1" ht="24.75" customHeight="1" thickBot="1" x14ac:dyDescent="0.25">
      <c r="A4" s="15" t="s">
        <v>1456</v>
      </c>
      <c r="B4" s="605"/>
      <c r="C4" s="606"/>
      <c r="D4" s="607"/>
      <c r="E4" s="671"/>
      <c r="F4" s="633"/>
      <c r="G4" s="628"/>
      <c r="H4" s="628"/>
      <c r="I4" s="628"/>
      <c r="J4" s="621"/>
      <c r="K4" s="633"/>
      <c r="L4" s="628"/>
      <c r="M4" s="628"/>
      <c r="N4" s="628"/>
      <c r="O4" s="628"/>
      <c r="P4" s="628"/>
      <c r="Q4" s="628"/>
      <c r="R4" s="628"/>
      <c r="S4" s="621"/>
      <c r="T4" s="16">
        <v>27</v>
      </c>
      <c r="U4" s="303">
        <v>27</v>
      </c>
      <c r="V4" s="303">
        <v>27</v>
      </c>
      <c r="W4" s="303">
        <v>74</v>
      </c>
      <c r="X4" s="303">
        <v>35</v>
      </c>
      <c r="Y4" s="303">
        <v>58</v>
      </c>
      <c r="Z4" s="303">
        <v>74</v>
      </c>
      <c r="AA4" s="621"/>
      <c r="AB4" s="649">
        <f>COUNTA(AB7:AB80)</f>
        <v>9</v>
      </c>
      <c r="AC4" s="633"/>
      <c r="AD4" s="628"/>
      <c r="AE4" s="628"/>
      <c r="AF4" s="628"/>
      <c r="AG4" s="628"/>
      <c r="AH4" s="628"/>
      <c r="AI4" s="628"/>
      <c r="AJ4" s="670"/>
      <c r="AK4" s="633"/>
      <c r="AL4" s="628"/>
      <c r="AM4" s="628"/>
      <c r="AN4" s="628"/>
      <c r="AO4" s="670"/>
      <c r="AP4" s="621"/>
    </row>
    <row r="5" spans="1:42" s="14" customFormat="1" ht="24" customHeight="1" x14ac:dyDescent="0.2">
      <c r="A5" s="608" t="s">
        <v>1457</v>
      </c>
      <c r="B5" s="609"/>
      <c r="C5" s="610"/>
      <c r="D5" s="611"/>
      <c r="E5" s="672"/>
      <c r="F5" s="636"/>
      <c r="G5" s="629"/>
      <c r="H5" s="629"/>
      <c r="I5" s="629"/>
      <c r="J5" s="630"/>
      <c r="K5" s="634"/>
      <c r="L5" s="629"/>
      <c r="M5" s="629"/>
      <c r="N5" s="629"/>
      <c r="O5" s="629"/>
      <c r="P5" s="629"/>
      <c r="Q5" s="629"/>
      <c r="R5" s="629"/>
      <c r="S5" s="630"/>
      <c r="T5" s="622">
        <f>(COUNTIF(T7:T80,"Yes")+COUNTIF(T7:T80,"Maybe"))</f>
        <v>7</v>
      </c>
      <c r="U5" s="623">
        <f>(COUNTIF(U7:U80,"Yes")+COUNTIF(U7:U80,"Maybe"))</f>
        <v>9</v>
      </c>
      <c r="V5" s="623">
        <f>(COUNTIF(V7:V80,"Yes")+COUNTIF(V7:V80,"Maybe"))</f>
        <v>14</v>
      </c>
      <c r="W5" s="623">
        <f>COUNTA(W7:W80)</f>
        <v>36</v>
      </c>
      <c r="X5" s="623">
        <f>(COUNTIF(X7:X80,"Yes")+COUNTIF(X7:X80,"Maybe"))</f>
        <v>21</v>
      </c>
      <c r="Y5" s="623">
        <f>(COUNTIF(Y7:Y80,"Yes")+COUNTIF(Y7:Y80,"Maybe"))</f>
        <v>7</v>
      </c>
      <c r="Z5" s="623">
        <f>COUNTA(Z7:Z80)</f>
        <v>14</v>
      </c>
      <c r="AA5" s="624"/>
      <c r="AB5" s="650"/>
      <c r="AC5" s="664">
        <f>COUNTA(AC7:AC80)</f>
        <v>30</v>
      </c>
      <c r="AD5" s="665">
        <f>COUNTA(AD7:AD80)</f>
        <v>45</v>
      </c>
      <c r="AE5" s="665">
        <f>COUNTA(AE7:AE80)</f>
        <v>29</v>
      </c>
      <c r="AF5" s="665">
        <f>(COUNTIF(AF7:AF80,"Yes")+COUNTIF(AF7:AF80,"Maybe"))+1</f>
        <v>15</v>
      </c>
      <c r="AG5" s="665">
        <f>(COUNTIF(AG7:AG80,"Yes")+COUNTIF(AG7:AG80,"Maybe"))</f>
        <v>22</v>
      </c>
      <c r="AH5" s="665">
        <f>(COUNTIF(AH7:AH80,"Yes")+COUNTIF(AH7:AH80,"Maybe"))</f>
        <v>24</v>
      </c>
      <c r="AI5" s="665">
        <f>(COUNTIF(AI7:AI80,"Yes")+COUNTIF(AI7:AI80,"Maybe"))</f>
        <v>16</v>
      </c>
      <c r="AJ5" s="666"/>
      <c r="AK5" s="664">
        <f>COUNTA(AK7:AK80)</f>
        <v>23</v>
      </c>
      <c r="AL5" s="667"/>
      <c r="AM5" s="667"/>
      <c r="AN5" s="667"/>
      <c r="AO5" s="668"/>
      <c r="AP5" s="669"/>
    </row>
    <row r="6" spans="1:42" s="9" customFormat="1" ht="36.75" customHeight="1" thickBot="1" x14ac:dyDescent="0.25">
      <c r="A6" s="296" t="s">
        <v>1458</v>
      </c>
      <c r="B6" s="612"/>
      <c r="C6" s="613"/>
      <c r="D6" s="614"/>
      <c r="E6" s="673"/>
      <c r="F6" s="637"/>
      <c r="G6" s="631"/>
      <c r="H6" s="631"/>
      <c r="I6" s="631"/>
      <c r="J6" s="632"/>
      <c r="K6" s="635"/>
      <c r="L6" s="631"/>
      <c r="M6" s="631"/>
      <c r="N6" s="631"/>
      <c r="O6" s="631"/>
      <c r="P6" s="631"/>
      <c r="Q6" s="631"/>
      <c r="R6" s="631"/>
      <c r="S6" s="632"/>
      <c r="T6" s="304">
        <f t="shared" ref="T6:Z6" si="0">T5/T4</f>
        <v>0.25925925925925924</v>
      </c>
      <c r="U6" s="305">
        <f t="shared" si="0"/>
        <v>0.33333333333333331</v>
      </c>
      <c r="V6" s="305">
        <f t="shared" si="0"/>
        <v>0.51851851851851849</v>
      </c>
      <c r="W6" s="305">
        <f t="shared" si="0"/>
        <v>0.48648648648648651</v>
      </c>
      <c r="X6" s="305">
        <f t="shared" si="0"/>
        <v>0.6</v>
      </c>
      <c r="Y6" s="305">
        <f t="shared" si="0"/>
        <v>0.1206896551724138</v>
      </c>
      <c r="Z6" s="305">
        <f t="shared" si="0"/>
        <v>0.1891891891891892</v>
      </c>
      <c r="AA6" s="625"/>
      <c r="AB6" s="651"/>
      <c r="AC6" s="304">
        <f>COUNTA(AC7:AC80)/74</f>
        <v>0.40540540540540543</v>
      </c>
      <c r="AD6" s="305">
        <f>COUNTA(AD7:AD80)/74</f>
        <v>0.60810810810810811</v>
      </c>
      <c r="AE6" s="305">
        <f>COUNTA(AE7:AE80)/74</f>
        <v>0.39189189189189189</v>
      </c>
      <c r="AF6" s="305">
        <f>(COUNTIF(AF7:AF80,"Yes")+COUNTIF(AF7:AF80,"Maybe")+1)/74</f>
        <v>0.20270270270270271</v>
      </c>
      <c r="AG6" s="305">
        <f>(COUNTIF(AG7:AG80,"Yes")+COUNTIF(AG7:AG80,"Maybe"))/74</f>
        <v>0.29729729729729731</v>
      </c>
      <c r="AH6" s="305">
        <f>(COUNTIF(AH7:AH80,"Yes")+COUNTIF(AH7:AH80,"Maybe"))/74</f>
        <v>0.32432432432432434</v>
      </c>
      <c r="AI6" s="305">
        <f>(COUNTIF(AI7:AI80,"Yes")+COUNTIF(AI7:AI80,"Maybe"))/74</f>
        <v>0.21621621621621623</v>
      </c>
      <c r="AJ6" s="652"/>
      <c r="AK6" s="304">
        <f>COUNTA(AK7:AK80)/74</f>
        <v>0.3108108108108108</v>
      </c>
      <c r="AL6" s="631"/>
      <c r="AM6" s="631"/>
      <c r="AN6" s="631"/>
      <c r="AO6" s="662"/>
      <c r="AP6" s="663"/>
    </row>
    <row r="7" spans="1:42" s="9" customFormat="1" ht="20.100000000000001" customHeight="1" x14ac:dyDescent="0.25">
      <c r="A7" s="297" t="s">
        <v>20</v>
      </c>
      <c r="B7" s="298">
        <v>5</v>
      </c>
      <c r="C7" s="615" t="s">
        <v>21</v>
      </c>
      <c r="D7" s="616" t="s">
        <v>65</v>
      </c>
      <c r="E7" s="653" t="s">
        <v>1344</v>
      </c>
      <c r="F7" s="66"/>
      <c r="G7" s="67"/>
      <c r="H7" s="67"/>
      <c r="I7" s="67"/>
      <c r="J7" s="306"/>
      <c r="K7" s="307" t="s">
        <v>29</v>
      </c>
      <c r="L7" s="67" t="s">
        <v>30</v>
      </c>
      <c r="M7" s="67">
        <v>8</v>
      </c>
      <c r="N7" s="67" t="s">
        <v>27</v>
      </c>
      <c r="O7" s="67"/>
      <c r="P7" s="67" t="s">
        <v>23</v>
      </c>
      <c r="Q7" s="67" t="s">
        <v>23</v>
      </c>
      <c r="R7" s="67" t="s">
        <v>23</v>
      </c>
      <c r="S7" s="306" t="s">
        <v>31</v>
      </c>
      <c r="T7" s="308" t="s">
        <v>28</v>
      </c>
      <c r="U7" s="309" t="s">
        <v>28</v>
      </c>
      <c r="V7" s="309" t="s">
        <v>28</v>
      </c>
      <c r="W7" s="67"/>
      <c r="X7" s="309" t="s">
        <v>28</v>
      </c>
      <c r="Y7" s="310" t="s">
        <v>22</v>
      </c>
      <c r="Z7" s="67" t="s">
        <v>23</v>
      </c>
      <c r="AA7" s="311">
        <v>25314.517734271998</v>
      </c>
      <c r="AB7" s="654"/>
      <c r="AC7" s="333" t="s">
        <v>1485</v>
      </c>
      <c r="AD7" s="334" t="s">
        <v>25</v>
      </c>
      <c r="AE7" s="67" t="s">
        <v>23</v>
      </c>
      <c r="AF7" s="334" t="s">
        <v>26</v>
      </c>
      <c r="AG7" s="334" t="s">
        <v>27</v>
      </c>
      <c r="AH7" s="334" t="s">
        <v>27</v>
      </c>
      <c r="AI7" s="334" t="s">
        <v>27</v>
      </c>
      <c r="AJ7" s="335" t="s">
        <v>1486</v>
      </c>
      <c r="AK7" s="66"/>
      <c r="AL7" s="67">
        <v>7</v>
      </c>
      <c r="AM7" s="67">
        <v>1</v>
      </c>
      <c r="AN7" s="67"/>
      <c r="AO7" s="335" t="s">
        <v>172</v>
      </c>
      <c r="AP7" s="336" t="s">
        <v>312</v>
      </c>
    </row>
    <row r="8" spans="1:42" s="9" customFormat="1" ht="20.100000000000001" customHeight="1" x14ac:dyDescent="0.25">
      <c r="A8" s="299" t="s">
        <v>34</v>
      </c>
      <c r="B8" s="300">
        <v>2</v>
      </c>
      <c r="C8" s="617" t="s">
        <v>35</v>
      </c>
      <c r="D8" s="618" t="s">
        <v>65</v>
      </c>
      <c r="E8" s="655" t="s">
        <v>1345</v>
      </c>
      <c r="F8" s="312" t="s">
        <v>36</v>
      </c>
      <c r="G8" s="313"/>
      <c r="H8" s="313"/>
      <c r="I8" s="313"/>
      <c r="J8" s="314"/>
      <c r="K8" s="315" t="s">
        <v>37</v>
      </c>
      <c r="L8" s="313"/>
      <c r="M8" s="313"/>
      <c r="N8" s="313"/>
      <c r="O8" s="313"/>
      <c r="P8" s="313"/>
      <c r="Q8" s="313"/>
      <c r="R8" s="313"/>
      <c r="S8" s="314"/>
      <c r="T8" s="308" t="s">
        <v>28</v>
      </c>
      <c r="U8" s="309" t="s">
        <v>28</v>
      </c>
      <c r="V8" s="309" t="s">
        <v>28</v>
      </c>
      <c r="W8" s="313" t="s">
        <v>27</v>
      </c>
      <c r="X8" s="337" t="s">
        <v>1487</v>
      </c>
      <c r="Y8" s="317" t="s">
        <v>22</v>
      </c>
      <c r="Z8" s="313"/>
      <c r="AA8" s="318">
        <v>1271</v>
      </c>
      <c r="AB8" s="656"/>
      <c r="AC8" s="319"/>
      <c r="AD8" s="337"/>
      <c r="AE8" s="313"/>
      <c r="AF8" s="337"/>
      <c r="AG8" s="337"/>
      <c r="AH8" s="337"/>
      <c r="AI8" s="337"/>
      <c r="AJ8" s="338" t="s">
        <v>1488</v>
      </c>
      <c r="AK8" s="312"/>
      <c r="AL8" s="313">
        <v>5</v>
      </c>
      <c r="AM8" s="313">
        <v>5</v>
      </c>
      <c r="AN8" s="313" t="s">
        <v>23</v>
      </c>
      <c r="AO8" s="338" t="s">
        <v>245</v>
      </c>
      <c r="AP8" s="339"/>
    </row>
    <row r="9" spans="1:42" s="9" customFormat="1" ht="20.100000000000001" customHeight="1" x14ac:dyDescent="0.25">
      <c r="A9" s="299" t="s">
        <v>39</v>
      </c>
      <c r="B9" s="300">
        <v>5</v>
      </c>
      <c r="C9" s="617" t="s">
        <v>40</v>
      </c>
      <c r="D9" s="618" t="s">
        <v>41</v>
      </c>
      <c r="E9" s="655" t="s">
        <v>1346</v>
      </c>
      <c r="F9" s="312"/>
      <c r="G9" s="313"/>
      <c r="H9" s="313"/>
      <c r="I9" s="313"/>
      <c r="J9" s="314"/>
      <c r="K9" s="315" t="s">
        <v>43</v>
      </c>
      <c r="L9" s="313" t="s">
        <v>23</v>
      </c>
      <c r="M9" s="313"/>
      <c r="N9" s="313" t="s">
        <v>27</v>
      </c>
      <c r="O9" s="313"/>
      <c r="P9" s="313"/>
      <c r="Q9" s="313"/>
      <c r="R9" s="313" t="s">
        <v>23</v>
      </c>
      <c r="S9" s="314" t="s">
        <v>44</v>
      </c>
      <c r="T9" s="308" t="s">
        <v>28</v>
      </c>
      <c r="U9" s="309" t="s">
        <v>28</v>
      </c>
      <c r="V9" s="309" t="s">
        <v>28</v>
      </c>
      <c r="W9" s="313"/>
      <c r="X9" s="316" t="s">
        <v>28</v>
      </c>
      <c r="Y9" s="626" t="s">
        <v>28</v>
      </c>
      <c r="Z9" s="313"/>
      <c r="AA9" s="318">
        <v>95.705506771840007</v>
      </c>
      <c r="AB9" s="656"/>
      <c r="AC9" s="319"/>
      <c r="AD9" s="337"/>
      <c r="AE9" s="313"/>
      <c r="AF9" s="337"/>
      <c r="AG9" s="337"/>
      <c r="AH9" s="337"/>
      <c r="AI9" s="337"/>
      <c r="AJ9" s="338"/>
      <c r="AK9" s="312" t="s">
        <v>23</v>
      </c>
      <c r="AL9" s="313">
        <v>2</v>
      </c>
      <c r="AM9" s="313">
        <v>1</v>
      </c>
      <c r="AN9" s="313" t="s">
        <v>23</v>
      </c>
      <c r="AO9" s="338" t="s">
        <v>38</v>
      </c>
      <c r="AP9" s="339" t="s">
        <v>204</v>
      </c>
    </row>
    <row r="10" spans="1:42" s="9" customFormat="1" ht="20.100000000000001" customHeight="1" x14ac:dyDescent="0.25">
      <c r="A10" s="299" t="s">
        <v>45</v>
      </c>
      <c r="B10" s="300">
        <v>5</v>
      </c>
      <c r="C10" s="617" t="s">
        <v>35</v>
      </c>
      <c r="D10" s="618" t="s">
        <v>46</v>
      </c>
      <c r="E10" s="655" t="s">
        <v>1347</v>
      </c>
      <c r="F10" s="312" t="s">
        <v>49</v>
      </c>
      <c r="G10" s="313" t="s">
        <v>27</v>
      </c>
      <c r="H10" s="313" t="s">
        <v>27</v>
      </c>
      <c r="I10" s="313" t="s">
        <v>27</v>
      </c>
      <c r="J10" s="314"/>
      <c r="K10" s="315" t="s">
        <v>50</v>
      </c>
      <c r="L10" s="313" t="s">
        <v>49</v>
      </c>
      <c r="M10" s="313"/>
      <c r="N10" s="313" t="s">
        <v>22</v>
      </c>
      <c r="O10" s="313"/>
      <c r="P10" s="313"/>
      <c r="Q10" s="313"/>
      <c r="R10" s="313"/>
      <c r="S10" s="314"/>
      <c r="T10" s="308" t="s">
        <v>28</v>
      </c>
      <c r="U10" s="309" t="s">
        <v>28</v>
      </c>
      <c r="V10" s="309" t="s">
        <v>28</v>
      </c>
      <c r="W10" s="313" t="s">
        <v>27</v>
      </c>
      <c r="X10" s="316" t="s">
        <v>28</v>
      </c>
      <c r="Y10" s="317" t="s">
        <v>22</v>
      </c>
      <c r="Z10" s="67" t="s">
        <v>23</v>
      </c>
      <c r="AA10" s="318">
        <v>19083.202276288001</v>
      </c>
      <c r="AB10" s="656"/>
      <c r="AC10" s="319" t="s">
        <v>47</v>
      </c>
      <c r="AD10" s="337" t="s">
        <v>48</v>
      </c>
      <c r="AE10" s="313" t="s">
        <v>23</v>
      </c>
      <c r="AF10" s="337" t="s">
        <v>27</v>
      </c>
      <c r="AG10" s="337" t="s">
        <v>27</v>
      </c>
      <c r="AH10" s="337" t="s">
        <v>27</v>
      </c>
      <c r="AI10" s="337" t="s">
        <v>27</v>
      </c>
      <c r="AJ10" s="338" t="s">
        <v>1489</v>
      </c>
      <c r="AK10" s="312"/>
      <c r="AL10" s="313">
        <v>10</v>
      </c>
      <c r="AM10" s="313">
        <v>9</v>
      </c>
      <c r="AN10" s="313" t="s">
        <v>23</v>
      </c>
      <c r="AO10" s="338" t="s">
        <v>246</v>
      </c>
      <c r="AP10" s="339" t="s">
        <v>25</v>
      </c>
    </row>
    <row r="11" spans="1:42" s="9" customFormat="1" ht="20.100000000000001" customHeight="1" x14ac:dyDescent="0.25">
      <c r="A11" s="299" t="s">
        <v>51</v>
      </c>
      <c r="B11" s="300">
        <v>8</v>
      </c>
      <c r="C11" s="617" t="s">
        <v>52</v>
      </c>
      <c r="D11" s="618" t="s">
        <v>53</v>
      </c>
      <c r="E11" s="655" t="s">
        <v>1348</v>
      </c>
      <c r="F11" s="312" t="s">
        <v>55</v>
      </c>
      <c r="G11" s="313"/>
      <c r="H11" s="313" t="s">
        <v>27</v>
      </c>
      <c r="I11" s="313"/>
      <c r="J11" s="314"/>
      <c r="K11" s="319"/>
      <c r="L11" s="313" t="s">
        <v>23</v>
      </c>
      <c r="M11" s="313"/>
      <c r="N11" s="313" t="s">
        <v>27</v>
      </c>
      <c r="O11" s="313"/>
      <c r="P11" s="313" t="s">
        <v>23</v>
      </c>
      <c r="Q11" s="313" t="s">
        <v>23</v>
      </c>
      <c r="R11" s="313"/>
      <c r="S11" s="314" t="s">
        <v>31</v>
      </c>
      <c r="T11" s="312" t="s">
        <v>22</v>
      </c>
      <c r="U11" s="313" t="s">
        <v>22</v>
      </c>
      <c r="V11" s="313" t="s">
        <v>22</v>
      </c>
      <c r="W11" s="313" t="s">
        <v>27</v>
      </c>
      <c r="X11" s="313" t="s">
        <v>22</v>
      </c>
      <c r="Y11" s="626" t="s">
        <v>28</v>
      </c>
      <c r="Z11" s="313"/>
      <c r="AA11" s="318">
        <v>2865.0550849536003</v>
      </c>
      <c r="AB11" s="656" t="s">
        <v>1490</v>
      </c>
      <c r="AC11" s="319"/>
      <c r="AD11" s="337" t="s">
        <v>1491</v>
      </c>
      <c r="AE11" s="313" t="s">
        <v>23</v>
      </c>
      <c r="AF11" s="337" t="s">
        <v>22</v>
      </c>
      <c r="AG11" s="337" t="s">
        <v>27</v>
      </c>
      <c r="AH11" s="337" t="s">
        <v>27</v>
      </c>
      <c r="AI11" s="337" t="s">
        <v>22</v>
      </c>
      <c r="AJ11" s="338" t="s">
        <v>1492</v>
      </c>
      <c r="AK11" s="312" t="s">
        <v>23</v>
      </c>
      <c r="AL11" s="313">
        <v>8</v>
      </c>
      <c r="AM11" s="313">
        <v>2</v>
      </c>
      <c r="AN11" s="313" t="s">
        <v>23</v>
      </c>
      <c r="AO11" s="338" t="s">
        <v>54</v>
      </c>
      <c r="AP11" s="339" t="s">
        <v>313</v>
      </c>
    </row>
    <row r="12" spans="1:42" s="9" customFormat="1" ht="20.100000000000001" customHeight="1" x14ac:dyDescent="0.25">
      <c r="A12" s="299" t="s">
        <v>56</v>
      </c>
      <c r="B12" s="300">
        <v>5</v>
      </c>
      <c r="C12" s="617" t="s">
        <v>35</v>
      </c>
      <c r="D12" s="618" t="s">
        <v>65</v>
      </c>
      <c r="E12" s="655" t="s">
        <v>1349</v>
      </c>
      <c r="F12" s="312"/>
      <c r="G12" s="313"/>
      <c r="H12" s="313"/>
      <c r="I12" s="313"/>
      <c r="J12" s="314"/>
      <c r="K12" s="315" t="s">
        <v>29</v>
      </c>
      <c r="L12" s="313" t="s">
        <v>30</v>
      </c>
      <c r="M12" s="313">
        <v>6</v>
      </c>
      <c r="N12" s="313" t="s">
        <v>27</v>
      </c>
      <c r="O12" s="313"/>
      <c r="P12" s="313"/>
      <c r="Q12" s="313" t="s">
        <v>23</v>
      </c>
      <c r="R12" s="313" t="s">
        <v>23</v>
      </c>
      <c r="S12" s="314" t="s">
        <v>31</v>
      </c>
      <c r="T12" s="308" t="s">
        <v>28</v>
      </c>
      <c r="U12" s="309" t="s">
        <v>28</v>
      </c>
      <c r="V12" s="309" t="s">
        <v>28</v>
      </c>
      <c r="W12" s="313" t="s">
        <v>27</v>
      </c>
      <c r="X12" s="316" t="s">
        <v>28</v>
      </c>
      <c r="Y12" s="317" t="s">
        <v>22</v>
      </c>
      <c r="Z12" s="313"/>
      <c r="AA12" s="318">
        <v>4506.8060155328003</v>
      </c>
      <c r="AB12" s="656"/>
      <c r="AC12" s="319"/>
      <c r="AD12" s="337"/>
      <c r="AE12" s="313"/>
      <c r="AF12" s="337"/>
      <c r="AG12" s="337"/>
      <c r="AH12" s="337"/>
      <c r="AI12" s="337"/>
      <c r="AJ12" s="338" t="s">
        <v>1493</v>
      </c>
      <c r="AK12" s="312"/>
      <c r="AL12" s="313">
        <v>6</v>
      </c>
      <c r="AM12" s="313">
        <v>6</v>
      </c>
      <c r="AN12" s="313" t="s">
        <v>23</v>
      </c>
      <c r="AO12" s="338" t="s">
        <v>239</v>
      </c>
      <c r="AP12" s="339"/>
    </row>
    <row r="13" spans="1:42" s="9" customFormat="1" ht="20.100000000000001" customHeight="1" x14ac:dyDescent="0.25">
      <c r="A13" s="299" t="s">
        <v>57</v>
      </c>
      <c r="B13" s="300">
        <v>2</v>
      </c>
      <c r="C13" s="617" t="s">
        <v>35</v>
      </c>
      <c r="D13" s="618" t="s">
        <v>65</v>
      </c>
      <c r="E13" s="655" t="s">
        <v>1350</v>
      </c>
      <c r="F13" s="312"/>
      <c r="G13" s="313"/>
      <c r="H13" s="313"/>
      <c r="I13" s="313"/>
      <c r="J13" s="314"/>
      <c r="K13" s="315" t="s">
        <v>37</v>
      </c>
      <c r="L13" s="313"/>
      <c r="M13" s="313"/>
      <c r="N13" s="313"/>
      <c r="O13" s="313"/>
      <c r="P13" s="313"/>
      <c r="Q13" s="313"/>
      <c r="R13" s="313"/>
      <c r="S13" s="314"/>
      <c r="T13" s="308" t="s">
        <v>28</v>
      </c>
      <c r="U13" s="309" t="s">
        <v>28</v>
      </c>
      <c r="V13" s="309" t="s">
        <v>28</v>
      </c>
      <c r="W13" s="313" t="s">
        <v>27</v>
      </c>
      <c r="X13" s="316" t="s">
        <v>28</v>
      </c>
      <c r="Y13" s="317" t="s">
        <v>22</v>
      </c>
      <c r="Z13" s="313"/>
      <c r="AA13" s="318">
        <v>120.30388507264</v>
      </c>
      <c r="AB13" s="656"/>
      <c r="AC13" s="319" t="s">
        <v>58</v>
      </c>
      <c r="AD13" s="337" t="s">
        <v>25</v>
      </c>
      <c r="AE13" s="313"/>
      <c r="AF13" s="337" t="s">
        <v>59</v>
      </c>
      <c r="AG13" s="337" t="s">
        <v>59</v>
      </c>
      <c r="AH13" s="337" t="s">
        <v>59</v>
      </c>
      <c r="AI13" s="337" t="s">
        <v>59</v>
      </c>
      <c r="AJ13" s="338" t="s">
        <v>1494</v>
      </c>
      <c r="AK13" s="312" t="s">
        <v>23</v>
      </c>
      <c r="AL13" s="313">
        <v>2</v>
      </c>
      <c r="AM13" s="313">
        <v>1</v>
      </c>
      <c r="AN13" s="313" t="s">
        <v>23</v>
      </c>
      <c r="AO13" s="338" t="s">
        <v>38</v>
      </c>
      <c r="AP13" s="339" t="s">
        <v>36</v>
      </c>
    </row>
    <row r="14" spans="1:42" s="9" customFormat="1" ht="20.100000000000001" customHeight="1" x14ac:dyDescent="0.25">
      <c r="A14" s="299" t="s">
        <v>60</v>
      </c>
      <c r="B14" s="300">
        <v>5</v>
      </c>
      <c r="C14" s="617" t="s">
        <v>21</v>
      </c>
      <c r="D14" s="618" t="s">
        <v>53</v>
      </c>
      <c r="E14" s="655" t="s">
        <v>1351</v>
      </c>
      <c r="F14" s="312" t="s">
        <v>62</v>
      </c>
      <c r="G14" s="313"/>
      <c r="H14" s="313"/>
      <c r="I14" s="313"/>
      <c r="J14" s="314"/>
      <c r="K14" s="315" t="s">
        <v>63</v>
      </c>
      <c r="L14" s="313" t="s">
        <v>23</v>
      </c>
      <c r="M14" s="313"/>
      <c r="N14" s="313" t="s">
        <v>27</v>
      </c>
      <c r="O14" s="313"/>
      <c r="P14" s="313"/>
      <c r="Q14" s="313"/>
      <c r="R14" s="313" t="s">
        <v>23</v>
      </c>
      <c r="S14" s="314" t="s">
        <v>44</v>
      </c>
      <c r="T14" s="312" t="s">
        <v>22</v>
      </c>
      <c r="U14" s="313" t="s">
        <v>22</v>
      </c>
      <c r="V14" s="313" t="s">
        <v>22</v>
      </c>
      <c r="W14" s="313"/>
      <c r="X14" s="313" t="s">
        <v>22</v>
      </c>
      <c r="Y14" s="317" t="s">
        <v>27</v>
      </c>
      <c r="Z14" s="313"/>
      <c r="AA14" s="318">
        <v>1099.7621528</v>
      </c>
      <c r="AB14" s="656"/>
      <c r="AC14" s="319" t="s">
        <v>61</v>
      </c>
      <c r="AD14" s="337" t="s">
        <v>25</v>
      </c>
      <c r="AE14" s="313"/>
      <c r="AF14" s="337" t="s">
        <v>59</v>
      </c>
      <c r="AG14" s="337" t="s">
        <v>59</v>
      </c>
      <c r="AH14" s="337" t="s">
        <v>59</v>
      </c>
      <c r="AI14" s="337" t="s">
        <v>59</v>
      </c>
      <c r="AJ14" s="338" t="s">
        <v>1495</v>
      </c>
      <c r="AK14" s="312"/>
      <c r="AL14" s="313">
        <v>7</v>
      </c>
      <c r="AM14" s="313">
        <v>1</v>
      </c>
      <c r="AN14" s="313"/>
      <c r="AO14" s="338" t="s">
        <v>172</v>
      </c>
      <c r="AP14" s="339" t="s">
        <v>247</v>
      </c>
    </row>
    <row r="15" spans="1:42" s="9" customFormat="1" ht="20.100000000000001" customHeight="1" x14ac:dyDescent="0.25">
      <c r="A15" s="299" t="s">
        <v>64</v>
      </c>
      <c r="B15" s="300">
        <v>2</v>
      </c>
      <c r="C15" s="617" t="s">
        <v>35</v>
      </c>
      <c r="D15" s="618" t="s">
        <v>65</v>
      </c>
      <c r="E15" s="655" t="s">
        <v>1352</v>
      </c>
      <c r="F15" s="312"/>
      <c r="G15" s="313"/>
      <c r="H15" s="313"/>
      <c r="I15" s="313"/>
      <c r="J15" s="314"/>
      <c r="K15" s="315" t="s">
        <v>37</v>
      </c>
      <c r="L15" s="313"/>
      <c r="M15" s="313"/>
      <c r="N15" s="313"/>
      <c r="O15" s="313"/>
      <c r="P15" s="313"/>
      <c r="Q15" s="313"/>
      <c r="R15" s="313"/>
      <c r="S15" s="314"/>
      <c r="T15" s="627" t="s">
        <v>1468</v>
      </c>
      <c r="U15" s="309" t="s">
        <v>1468</v>
      </c>
      <c r="V15" s="309" t="s">
        <v>1468</v>
      </c>
      <c r="W15" s="313" t="s">
        <v>27</v>
      </c>
      <c r="X15" s="316" t="s">
        <v>28</v>
      </c>
      <c r="Y15" s="317" t="s">
        <v>22</v>
      </c>
      <c r="Z15" s="313"/>
      <c r="AA15" s="318">
        <v>1500.9910662336001</v>
      </c>
      <c r="AB15" s="656"/>
      <c r="AC15" s="319"/>
      <c r="AD15" s="337"/>
      <c r="AE15" s="313"/>
      <c r="AF15" s="337"/>
      <c r="AG15" s="337"/>
      <c r="AH15" s="337"/>
      <c r="AI15" s="337"/>
      <c r="AJ15" s="338" t="s">
        <v>1496</v>
      </c>
      <c r="AK15" s="312"/>
      <c r="AL15" s="313">
        <v>1</v>
      </c>
      <c r="AM15" s="313">
        <v>1</v>
      </c>
      <c r="AN15" s="313" t="s">
        <v>23</v>
      </c>
      <c r="AO15" s="338" t="s">
        <v>38</v>
      </c>
      <c r="AP15" s="339"/>
    </row>
    <row r="16" spans="1:42" s="9" customFormat="1" ht="20.100000000000001" customHeight="1" x14ac:dyDescent="0.25">
      <c r="A16" s="299" t="s">
        <v>66</v>
      </c>
      <c r="B16" s="300">
        <v>5</v>
      </c>
      <c r="C16" s="617" t="s">
        <v>67</v>
      </c>
      <c r="D16" s="618" t="s">
        <v>46</v>
      </c>
      <c r="E16" s="655" t="s">
        <v>1353</v>
      </c>
      <c r="F16" s="312"/>
      <c r="G16" s="313"/>
      <c r="H16" s="313"/>
      <c r="I16" s="313"/>
      <c r="J16" s="314"/>
      <c r="K16" s="315" t="s">
        <v>143</v>
      </c>
      <c r="L16" s="313" t="s">
        <v>32</v>
      </c>
      <c r="M16" s="313"/>
      <c r="N16" s="313" t="s">
        <v>22</v>
      </c>
      <c r="O16" s="313"/>
      <c r="P16" s="313"/>
      <c r="Q16" s="313"/>
      <c r="R16" s="313"/>
      <c r="S16" s="314"/>
      <c r="T16" s="312" t="s">
        <v>27</v>
      </c>
      <c r="U16" s="313" t="s">
        <v>27</v>
      </c>
      <c r="V16" s="313" t="s">
        <v>27</v>
      </c>
      <c r="W16" s="313"/>
      <c r="X16" s="313" t="s">
        <v>22</v>
      </c>
      <c r="Y16" s="317" t="s">
        <v>27</v>
      </c>
      <c r="Z16" s="67" t="s">
        <v>23</v>
      </c>
      <c r="AA16" s="318">
        <v>7389.1260394239998</v>
      </c>
      <c r="AB16" s="656"/>
      <c r="AC16" s="319" t="s">
        <v>1497</v>
      </c>
      <c r="AD16" s="337" t="s">
        <v>25</v>
      </c>
      <c r="AE16" s="313" t="s">
        <v>23</v>
      </c>
      <c r="AF16" s="337" t="s">
        <v>27</v>
      </c>
      <c r="AG16" s="337" t="s">
        <v>59</v>
      </c>
      <c r="AH16" s="337" t="s">
        <v>59</v>
      </c>
      <c r="AI16" s="337" t="s">
        <v>59</v>
      </c>
      <c r="AJ16" s="338" t="s">
        <v>1498</v>
      </c>
      <c r="AK16" s="312"/>
      <c r="AL16" s="313">
        <v>6</v>
      </c>
      <c r="AM16" s="313">
        <v>6</v>
      </c>
      <c r="AN16" s="313" t="s">
        <v>23</v>
      </c>
      <c r="AO16" s="338" t="s">
        <v>248</v>
      </c>
      <c r="AP16" s="339"/>
    </row>
    <row r="17" spans="1:42" s="9" customFormat="1" ht="20.100000000000001" customHeight="1" x14ac:dyDescent="0.25">
      <c r="A17" s="299" t="s">
        <v>68</v>
      </c>
      <c r="B17" s="300">
        <v>5</v>
      </c>
      <c r="C17" s="617" t="s">
        <v>67</v>
      </c>
      <c r="D17" s="618" t="s">
        <v>46</v>
      </c>
      <c r="E17" s="655" t="s">
        <v>1354</v>
      </c>
      <c r="F17" s="312" t="s">
        <v>49</v>
      </c>
      <c r="G17" s="313" t="s">
        <v>27</v>
      </c>
      <c r="H17" s="313"/>
      <c r="I17" s="313"/>
      <c r="J17" s="314" t="s">
        <v>27</v>
      </c>
      <c r="K17" s="315" t="s">
        <v>50</v>
      </c>
      <c r="L17" s="313" t="s">
        <v>69</v>
      </c>
      <c r="M17" s="313"/>
      <c r="N17" s="313" t="s">
        <v>22</v>
      </c>
      <c r="O17" s="313"/>
      <c r="P17" s="313"/>
      <c r="Q17" s="313"/>
      <c r="R17" s="313"/>
      <c r="S17" s="314"/>
      <c r="T17" s="312" t="s">
        <v>27</v>
      </c>
      <c r="U17" s="313" t="s">
        <v>27</v>
      </c>
      <c r="V17" s="313" t="s">
        <v>27</v>
      </c>
      <c r="W17" s="313"/>
      <c r="X17" s="313" t="s">
        <v>27</v>
      </c>
      <c r="Y17" s="317" t="s">
        <v>22</v>
      </c>
      <c r="Z17" s="313"/>
      <c r="AA17" s="318">
        <v>1945.3205298687999</v>
      </c>
      <c r="AB17" s="656"/>
      <c r="AC17" s="319"/>
      <c r="AD17" s="337"/>
      <c r="AE17" s="313"/>
      <c r="AF17" s="337"/>
      <c r="AG17" s="337"/>
      <c r="AH17" s="337"/>
      <c r="AI17" s="337"/>
      <c r="AJ17" s="338" t="s">
        <v>1499</v>
      </c>
      <c r="AK17" s="312"/>
      <c r="AL17" s="313">
        <v>6</v>
      </c>
      <c r="AM17" s="313">
        <v>5</v>
      </c>
      <c r="AN17" s="313" t="s">
        <v>23</v>
      </c>
      <c r="AO17" s="338" t="s">
        <v>249</v>
      </c>
      <c r="AP17" s="339" t="s">
        <v>204</v>
      </c>
    </row>
    <row r="18" spans="1:42" s="9" customFormat="1" ht="20.100000000000001" customHeight="1" x14ac:dyDescent="0.25">
      <c r="A18" s="299" t="s">
        <v>70</v>
      </c>
      <c r="B18" s="300">
        <v>4</v>
      </c>
      <c r="C18" s="617" t="s">
        <v>52</v>
      </c>
      <c r="D18" s="618" t="s">
        <v>65</v>
      </c>
      <c r="E18" s="655" t="s">
        <v>1355</v>
      </c>
      <c r="F18" s="312"/>
      <c r="G18" s="313"/>
      <c r="H18" s="313"/>
      <c r="I18" s="313"/>
      <c r="J18" s="314"/>
      <c r="K18" s="315" t="s">
        <v>37</v>
      </c>
      <c r="L18" s="313"/>
      <c r="M18" s="313"/>
      <c r="N18" s="313"/>
      <c r="O18" s="313"/>
      <c r="P18" s="313"/>
      <c r="Q18" s="313"/>
      <c r="R18" s="313"/>
      <c r="S18" s="314"/>
      <c r="T18" s="308" t="s">
        <v>28</v>
      </c>
      <c r="U18" s="309" t="s">
        <v>28</v>
      </c>
      <c r="V18" s="309" t="s">
        <v>28</v>
      </c>
      <c r="W18" s="313" t="s">
        <v>27</v>
      </c>
      <c r="X18" s="316" t="s">
        <v>28</v>
      </c>
      <c r="Y18" s="317" t="s">
        <v>22</v>
      </c>
      <c r="Z18" s="313"/>
      <c r="AA18" s="318">
        <v>2068.6769836735998</v>
      </c>
      <c r="AB18" s="656" t="s">
        <v>23</v>
      </c>
      <c r="AC18" s="319" t="s">
        <v>71</v>
      </c>
      <c r="AD18" s="337" t="s">
        <v>25</v>
      </c>
      <c r="AE18" s="313" t="s">
        <v>23</v>
      </c>
      <c r="AF18" s="337" t="s">
        <v>42</v>
      </c>
      <c r="AG18" s="337" t="s">
        <v>42</v>
      </c>
      <c r="AH18" s="337" t="s">
        <v>42</v>
      </c>
      <c r="AI18" s="337" t="s">
        <v>42</v>
      </c>
      <c r="AJ18" s="338" t="s">
        <v>1500</v>
      </c>
      <c r="AK18" s="312" t="s">
        <v>23</v>
      </c>
      <c r="AL18" s="313">
        <v>3</v>
      </c>
      <c r="AM18" s="313">
        <v>1</v>
      </c>
      <c r="AN18" s="313" t="s">
        <v>23</v>
      </c>
      <c r="AO18" s="338" t="s">
        <v>38</v>
      </c>
      <c r="AP18" s="339" t="s">
        <v>250</v>
      </c>
    </row>
    <row r="19" spans="1:42" s="9" customFormat="1" ht="20.100000000000001" customHeight="1" x14ac:dyDescent="0.25">
      <c r="A19" s="299" t="s">
        <v>72</v>
      </c>
      <c r="B19" s="300">
        <v>4</v>
      </c>
      <c r="C19" s="617" t="s">
        <v>52</v>
      </c>
      <c r="D19" s="618" t="s">
        <v>73</v>
      </c>
      <c r="E19" s="655" t="s">
        <v>1356</v>
      </c>
      <c r="F19" s="312" t="s">
        <v>55</v>
      </c>
      <c r="G19" s="313"/>
      <c r="H19" s="313" t="s">
        <v>27</v>
      </c>
      <c r="I19" s="313"/>
      <c r="J19" s="314"/>
      <c r="K19" s="315" t="s">
        <v>74</v>
      </c>
      <c r="L19" s="313" t="s">
        <v>23</v>
      </c>
      <c r="M19" s="313"/>
      <c r="N19" s="313" t="s">
        <v>27</v>
      </c>
      <c r="O19" s="313" t="s">
        <v>23</v>
      </c>
      <c r="P19" s="313" t="s">
        <v>23</v>
      </c>
      <c r="Q19" s="313" t="s">
        <v>23</v>
      </c>
      <c r="R19" s="313"/>
      <c r="S19" s="314" t="s">
        <v>22</v>
      </c>
      <c r="T19" s="312" t="s">
        <v>22</v>
      </c>
      <c r="U19" s="313" t="s">
        <v>22</v>
      </c>
      <c r="V19" s="313" t="s">
        <v>22</v>
      </c>
      <c r="W19" s="313" t="s">
        <v>27</v>
      </c>
      <c r="X19" s="313" t="s">
        <v>22</v>
      </c>
      <c r="Y19" s="317" t="s">
        <v>22</v>
      </c>
      <c r="Z19" s="313"/>
      <c r="AA19" s="318">
        <v>2282.3683981376003</v>
      </c>
      <c r="AB19" s="656" t="s">
        <v>1490</v>
      </c>
      <c r="AC19" s="319" t="s">
        <v>71</v>
      </c>
      <c r="AD19" s="337" t="s">
        <v>25</v>
      </c>
      <c r="AE19" s="313" t="s">
        <v>23</v>
      </c>
      <c r="AF19" s="337" t="s">
        <v>42</v>
      </c>
      <c r="AG19" s="337" t="s">
        <v>27</v>
      </c>
      <c r="AH19" s="337" t="s">
        <v>59</v>
      </c>
      <c r="AI19" s="337" t="s">
        <v>42</v>
      </c>
      <c r="AJ19" s="338" t="s">
        <v>1501</v>
      </c>
      <c r="AK19" s="312" t="s">
        <v>23</v>
      </c>
      <c r="AL19" s="313">
        <v>4</v>
      </c>
      <c r="AM19" s="313">
        <v>1</v>
      </c>
      <c r="AN19" s="313" t="s">
        <v>23</v>
      </c>
      <c r="AO19" s="338" t="s">
        <v>38</v>
      </c>
      <c r="AP19" s="339" t="s">
        <v>314</v>
      </c>
    </row>
    <row r="20" spans="1:42" s="9" customFormat="1" ht="20.100000000000001" customHeight="1" x14ac:dyDescent="0.25">
      <c r="A20" s="299" t="s">
        <v>75</v>
      </c>
      <c r="B20" s="300">
        <v>2</v>
      </c>
      <c r="C20" s="617" t="s">
        <v>35</v>
      </c>
      <c r="D20" s="618" t="s">
        <v>65</v>
      </c>
      <c r="E20" s="655" t="s">
        <v>1357</v>
      </c>
      <c r="F20" s="312"/>
      <c r="G20" s="313"/>
      <c r="H20" s="313"/>
      <c r="I20" s="313"/>
      <c r="J20" s="314"/>
      <c r="K20" s="315" t="s">
        <v>37</v>
      </c>
      <c r="L20" s="313"/>
      <c r="M20" s="313"/>
      <c r="N20" s="313"/>
      <c r="O20" s="313"/>
      <c r="P20" s="313"/>
      <c r="Q20" s="313"/>
      <c r="R20" s="313"/>
      <c r="S20" s="314"/>
      <c r="T20" s="308" t="s">
        <v>28</v>
      </c>
      <c r="U20" s="309" t="s">
        <v>28</v>
      </c>
      <c r="V20" s="309" t="s">
        <v>28</v>
      </c>
      <c r="W20" s="313" t="s">
        <v>27</v>
      </c>
      <c r="X20" s="316" t="s">
        <v>28</v>
      </c>
      <c r="Y20" s="317" t="s">
        <v>22</v>
      </c>
      <c r="Z20" s="313"/>
      <c r="AA20" s="318">
        <v>311.50916049471999</v>
      </c>
      <c r="AB20" s="656" t="s">
        <v>1490</v>
      </c>
      <c r="AC20" s="319" t="s">
        <v>76</v>
      </c>
      <c r="AD20" s="337" t="s">
        <v>25</v>
      </c>
      <c r="AE20" s="313" t="s">
        <v>23</v>
      </c>
      <c r="AF20" s="337" t="s">
        <v>22</v>
      </c>
      <c r="AG20" s="337" t="s">
        <v>27</v>
      </c>
      <c r="AH20" s="337" t="s">
        <v>27</v>
      </c>
      <c r="AI20" s="337" t="s">
        <v>22</v>
      </c>
      <c r="AJ20" s="338" t="s">
        <v>1502</v>
      </c>
      <c r="AK20" s="312" t="s">
        <v>23</v>
      </c>
      <c r="AL20" s="313">
        <v>6</v>
      </c>
      <c r="AM20" s="313">
        <v>3</v>
      </c>
      <c r="AN20" s="313" t="s">
        <v>23</v>
      </c>
      <c r="AO20" s="338" t="s">
        <v>251</v>
      </c>
      <c r="AP20" s="339" t="s">
        <v>315</v>
      </c>
    </row>
    <row r="21" spans="1:42" s="9" customFormat="1" ht="20.100000000000001" customHeight="1" x14ac:dyDescent="0.25">
      <c r="A21" s="299" t="s">
        <v>78</v>
      </c>
      <c r="B21" s="300">
        <v>3</v>
      </c>
      <c r="C21" s="617" t="s">
        <v>35</v>
      </c>
      <c r="D21" s="618" t="s">
        <v>79</v>
      </c>
      <c r="E21" s="655" t="s">
        <v>1358</v>
      </c>
      <c r="F21" s="312"/>
      <c r="G21" s="313"/>
      <c r="H21" s="313"/>
      <c r="I21" s="313"/>
      <c r="J21" s="314"/>
      <c r="K21" s="315" t="s">
        <v>80</v>
      </c>
      <c r="L21" s="313" t="s">
        <v>23</v>
      </c>
      <c r="M21" s="313"/>
      <c r="N21" s="313" t="s">
        <v>27</v>
      </c>
      <c r="O21" s="313"/>
      <c r="P21" s="313" t="s">
        <v>23</v>
      </c>
      <c r="Q21" s="313"/>
      <c r="R21" s="313"/>
      <c r="S21" s="314" t="s">
        <v>22</v>
      </c>
      <c r="T21" s="308" t="s">
        <v>28</v>
      </c>
      <c r="U21" s="309" t="s">
        <v>28</v>
      </c>
      <c r="V21" s="309" t="s">
        <v>28</v>
      </c>
      <c r="W21" s="313" t="s">
        <v>27</v>
      </c>
      <c r="X21" s="337" t="s">
        <v>1487</v>
      </c>
      <c r="Y21" s="317" t="s">
        <v>22</v>
      </c>
      <c r="Z21" s="313"/>
      <c r="AA21" s="318">
        <v>283</v>
      </c>
      <c r="AB21" s="656"/>
      <c r="AC21" s="319"/>
      <c r="AD21" s="337"/>
      <c r="AE21" s="313"/>
      <c r="AF21" s="337"/>
      <c r="AG21" s="337"/>
      <c r="AH21" s="337"/>
      <c r="AI21" s="337"/>
      <c r="AJ21" s="338" t="s">
        <v>1503</v>
      </c>
      <c r="AK21" s="312"/>
      <c r="AL21" s="313">
        <v>2</v>
      </c>
      <c r="AM21" s="313">
        <v>2</v>
      </c>
      <c r="AN21" s="313" t="s">
        <v>23</v>
      </c>
      <c r="AO21" s="338" t="s">
        <v>252</v>
      </c>
      <c r="AP21" s="339"/>
    </row>
    <row r="22" spans="1:42" s="9" customFormat="1" ht="20.100000000000001" customHeight="1" x14ac:dyDescent="0.25">
      <c r="A22" s="299" t="s">
        <v>81</v>
      </c>
      <c r="B22" s="300">
        <v>5</v>
      </c>
      <c r="C22" s="617" t="s">
        <v>67</v>
      </c>
      <c r="D22" s="618" t="s">
        <v>46</v>
      </c>
      <c r="E22" s="655" t="s">
        <v>1359</v>
      </c>
      <c r="F22" s="312" t="s">
        <v>49</v>
      </c>
      <c r="G22" s="313" t="s">
        <v>27</v>
      </c>
      <c r="H22" s="313"/>
      <c r="I22" s="313"/>
      <c r="J22" s="314" t="s">
        <v>27</v>
      </c>
      <c r="K22" s="315" t="s">
        <v>50</v>
      </c>
      <c r="L22" s="313" t="s">
        <v>69</v>
      </c>
      <c r="M22" s="313"/>
      <c r="N22" s="313" t="s">
        <v>22</v>
      </c>
      <c r="O22" s="313"/>
      <c r="P22" s="313"/>
      <c r="Q22" s="313"/>
      <c r="R22" s="313"/>
      <c r="S22" s="314"/>
      <c r="T22" s="308" t="s">
        <v>28</v>
      </c>
      <c r="U22" s="309" t="s">
        <v>28</v>
      </c>
      <c r="V22" s="309" t="s">
        <v>28</v>
      </c>
      <c r="W22" s="313"/>
      <c r="X22" s="316" t="s">
        <v>28</v>
      </c>
      <c r="Y22" s="317" t="s">
        <v>22</v>
      </c>
      <c r="Z22" s="313"/>
      <c r="AA22" s="318">
        <v>362.04714941248</v>
      </c>
      <c r="AB22" s="656"/>
      <c r="AC22" s="319"/>
      <c r="AD22" s="337"/>
      <c r="AE22" s="313"/>
      <c r="AF22" s="337"/>
      <c r="AG22" s="337"/>
      <c r="AH22" s="337"/>
      <c r="AI22" s="337"/>
      <c r="AJ22" s="338" t="s">
        <v>326</v>
      </c>
      <c r="AK22" s="312"/>
      <c r="AL22" s="313">
        <v>3</v>
      </c>
      <c r="AM22" s="313">
        <v>2</v>
      </c>
      <c r="AN22" s="313" t="s">
        <v>23</v>
      </c>
      <c r="AO22" s="338" t="s">
        <v>253</v>
      </c>
      <c r="AP22" s="339" t="s">
        <v>25</v>
      </c>
    </row>
    <row r="23" spans="1:42" s="9" customFormat="1" ht="20.100000000000001" customHeight="1" x14ac:dyDescent="0.25">
      <c r="A23" s="299" t="s">
        <v>82</v>
      </c>
      <c r="B23" s="300">
        <v>5</v>
      </c>
      <c r="C23" s="617" t="s">
        <v>35</v>
      </c>
      <c r="D23" s="618" t="s">
        <v>79</v>
      </c>
      <c r="E23" s="655" t="s">
        <v>1360</v>
      </c>
      <c r="F23" s="312" t="s">
        <v>49</v>
      </c>
      <c r="G23" s="313" t="s">
        <v>27</v>
      </c>
      <c r="H23" s="313" t="s">
        <v>27</v>
      </c>
      <c r="I23" s="313" t="s">
        <v>27</v>
      </c>
      <c r="J23" s="314"/>
      <c r="K23" s="315" t="s">
        <v>83</v>
      </c>
      <c r="L23" s="313" t="s">
        <v>32</v>
      </c>
      <c r="M23" s="313"/>
      <c r="N23" s="313" t="s">
        <v>27</v>
      </c>
      <c r="O23" s="313" t="s">
        <v>23</v>
      </c>
      <c r="P23" s="313" t="s">
        <v>23</v>
      </c>
      <c r="Q23" s="313"/>
      <c r="R23" s="313"/>
      <c r="S23" s="314" t="s">
        <v>22</v>
      </c>
      <c r="T23" s="638" t="s">
        <v>27</v>
      </c>
      <c r="U23" s="639" t="s">
        <v>27</v>
      </c>
      <c r="V23" s="639" t="s">
        <v>27</v>
      </c>
      <c r="W23" s="313" t="s">
        <v>27</v>
      </c>
      <c r="X23" s="640" t="s">
        <v>22</v>
      </c>
      <c r="Y23" s="626" t="s">
        <v>28</v>
      </c>
      <c r="Z23" s="313"/>
      <c r="AA23" s="318">
        <v>163.29454280128002</v>
      </c>
      <c r="AB23" s="656"/>
      <c r="AC23" s="319"/>
      <c r="AD23" s="337"/>
      <c r="AE23" s="313"/>
      <c r="AF23" s="337"/>
      <c r="AG23" s="337"/>
      <c r="AH23" s="337"/>
      <c r="AI23" s="337"/>
      <c r="AJ23" s="338" t="s">
        <v>1504</v>
      </c>
      <c r="AK23" s="312"/>
      <c r="AL23" s="313">
        <v>1</v>
      </c>
      <c r="AM23" s="313">
        <v>1</v>
      </c>
      <c r="AN23" s="313" t="s">
        <v>23</v>
      </c>
      <c r="AO23" s="338" t="s">
        <v>38</v>
      </c>
      <c r="AP23" s="339"/>
    </row>
    <row r="24" spans="1:42" s="9" customFormat="1" ht="20.100000000000001" customHeight="1" x14ac:dyDescent="0.25">
      <c r="A24" s="299" t="s">
        <v>84</v>
      </c>
      <c r="B24" s="300">
        <v>2</v>
      </c>
      <c r="C24" s="617" t="s">
        <v>35</v>
      </c>
      <c r="D24" s="618" t="s">
        <v>1335</v>
      </c>
      <c r="E24" s="655" t="s">
        <v>1361</v>
      </c>
      <c r="F24" s="312"/>
      <c r="G24" s="313"/>
      <c r="H24" s="313"/>
      <c r="I24" s="313"/>
      <c r="J24" s="314"/>
      <c r="K24" s="315" t="s">
        <v>86</v>
      </c>
      <c r="L24" s="313" t="s">
        <v>30</v>
      </c>
      <c r="M24" s="313">
        <v>2</v>
      </c>
      <c r="N24" s="313" t="s">
        <v>27</v>
      </c>
      <c r="O24" s="313"/>
      <c r="P24" s="313"/>
      <c r="Q24" s="313"/>
      <c r="R24" s="313" t="s">
        <v>23</v>
      </c>
      <c r="S24" s="314" t="s">
        <v>22</v>
      </c>
      <c r="T24" s="308" t="s">
        <v>28</v>
      </c>
      <c r="U24" s="309" t="s">
        <v>28</v>
      </c>
      <c r="V24" s="309" t="s">
        <v>28</v>
      </c>
      <c r="W24" s="313" t="s">
        <v>27</v>
      </c>
      <c r="X24" s="316" t="s">
        <v>28</v>
      </c>
      <c r="Y24" s="317" t="s">
        <v>27</v>
      </c>
      <c r="Z24" s="313"/>
      <c r="AA24" s="318">
        <v>1021.6622366720001</v>
      </c>
      <c r="AB24" s="656" t="s">
        <v>1490</v>
      </c>
      <c r="AC24" s="319" t="s">
        <v>85</v>
      </c>
      <c r="AD24" s="337" t="s">
        <v>48</v>
      </c>
      <c r="AE24" s="313" t="s">
        <v>23</v>
      </c>
      <c r="AF24" s="337" t="s">
        <v>27</v>
      </c>
      <c r="AG24" s="337" t="s">
        <v>59</v>
      </c>
      <c r="AH24" s="337" t="s">
        <v>27</v>
      </c>
      <c r="AI24" s="337" t="s">
        <v>27</v>
      </c>
      <c r="AJ24" s="338" t="s">
        <v>1505</v>
      </c>
      <c r="AK24" s="312"/>
      <c r="AL24" s="313">
        <v>4</v>
      </c>
      <c r="AM24" s="313">
        <v>4</v>
      </c>
      <c r="AN24" s="313" t="s">
        <v>23</v>
      </c>
      <c r="AO24" s="338" t="s">
        <v>255</v>
      </c>
      <c r="AP24" s="339" t="s">
        <v>254</v>
      </c>
    </row>
    <row r="25" spans="1:42" s="9" customFormat="1" ht="20.100000000000001" customHeight="1" x14ac:dyDescent="0.25">
      <c r="A25" s="299" t="s">
        <v>87</v>
      </c>
      <c r="B25" s="300">
        <v>5</v>
      </c>
      <c r="C25" s="617" t="s">
        <v>67</v>
      </c>
      <c r="D25" s="618" t="s">
        <v>79</v>
      </c>
      <c r="E25" s="655" t="s">
        <v>1362</v>
      </c>
      <c r="F25" s="312" t="s">
        <v>23</v>
      </c>
      <c r="G25" s="313"/>
      <c r="H25" s="313"/>
      <c r="I25" s="313"/>
      <c r="J25" s="314"/>
      <c r="K25" s="319"/>
      <c r="L25" s="313" t="s">
        <v>49</v>
      </c>
      <c r="M25" s="313"/>
      <c r="N25" s="313" t="s">
        <v>22</v>
      </c>
      <c r="O25" s="313"/>
      <c r="P25" s="313"/>
      <c r="Q25" s="313"/>
      <c r="R25" s="313"/>
      <c r="S25" s="314"/>
      <c r="T25" s="312" t="s">
        <v>22</v>
      </c>
      <c r="U25" s="313" t="s">
        <v>22</v>
      </c>
      <c r="V25" s="313" t="s">
        <v>22</v>
      </c>
      <c r="W25" s="313"/>
      <c r="X25" s="313" t="s">
        <v>27</v>
      </c>
      <c r="Y25" s="317" t="s">
        <v>22</v>
      </c>
      <c r="Z25" s="67" t="s">
        <v>23</v>
      </c>
      <c r="AA25" s="318">
        <v>11055.558713600001</v>
      </c>
      <c r="AB25" s="656"/>
      <c r="AC25" s="319" t="s">
        <v>88</v>
      </c>
      <c r="AD25" s="337" t="s">
        <v>48</v>
      </c>
      <c r="AE25" s="313" t="s">
        <v>23</v>
      </c>
      <c r="AF25" s="337" t="s">
        <v>27</v>
      </c>
      <c r="AG25" s="337" t="s">
        <v>59</v>
      </c>
      <c r="AH25" s="337" t="s">
        <v>27</v>
      </c>
      <c r="AI25" s="337" t="s">
        <v>27</v>
      </c>
      <c r="AJ25" s="338" t="s">
        <v>1506</v>
      </c>
      <c r="AK25" s="312"/>
      <c r="AL25" s="313">
        <v>4</v>
      </c>
      <c r="AM25" s="313">
        <v>3</v>
      </c>
      <c r="AN25" s="313" t="s">
        <v>23</v>
      </c>
      <c r="AO25" s="338" t="s">
        <v>256</v>
      </c>
      <c r="AP25" s="339" t="s">
        <v>204</v>
      </c>
    </row>
    <row r="26" spans="1:42" s="9" customFormat="1" ht="20.100000000000001" customHeight="1" x14ac:dyDescent="0.25">
      <c r="A26" s="299" t="s">
        <v>89</v>
      </c>
      <c r="B26" s="300">
        <v>5</v>
      </c>
      <c r="C26" s="617" t="s">
        <v>35</v>
      </c>
      <c r="D26" s="618" t="s">
        <v>65</v>
      </c>
      <c r="E26" s="655" t="s">
        <v>1363</v>
      </c>
      <c r="F26" s="312"/>
      <c r="G26" s="313"/>
      <c r="H26" s="313"/>
      <c r="I26" s="313"/>
      <c r="J26" s="314"/>
      <c r="K26" s="315" t="s">
        <v>90</v>
      </c>
      <c r="L26" s="313" t="s">
        <v>30</v>
      </c>
      <c r="M26" s="313">
        <v>1</v>
      </c>
      <c r="N26" s="313" t="s">
        <v>27</v>
      </c>
      <c r="O26" s="313"/>
      <c r="P26" s="313" t="s">
        <v>23</v>
      </c>
      <c r="Q26" s="313"/>
      <c r="R26" s="313"/>
      <c r="S26" s="314" t="s">
        <v>22</v>
      </c>
      <c r="T26" s="308" t="s">
        <v>28</v>
      </c>
      <c r="U26" s="309" t="s">
        <v>28</v>
      </c>
      <c r="V26" s="309" t="s">
        <v>28</v>
      </c>
      <c r="W26" s="313" t="s">
        <v>27</v>
      </c>
      <c r="X26" s="316" t="s">
        <v>28</v>
      </c>
      <c r="Y26" s="317" t="s">
        <v>22</v>
      </c>
      <c r="Z26" s="313"/>
      <c r="AA26" s="318">
        <v>1698.0070544128</v>
      </c>
      <c r="AB26" s="656"/>
      <c r="AC26" s="319"/>
      <c r="AD26" s="337"/>
      <c r="AE26" s="313"/>
      <c r="AF26" s="337"/>
      <c r="AG26" s="337"/>
      <c r="AH26" s="337"/>
      <c r="AI26" s="337"/>
      <c r="AJ26" s="338" t="s">
        <v>1507</v>
      </c>
      <c r="AK26" s="312"/>
      <c r="AL26" s="313">
        <v>6</v>
      </c>
      <c r="AM26" s="313">
        <v>3</v>
      </c>
      <c r="AN26" s="313" t="s">
        <v>23</v>
      </c>
      <c r="AO26" s="338" t="s">
        <v>257</v>
      </c>
      <c r="AP26" s="339" t="s">
        <v>258</v>
      </c>
    </row>
    <row r="27" spans="1:42" s="9" customFormat="1" ht="20.100000000000001" customHeight="1" x14ac:dyDescent="0.25">
      <c r="A27" s="299" t="s">
        <v>91</v>
      </c>
      <c r="B27" s="300">
        <v>4</v>
      </c>
      <c r="C27" s="617" t="s">
        <v>52</v>
      </c>
      <c r="D27" s="618" t="s">
        <v>1336</v>
      </c>
      <c r="E27" s="655" t="s">
        <v>1364</v>
      </c>
      <c r="F27" s="312" t="s">
        <v>23</v>
      </c>
      <c r="G27" s="313"/>
      <c r="H27" s="313"/>
      <c r="I27" s="313"/>
      <c r="J27" s="314"/>
      <c r="K27" s="315" t="s">
        <v>37</v>
      </c>
      <c r="L27" s="313"/>
      <c r="M27" s="313"/>
      <c r="N27" s="313"/>
      <c r="O27" s="313"/>
      <c r="P27" s="313"/>
      <c r="Q27" s="313"/>
      <c r="R27" s="313"/>
      <c r="S27" s="314"/>
      <c r="T27" s="308" t="s">
        <v>28</v>
      </c>
      <c r="U27" s="309" t="s">
        <v>28</v>
      </c>
      <c r="V27" s="309" t="s">
        <v>28</v>
      </c>
      <c r="W27" s="313" t="s">
        <v>27</v>
      </c>
      <c r="X27" s="313" t="s">
        <v>22</v>
      </c>
      <c r="Y27" s="317" t="s">
        <v>22</v>
      </c>
      <c r="Z27" s="313"/>
      <c r="AA27" s="318">
        <v>31.045590343424003</v>
      </c>
      <c r="AB27" s="656"/>
      <c r="AC27" s="319" t="s">
        <v>76</v>
      </c>
      <c r="AD27" s="337" t="s">
        <v>25</v>
      </c>
      <c r="AE27" s="313"/>
      <c r="AF27" s="337" t="s">
        <v>59</v>
      </c>
      <c r="AG27" s="337" t="s">
        <v>59</v>
      </c>
      <c r="AH27" s="337" t="s">
        <v>59</v>
      </c>
      <c r="AI27" s="337" t="s">
        <v>59</v>
      </c>
      <c r="AJ27" s="338" t="s">
        <v>1508</v>
      </c>
      <c r="AK27" s="312"/>
      <c r="AL27" s="313">
        <v>1</v>
      </c>
      <c r="AM27" s="313">
        <v>1</v>
      </c>
      <c r="AN27" s="313" t="s">
        <v>23</v>
      </c>
      <c r="AO27" s="338" t="s">
        <v>38</v>
      </c>
      <c r="AP27" s="339"/>
    </row>
    <row r="28" spans="1:42" s="9" customFormat="1" ht="20.100000000000001" customHeight="1" x14ac:dyDescent="0.25">
      <c r="A28" s="299" t="s">
        <v>92</v>
      </c>
      <c r="B28" s="300">
        <v>5</v>
      </c>
      <c r="C28" s="617" t="s">
        <v>67</v>
      </c>
      <c r="D28" s="618" t="s">
        <v>46</v>
      </c>
      <c r="E28" s="655" t="s">
        <v>1365</v>
      </c>
      <c r="F28" s="312" t="s">
        <v>49</v>
      </c>
      <c r="G28" s="313" t="s">
        <v>27</v>
      </c>
      <c r="H28" s="313" t="s">
        <v>27</v>
      </c>
      <c r="I28" s="313"/>
      <c r="J28" s="314"/>
      <c r="K28" s="315" t="s">
        <v>50</v>
      </c>
      <c r="L28" s="313" t="s">
        <v>32</v>
      </c>
      <c r="M28" s="313"/>
      <c r="N28" s="313" t="s">
        <v>22</v>
      </c>
      <c r="O28" s="313"/>
      <c r="P28" s="313"/>
      <c r="Q28" s="313"/>
      <c r="R28" s="313"/>
      <c r="S28" s="314"/>
      <c r="T28" s="312" t="s">
        <v>22</v>
      </c>
      <c r="U28" s="313" t="s">
        <v>22</v>
      </c>
      <c r="V28" s="313" t="s">
        <v>22</v>
      </c>
      <c r="W28" s="313"/>
      <c r="X28" s="313" t="s">
        <v>27</v>
      </c>
      <c r="Y28" s="626" t="s">
        <v>28</v>
      </c>
      <c r="Z28" s="313"/>
      <c r="AA28" s="318">
        <v>754.41004085760005</v>
      </c>
      <c r="AB28" s="656"/>
      <c r="AC28" s="319" t="s">
        <v>61</v>
      </c>
      <c r="AD28" s="337" t="s">
        <v>25</v>
      </c>
      <c r="AE28" s="313" t="s">
        <v>23</v>
      </c>
      <c r="AF28" s="337" t="s">
        <v>93</v>
      </c>
      <c r="AG28" s="337" t="s">
        <v>27</v>
      </c>
      <c r="AH28" s="337" t="s">
        <v>27</v>
      </c>
      <c r="AI28" s="337" t="s">
        <v>27</v>
      </c>
      <c r="AJ28" s="338" t="s">
        <v>1509</v>
      </c>
      <c r="AK28" s="312"/>
      <c r="AL28" s="313">
        <v>8</v>
      </c>
      <c r="AM28" s="313">
        <v>6</v>
      </c>
      <c r="AN28" s="313" t="s">
        <v>23</v>
      </c>
      <c r="AO28" s="338" t="s">
        <v>259</v>
      </c>
      <c r="AP28" s="339" t="s">
        <v>316</v>
      </c>
    </row>
    <row r="29" spans="1:42" s="9" customFormat="1" ht="20.100000000000001" customHeight="1" x14ac:dyDescent="0.25">
      <c r="A29" s="299" t="s">
        <v>95</v>
      </c>
      <c r="B29" s="300">
        <v>5</v>
      </c>
      <c r="C29" s="617" t="s">
        <v>67</v>
      </c>
      <c r="D29" s="618" t="s">
        <v>79</v>
      </c>
      <c r="E29" s="655" t="s">
        <v>1366</v>
      </c>
      <c r="F29" s="312" t="s">
        <v>55</v>
      </c>
      <c r="G29" s="313"/>
      <c r="H29" s="313" t="s">
        <v>27</v>
      </c>
      <c r="I29" s="313"/>
      <c r="J29" s="314"/>
      <c r="K29" s="315" t="s">
        <v>97</v>
      </c>
      <c r="L29" s="313" t="s">
        <v>32</v>
      </c>
      <c r="M29" s="313"/>
      <c r="N29" s="313" t="s">
        <v>22</v>
      </c>
      <c r="O29" s="313"/>
      <c r="P29" s="313"/>
      <c r="Q29" s="313"/>
      <c r="R29" s="313"/>
      <c r="S29" s="314"/>
      <c r="T29" s="312" t="s">
        <v>22</v>
      </c>
      <c r="U29" s="313" t="s">
        <v>22</v>
      </c>
      <c r="V29" s="313" t="s">
        <v>27</v>
      </c>
      <c r="W29" s="313"/>
      <c r="X29" s="313" t="s">
        <v>27</v>
      </c>
      <c r="Y29" s="317" t="s">
        <v>22</v>
      </c>
      <c r="Z29" s="67" t="s">
        <v>23</v>
      </c>
      <c r="AA29" s="318">
        <v>11063.84253568</v>
      </c>
      <c r="AB29" s="656"/>
      <c r="AC29" s="319" t="s">
        <v>96</v>
      </c>
      <c r="AD29" s="337" t="s">
        <v>48</v>
      </c>
      <c r="AE29" s="313" t="s">
        <v>23</v>
      </c>
      <c r="AF29" s="337" t="s">
        <v>27</v>
      </c>
      <c r="AG29" s="337" t="s">
        <v>22</v>
      </c>
      <c r="AH29" s="337" t="s">
        <v>27</v>
      </c>
      <c r="AI29" s="337" t="s">
        <v>27</v>
      </c>
      <c r="AJ29" s="338" t="s">
        <v>1510</v>
      </c>
      <c r="AK29" s="312"/>
      <c r="AL29" s="313">
        <v>11</v>
      </c>
      <c r="AM29" s="313">
        <v>9</v>
      </c>
      <c r="AN29" s="313" t="s">
        <v>23</v>
      </c>
      <c r="AO29" s="338" t="s">
        <v>317</v>
      </c>
      <c r="AP29" s="339" t="s">
        <v>264</v>
      </c>
    </row>
    <row r="30" spans="1:42" s="9" customFormat="1" ht="20.100000000000001" customHeight="1" x14ac:dyDescent="0.25">
      <c r="A30" s="299" t="s">
        <v>98</v>
      </c>
      <c r="B30" s="300">
        <v>5</v>
      </c>
      <c r="C30" s="617" t="s">
        <v>67</v>
      </c>
      <c r="D30" s="618" t="s">
        <v>65</v>
      </c>
      <c r="E30" s="655" t="s">
        <v>1367</v>
      </c>
      <c r="F30" s="312" t="s">
        <v>36</v>
      </c>
      <c r="G30" s="313"/>
      <c r="H30" s="313" t="s">
        <v>27</v>
      </c>
      <c r="I30" s="313"/>
      <c r="J30" s="314"/>
      <c r="K30" s="315" t="s">
        <v>37</v>
      </c>
      <c r="L30" s="313"/>
      <c r="M30" s="313"/>
      <c r="N30" s="313"/>
      <c r="O30" s="313"/>
      <c r="P30" s="313"/>
      <c r="Q30" s="313"/>
      <c r="R30" s="313"/>
      <c r="S30" s="314"/>
      <c r="T30" s="308" t="s">
        <v>28</v>
      </c>
      <c r="U30" s="309" t="s">
        <v>28</v>
      </c>
      <c r="V30" s="309" t="s">
        <v>28</v>
      </c>
      <c r="W30" s="313"/>
      <c r="X30" s="313" t="s">
        <v>27</v>
      </c>
      <c r="Y30" s="626" t="s">
        <v>28</v>
      </c>
      <c r="Z30" s="313"/>
      <c r="AA30" s="318">
        <v>1370.3406736383999</v>
      </c>
      <c r="AB30" s="656"/>
      <c r="AC30" s="319" t="s">
        <v>61</v>
      </c>
      <c r="AD30" s="337" t="s">
        <v>1466</v>
      </c>
      <c r="AE30" s="313" t="s">
        <v>23</v>
      </c>
      <c r="AF30" s="337" t="s">
        <v>27</v>
      </c>
      <c r="AG30" s="337" t="s">
        <v>27</v>
      </c>
      <c r="AH30" s="337" t="s">
        <v>27</v>
      </c>
      <c r="AI30" s="337" t="s">
        <v>27</v>
      </c>
      <c r="AJ30" s="338" t="s">
        <v>1511</v>
      </c>
      <c r="AK30" s="312" t="s">
        <v>23</v>
      </c>
      <c r="AL30" s="313">
        <v>4</v>
      </c>
      <c r="AM30" s="313">
        <v>2</v>
      </c>
      <c r="AN30" s="313" t="s">
        <v>23</v>
      </c>
      <c r="AO30" s="338" t="s">
        <v>265</v>
      </c>
      <c r="AP30" s="339" t="s">
        <v>318</v>
      </c>
    </row>
    <row r="31" spans="1:42" s="9" customFormat="1" ht="20.100000000000001" customHeight="1" x14ac:dyDescent="0.25">
      <c r="A31" s="299" t="s">
        <v>100</v>
      </c>
      <c r="B31" s="300">
        <v>5</v>
      </c>
      <c r="C31" s="617" t="s">
        <v>67</v>
      </c>
      <c r="D31" s="618" t="s">
        <v>79</v>
      </c>
      <c r="E31" s="655" t="s">
        <v>1368</v>
      </c>
      <c r="F31" s="312" t="s">
        <v>62</v>
      </c>
      <c r="G31" s="313"/>
      <c r="H31" s="313"/>
      <c r="I31" s="313"/>
      <c r="J31" s="314"/>
      <c r="K31" s="315" t="s">
        <v>101</v>
      </c>
      <c r="L31" s="313" t="s">
        <v>49</v>
      </c>
      <c r="M31" s="313"/>
      <c r="N31" s="313" t="s">
        <v>22</v>
      </c>
      <c r="O31" s="313"/>
      <c r="P31" s="313"/>
      <c r="Q31" s="313"/>
      <c r="R31" s="313"/>
      <c r="S31" s="314"/>
      <c r="T31" s="308" t="s">
        <v>28</v>
      </c>
      <c r="U31" s="309" t="s">
        <v>28</v>
      </c>
      <c r="V31" s="309" t="s">
        <v>28</v>
      </c>
      <c r="W31" s="313"/>
      <c r="X31" s="316" t="s">
        <v>28</v>
      </c>
      <c r="Y31" s="317" t="s">
        <v>22</v>
      </c>
      <c r="Z31" s="313"/>
      <c r="AA31" s="318">
        <v>1669.0053340991999</v>
      </c>
      <c r="AB31" s="656"/>
      <c r="AC31" s="319"/>
      <c r="AD31" s="337" t="s">
        <v>25</v>
      </c>
      <c r="AE31" s="313"/>
      <c r="AF31" s="337" t="s">
        <v>59</v>
      </c>
      <c r="AG31" s="337" t="s">
        <v>59</v>
      </c>
      <c r="AH31" s="337" t="s">
        <v>59</v>
      </c>
      <c r="AI31" s="337" t="s">
        <v>59</v>
      </c>
      <c r="AJ31" s="338" t="s">
        <v>1512</v>
      </c>
      <c r="AK31" s="312" t="s">
        <v>23</v>
      </c>
      <c r="AL31" s="313">
        <v>2</v>
      </c>
      <c r="AM31" s="313">
        <v>1</v>
      </c>
      <c r="AN31" s="313" t="s">
        <v>23</v>
      </c>
      <c r="AO31" s="338" t="s">
        <v>38</v>
      </c>
      <c r="AP31" s="339" t="s">
        <v>204</v>
      </c>
    </row>
    <row r="32" spans="1:42" s="9" customFormat="1" ht="20.100000000000001" customHeight="1" x14ac:dyDescent="0.25">
      <c r="A32" s="299" t="s">
        <v>102</v>
      </c>
      <c r="B32" s="300">
        <v>2</v>
      </c>
      <c r="C32" s="617" t="s">
        <v>35</v>
      </c>
      <c r="D32" s="618" t="s">
        <v>79</v>
      </c>
      <c r="E32" s="655" t="s">
        <v>1369</v>
      </c>
      <c r="F32" s="312"/>
      <c r="G32" s="313"/>
      <c r="H32" s="313"/>
      <c r="I32" s="313"/>
      <c r="J32" s="314"/>
      <c r="K32" s="315" t="s">
        <v>103</v>
      </c>
      <c r="L32" s="313" t="s">
        <v>49</v>
      </c>
      <c r="M32" s="313"/>
      <c r="N32" s="313" t="s">
        <v>27</v>
      </c>
      <c r="O32" s="313"/>
      <c r="P32" s="313" t="s">
        <v>23</v>
      </c>
      <c r="Q32" s="313"/>
      <c r="R32" s="313"/>
      <c r="S32" s="314" t="s">
        <v>22</v>
      </c>
      <c r="T32" s="308" t="s">
        <v>28</v>
      </c>
      <c r="U32" s="309" t="s">
        <v>28</v>
      </c>
      <c r="V32" s="309" t="s">
        <v>28</v>
      </c>
      <c r="W32" s="313" t="s">
        <v>27</v>
      </c>
      <c r="X32" s="316" t="s">
        <v>28</v>
      </c>
      <c r="Y32" s="626" t="s">
        <v>28</v>
      </c>
      <c r="Z32" s="313"/>
      <c r="AA32" s="318">
        <v>108.0782956032</v>
      </c>
      <c r="AB32" s="656"/>
      <c r="AC32" s="319"/>
      <c r="AD32" s="337"/>
      <c r="AE32" s="313"/>
      <c r="AF32" s="337"/>
      <c r="AG32" s="337"/>
      <c r="AH32" s="337"/>
      <c r="AI32" s="337"/>
      <c r="AJ32" s="338"/>
      <c r="AK32" s="312" t="s">
        <v>23</v>
      </c>
      <c r="AL32" s="313">
        <v>2</v>
      </c>
      <c r="AM32" s="313">
        <v>1</v>
      </c>
      <c r="AN32" s="313" t="s">
        <v>23</v>
      </c>
      <c r="AO32" s="338" t="s">
        <v>38</v>
      </c>
      <c r="AP32" s="339" t="s">
        <v>206</v>
      </c>
    </row>
    <row r="33" spans="1:42" s="9" customFormat="1" ht="20.100000000000001" customHeight="1" x14ac:dyDescent="0.25">
      <c r="A33" s="299" t="s">
        <v>104</v>
      </c>
      <c r="B33" s="300">
        <v>5</v>
      </c>
      <c r="C33" s="617" t="s">
        <v>67</v>
      </c>
      <c r="D33" s="618" t="s">
        <v>65</v>
      </c>
      <c r="E33" s="655" t="s">
        <v>1370</v>
      </c>
      <c r="F33" s="312"/>
      <c r="G33" s="313"/>
      <c r="H33" s="313"/>
      <c r="I33" s="313"/>
      <c r="J33" s="314"/>
      <c r="K33" s="315" t="s">
        <v>86</v>
      </c>
      <c r="L33" s="313" t="s">
        <v>30</v>
      </c>
      <c r="M33" s="313">
        <v>1</v>
      </c>
      <c r="N33" s="313" t="s">
        <v>27</v>
      </c>
      <c r="O33" s="313"/>
      <c r="P33" s="313" t="s">
        <v>23</v>
      </c>
      <c r="Q33" s="313"/>
      <c r="R33" s="313"/>
      <c r="S33" s="314" t="s">
        <v>22</v>
      </c>
      <c r="T33" s="308" t="s">
        <v>28</v>
      </c>
      <c r="U33" s="309" t="s">
        <v>28</v>
      </c>
      <c r="V33" s="309" t="s">
        <v>28</v>
      </c>
      <c r="W33" s="313"/>
      <c r="X33" s="316" t="s">
        <v>28</v>
      </c>
      <c r="Y33" s="626" t="s">
        <v>28</v>
      </c>
      <c r="Z33" s="313"/>
      <c r="AA33" s="318">
        <v>1839.7949878207999</v>
      </c>
      <c r="AB33" s="656"/>
      <c r="AC33" s="319"/>
      <c r="AD33" s="337"/>
      <c r="AE33" s="313"/>
      <c r="AF33" s="337"/>
      <c r="AG33" s="337"/>
      <c r="AH33" s="337"/>
      <c r="AI33" s="337"/>
      <c r="AJ33" s="338"/>
      <c r="AK33" s="312"/>
      <c r="AL33" s="313">
        <v>1</v>
      </c>
      <c r="AM33" s="313">
        <v>1</v>
      </c>
      <c r="AN33" s="313" t="s">
        <v>23</v>
      </c>
      <c r="AO33" s="338" t="s">
        <v>61</v>
      </c>
      <c r="AP33" s="339"/>
    </row>
    <row r="34" spans="1:42" s="9" customFormat="1" ht="20.100000000000001" customHeight="1" x14ac:dyDescent="0.25">
      <c r="A34" s="299" t="s">
        <v>105</v>
      </c>
      <c r="B34" s="300">
        <v>9</v>
      </c>
      <c r="C34" s="617" t="s">
        <v>106</v>
      </c>
      <c r="D34" s="618" t="s">
        <v>79</v>
      </c>
      <c r="E34" s="655" t="s">
        <v>1371</v>
      </c>
      <c r="F34" s="312" t="s">
        <v>55</v>
      </c>
      <c r="G34" s="313"/>
      <c r="H34" s="313" t="s">
        <v>27</v>
      </c>
      <c r="I34" s="313"/>
      <c r="J34" s="314"/>
      <c r="K34" s="315" t="s">
        <v>107</v>
      </c>
      <c r="L34" s="313" t="s">
        <v>23</v>
      </c>
      <c r="M34" s="313"/>
      <c r="N34" s="313" t="s">
        <v>27</v>
      </c>
      <c r="O34" s="320" t="s">
        <v>108</v>
      </c>
      <c r="P34" s="313" t="s">
        <v>23</v>
      </c>
      <c r="Q34" s="313"/>
      <c r="R34" s="313" t="s">
        <v>23</v>
      </c>
      <c r="S34" s="314" t="s">
        <v>22</v>
      </c>
      <c r="T34" s="312" t="s">
        <v>27</v>
      </c>
      <c r="U34" s="313" t="s">
        <v>27</v>
      </c>
      <c r="V34" s="313" t="s">
        <v>27</v>
      </c>
      <c r="W34" s="313" t="s">
        <v>27</v>
      </c>
      <c r="X34" s="313" t="s">
        <v>22</v>
      </c>
      <c r="Y34" s="317" t="s">
        <v>22</v>
      </c>
      <c r="Z34" s="313"/>
      <c r="AA34" s="318">
        <v>1099.4650385216</v>
      </c>
      <c r="AB34" s="656"/>
      <c r="AC34" s="319" t="s">
        <v>76</v>
      </c>
      <c r="AD34" s="337"/>
      <c r="AE34" s="313"/>
      <c r="AF34" s="337" t="s">
        <v>59</v>
      </c>
      <c r="AG34" s="337" t="s">
        <v>59</v>
      </c>
      <c r="AH34" s="337" t="s">
        <v>59</v>
      </c>
      <c r="AI34" s="337" t="s">
        <v>59</v>
      </c>
      <c r="AJ34" s="338" t="s">
        <v>1513</v>
      </c>
      <c r="AK34" s="312" t="s">
        <v>23</v>
      </c>
      <c r="AL34" s="313">
        <v>2</v>
      </c>
      <c r="AM34" s="313">
        <v>1</v>
      </c>
      <c r="AN34" s="313" t="s">
        <v>23</v>
      </c>
      <c r="AO34" s="338" t="s">
        <v>38</v>
      </c>
      <c r="AP34" s="339" t="s">
        <v>204</v>
      </c>
    </row>
    <row r="35" spans="1:42" s="9" customFormat="1" ht="20.100000000000001" customHeight="1" x14ac:dyDescent="0.25">
      <c r="A35" s="299" t="s">
        <v>109</v>
      </c>
      <c r="B35" s="300">
        <v>5</v>
      </c>
      <c r="C35" s="617" t="s">
        <v>35</v>
      </c>
      <c r="D35" s="618" t="s">
        <v>1337</v>
      </c>
      <c r="E35" s="655" t="s">
        <v>1372</v>
      </c>
      <c r="F35" s="312" t="s">
        <v>55</v>
      </c>
      <c r="G35" s="313"/>
      <c r="H35" s="313" t="s">
        <v>27</v>
      </c>
      <c r="I35" s="313"/>
      <c r="J35" s="314"/>
      <c r="K35" s="315" t="s">
        <v>110</v>
      </c>
      <c r="L35" s="313" t="s">
        <v>30</v>
      </c>
      <c r="M35" s="313">
        <v>2</v>
      </c>
      <c r="N35" s="313"/>
      <c r="O35" s="313"/>
      <c r="P35" s="313"/>
      <c r="Q35" s="313"/>
      <c r="R35" s="313"/>
      <c r="S35" s="314"/>
      <c r="T35" s="312" t="s">
        <v>22</v>
      </c>
      <c r="U35" s="313" t="s">
        <v>22</v>
      </c>
      <c r="V35" s="313" t="s">
        <v>27</v>
      </c>
      <c r="W35" s="313" t="s">
        <v>27</v>
      </c>
      <c r="X35" s="313" t="s">
        <v>27</v>
      </c>
      <c r="Y35" s="317" t="s">
        <v>22</v>
      </c>
      <c r="Z35" s="313"/>
      <c r="AA35" s="318">
        <v>3469.3996072127998</v>
      </c>
      <c r="AB35" s="656"/>
      <c r="AC35" s="319"/>
      <c r="AD35" s="337" t="s">
        <v>48</v>
      </c>
      <c r="AE35" s="313"/>
      <c r="AF35" s="337" t="s">
        <v>59</v>
      </c>
      <c r="AG35" s="337" t="s">
        <v>59</v>
      </c>
      <c r="AH35" s="337" t="s">
        <v>59</v>
      </c>
      <c r="AI35" s="337" t="s">
        <v>59</v>
      </c>
      <c r="AJ35" s="338" t="s">
        <v>1514</v>
      </c>
      <c r="AK35" s="312"/>
      <c r="AL35" s="313">
        <v>6</v>
      </c>
      <c r="AM35" s="313">
        <v>6</v>
      </c>
      <c r="AN35" s="313" t="s">
        <v>23</v>
      </c>
      <c r="AO35" s="338" t="s">
        <v>267</v>
      </c>
      <c r="AP35" s="339"/>
    </row>
    <row r="36" spans="1:42" s="9" customFormat="1" ht="20.100000000000001" customHeight="1" x14ac:dyDescent="0.25">
      <c r="A36" s="299" t="s">
        <v>111</v>
      </c>
      <c r="B36" s="300">
        <v>5</v>
      </c>
      <c r="C36" s="617" t="s">
        <v>67</v>
      </c>
      <c r="D36" s="618" t="s">
        <v>79</v>
      </c>
      <c r="E36" s="655" t="s">
        <v>1373</v>
      </c>
      <c r="F36" s="312"/>
      <c r="G36" s="313"/>
      <c r="H36" s="313"/>
      <c r="I36" s="313"/>
      <c r="J36" s="314"/>
      <c r="K36" s="315" t="s">
        <v>80</v>
      </c>
      <c r="L36" s="313" t="s">
        <v>23</v>
      </c>
      <c r="M36" s="313"/>
      <c r="N36" s="313" t="s">
        <v>27</v>
      </c>
      <c r="O36" s="313"/>
      <c r="P36" s="313"/>
      <c r="Q36" s="313"/>
      <c r="R36" s="313" t="s">
        <v>23</v>
      </c>
      <c r="S36" s="314" t="s">
        <v>22</v>
      </c>
      <c r="T36" s="308" t="s">
        <v>28</v>
      </c>
      <c r="U36" s="309" t="s">
        <v>28</v>
      </c>
      <c r="V36" s="309" t="s">
        <v>28</v>
      </c>
      <c r="W36" s="313"/>
      <c r="X36" s="316" t="s">
        <v>28</v>
      </c>
      <c r="Y36" s="317" t="s">
        <v>22</v>
      </c>
      <c r="Z36" s="313"/>
      <c r="AA36" s="318">
        <v>1701.7921550336</v>
      </c>
      <c r="AB36" s="656"/>
      <c r="AC36" s="319"/>
      <c r="AD36" s="337" t="s">
        <v>25</v>
      </c>
      <c r="AE36" s="313"/>
      <c r="AF36" s="337" t="s">
        <v>59</v>
      </c>
      <c r="AG36" s="337" t="s">
        <v>59</v>
      </c>
      <c r="AH36" s="337" t="s">
        <v>59</v>
      </c>
      <c r="AI36" s="337" t="s">
        <v>59</v>
      </c>
      <c r="AJ36" s="338" t="s">
        <v>1515</v>
      </c>
      <c r="AK36" s="312"/>
      <c r="AL36" s="313">
        <v>4</v>
      </c>
      <c r="AM36" s="313">
        <v>4</v>
      </c>
      <c r="AN36" s="313" t="s">
        <v>23</v>
      </c>
      <c r="AO36" s="338" t="s">
        <v>268</v>
      </c>
      <c r="AP36" s="339"/>
    </row>
    <row r="37" spans="1:42" s="9" customFormat="1" ht="20.100000000000001" customHeight="1" x14ac:dyDescent="0.25">
      <c r="A37" s="299" t="s">
        <v>112</v>
      </c>
      <c r="B37" s="300">
        <v>2</v>
      </c>
      <c r="C37" s="617" t="s">
        <v>35</v>
      </c>
      <c r="D37" s="618" t="s">
        <v>65</v>
      </c>
      <c r="E37" s="655" t="s">
        <v>1374</v>
      </c>
      <c r="F37" s="312"/>
      <c r="G37" s="313"/>
      <c r="H37" s="313"/>
      <c r="I37" s="313"/>
      <c r="J37" s="314"/>
      <c r="K37" s="315" t="s">
        <v>37</v>
      </c>
      <c r="L37" s="313"/>
      <c r="M37" s="313"/>
      <c r="N37" s="313"/>
      <c r="O37" s="313"/>
      <c r="P37" s="313"/>
      <c r="Q37" s="313"/>
      <c r="R37" s="313"/>
      <c r="S37" s="314"/>
      <c r="T37" s="308" t="s">
        <v>28</v>
      </c>
      <c r="U37" s="309" t="s">
        <v>28</v>
      </c>
      <c r="V37" s="309" t="s">
        <v>28</v>
      </c>
      <c r="W37" s="313" t="s">
        <v>27</v>
      </c>
      <c r="X37" s="316" t="s">
        <v>28</v>
      </c>
      <c r="Y37" s="317" t="s">
        <v>22</v>
      </c>
      <c r="Z37" s="313"/>
      <c r="AA37" s="318">
        <v>113.51690017343999</v>
      </c>
      <c r="AB37" s="656"/>
      <c r="AC37" s="319" t="s">
        <v>58</v>
      </c>
      <c r="AD37" s="337" t="s">
        <v>25</v>
      </c>
      <c r="AE37" s="313" t="s">
        <v>23</v>
      </c>
      <c r="AF37" s="337" t="s">
        <v>22</v>
      </c>
      <c r="AG37" s="337" t="s">
        <v>27</v>
      </c>
      <c r="AH37" s="337" t="s">
        <v>27</v>
      </c>
      <c r="AI37" s="337" t="s">
        <v>22</v>
      </c>
      <c r="AJ37" s="338" t="s">
        <v>1516</v>
      </c>
      <c r="AK37" s="312"/>
      <c r="AL37" s="313">
        <v>5</v>
      </c>
      <c r="AM37" s="313">
        <v>3</v>
      </c>
      <c r="AN37" s="313" t="s">
        <v>23</v>
      </c>
      <c r="AO37" s="338" t="s">
        <v>269</v>
      </c>
      <c r="AP37" s="339" t="s">
        <v>319</v>
      </c>
    </row>
    <row r="38" spans="1:42" s="9" customFormat="1" ht="20.100000000000001" customHeight="1" x14ac:dyDescent="0.25">
      <c r="A38" s="299" t="s">
        <v>113</v>
      </c>
      <c r="B38" s="300">
        <v>5</v>
      </c>
      <c r="C38" s="617" t="s">
        <v>35</v>
      </c>
      <c r="D38" s="618" t="s">
        <v>46</v>
      </c>
      <c r="E38" s="655" t="s">
        <v>1375</v>
      </c>
      <c r="F38" s="312" t="s">
        <v>23</v>
      </c>
      <c r="G38" s="313" t="s">
        <v>27</v>
      </c>
      <c r="H38" s="313"/>
      <c r="I38" s="313"/>
      <c r="J38" s="314" t="s">
        <v>27</v>
      </c>
      <c r="K38" s="315" t="s">
        <v>114</v>
      </c>
      <c r="L38" s="313" t="s">
        <v>49</v>
      </c>
      <c r="M38" s="313"/>
      <c r="N38" s="313" t="s">
        <v>27</v>
      </c>
      <c r="O38" s="313"/>
      <c r="P38" s="313"/>
      <c r="Q38" s="313" t="s">
        <v>23</v>
      </c>
      <c r="R38" s="313" t="s">
        <v>23</v>
      </c>
      <c r="S38" s="314" t="s">
        <v>22</v>
      </c>
      <c r="T38" s="308" t="s">
        <v>28</v>
      </c>
      <c r="U38" s="309" t="s">
        <v>28</v>
      </c>
      <c r="V38" s="309" t="s">
        <v>28</v>
      </c>
      <c r="W38" s="313" t="s">
        <v>27</v>
      </c>
      <c r="X38" s="316" t="s">
        <v>28</v>
      </c>
      <c r="Y38" s="626" t="s">
        <v>28</v>
      </c>
      <c r="Z38" s="313"/>
      <c r="AA38" s="318">
        <v>278.32463243455999</v>
      </c>
      <c r="AB38" s="656"/>
      <c r="AC38" s="319"/>
      <c r="AD38" s="337"/>
      <c r="AE38" s="313"/>
      <c r="AF38" s="337"/>
      <c r="AG38" s="337"/>
      <c r="AH38" s="337"/>
      <c r="AI38" s="337"/>
      <c r="AJ38" s="338" t="s">
        <v>327</v>
      </c>
      <c r="AK38" s="312"/>
      <c r="AL38" s="313">
        <v>3</v>
      </c>
      <c r="AM38" s="313">
        <v>3</v>
      </c>
      <c r="AN38" s="313" t="s">
        <v>23</v>
      </c>
      <c r="AO38" s="338" t="s">
        <v>270</v>
      </c>
      <c r="AP38" s="339"/>
    </row>
    <row r="39" spans="1:42" s="9" customFormat="1" ht="20.100000000000001" customHeight="1" x14ac:dyDescent="0.25">
      <c r="A39" s="299" t="s">
        <v>115</v>
      </c>
      <c r="B39" s="300">
        <v>5</v>
      </c>
      <c r="C39" s="617" t="s">
        <v>67</v>
      </c>
      <c r="D39" s="618" t="s">
        <v>79</v>
      </c>
      <c r="E39" s="655" t="s">
        <v>1376</v>
      </c>
      <c r="F39" s="312" t="s">
        <v>23</v>
      </c>
      <c r="G39" s="313"/>
      <c r="H39" s="313"/>
      <c r="I39" s="313"/>
      <c r="J39" s="314"/>
      <c r="K39" s="319"/>
      <c r="L39" s="313" t="s">
        <v>49</v>
      </c>
      <c r="M39" s="313"/>
      <c r="N39" s="313" t="s">
        <v>22</v>
      </c>
      <c r="O39" s="313"/>
      <c r="P39" s="313"/>
      <c r="Q39" s="313"/>
      <c r="R39" s="313"/>
      <c r="S39" s="314"/>
      <c r="T39" s="312" t="s">
        <v>22</v>
      </c>
      <c r="U39" s="313" t="s">
        <v>27</v>
      </c>
      <c r="V39" s="313" t="s">
        <v>27</v>
      </c>
      <c r="W39" s="313"/>
      <c r="X39" s="313" t="s">
        <v>27</v>
      </c>
      <c r="Y39" s="317" t="s">
        <v>22</v>
      </c>
      <c r="Z39" s="67" t="s">
        <v>23</v>
      </c>
      <c r="AA39" s="318">
        <v>5604.9628776640002</v>
      </c>
      <c r="AB39" s="656"/>
      <c r="AC39" s="319" t="s">
        <v>96</v>
      </c>
      <c r="AD39" s="337" t="s">
        <v>48</v>
      </c>
      <c r="AE39" s="313" t="s">
        <v>23</v>
      </c>
      <c r="AF39" s="337" t="s">
        <v>27</v>
      </c>
      <c r="AG39" s="337" t="s">
        <v>27</v>
      </c>
      <c r="AH39" s="337" t="s">
        <v>27</v>
      </c>
      <c r="AI39" s="337" t="s">
        <v>27</v>
      </c>
      <c r="AJ39" s="338" t="s">
        <v>1517</v>
      </c>
      <c r="AK39" s="312"/>
      <c r="AL39" s="313">
        <v>6</v>
      </c>
      <c r="AM39" s="313">
        <v>3</v>
      </c>
      <c r="AN39" s="313" t="s">
        <v>23</v>
      </c>
      <c r="AO39" s="338" t="s">
        <v>271</v>
      </c>
      <c r="AP39" s="339" t="s">
        <v>320</v>
      </c>
    </row>
    <row r="40" spans="1:42" s="9" customFormat="1" ht="20.100000000000001" customHeight="1" x14ac:dyDescent="0.25">
      <c r="A40" s="299" t="s">
        <v>117</v>
      </c>
      <c r="B40" s="300">
        <v>1</v>
      </c>
      <c r="C40" s="617" t="s">
        <v>35</v>
      </c>
      <c r="D40" s="618" t="s">
        <v>65</v>
      </c>
      <c r="E40" s="655" t="s">
        <v>1377</v>
      </c>
      <c r="F40" s="312" t="s">
        <v>36</v>
      </c>
      <c r="G40" s="313"/>
      <c r="H40" s="313"/>
      <c r="I40" s="313"/>
      <c r="J40" s="314"/>
      <c r="K40" s="315" t="s">
        <v>37</v>
      </c>
      <c r="L40" s="313"/>
      <c r="M40" s="313"/>
      <c r="N40" s="313"/>
      <c r="O40" s="313"/>
      <c r="P40" s="313"/>
      <c r="Q40" s="313"/>
      <c r="R40" s="313"/>
      <c r="S40" s="314"/>
      <c r="T40" s="312" t="s">
        <v>27</v>
      </c>
      <c r="U40" s="313" t="s">
        <v>27</v>
      </c>
      <c r="V40" s="313" t="s">
        <v>27</v>
      </c>
      <c r="W40" s="313" t="s">
        <v>27</v>
      </c>
      <c r="X40" s="313" t="s">
        <v>27</v>
      </c>
      <c r="Y40" s="317" t="s">
        <v>22</v>
      </c>
      <c r="Z40" s="313"/>
      <c r="AA40" s="318">
        <v>1703.8624794112</v>
      </c>
      <c r="AB40" s="656"/>
      <c r="AC40" s="319"/>
      <c r="AD40" s="337" t="s">
        <v>25</v>
      </c>
      <c r="AE40" s="313"/>
      <c r="AF40" s="337" t="s">
        <v>59</v>
      </c>
      <c r="AG40" s="337" t="s">
        <v>59</v>
      </c>
      <c r="AH40" s="337" t="s">
        <v>59</v>
      </c>
      <c r="AI40" s="337" t="s">
        <v>59</v>
      </c>
      <c r="AJ40" s="338" t="s">
        <v>1518</v>
      </c>
      <c r="AK40" s="312"/>
      <c r="AL40" s="313">
        <v>5</v>
      </c>
      <c r="AM40" s="313">
        <v>4</v>
      </c>
      <c r="AN40" s="313" t="s">
        <v>23</v>
      </c>
      <c r="AO40" s="338" t="s">
        <v>272</v>
      </c>
      <c r="AP40" s="339" t="s">
        <v>204</v>
      </c>
    </row>
    <row r="41" spans="1:42" s="9" customFormat="1" ht="20.100000000000001" customHeight="1" x14ac:dyDescent="0.25">
      <c r="A41" s="299" t="s">
        <v>118</v>
      </c>
      <c r="B41" s="300">
        <v>5</v>
      </c>
      <c r="C41" s="617" t="s">
        <v>40</v>
      </c>
      <c r="D41" s="618" t="s">
        <v>79</v>
      </c>
      <c r="E41" s="655" t="s">
        <v>1378</v>
      </c>
      <c r="F41" s="312" t="s">
        <v>62</v>
      </c>
      <c r="G41" s="313"/>
      <c r="H41" s="313"/>
      <c r="I41" s="313"/>
      <c r="J41" s="314"/>
      <c r="K41" s="315" t="s">
        <v>119</v>
      </c>
      <c r="L41" s="313" t="s">
        <v>49</v>
      </c>
      <c r="M41" s="313"/>
      <c r="N41" s="313" t="s">
        <v>22</v>
      </c>
      <c r="O41" s="313"/>
      <c r="P41" s="313"/>
      <c r="Q41" s="313"/>
      <c r="R41" s="313"/>
      <c r="S41" s="314"/>
      <c r="T41" s="308" t="s">
        <v>28</v>
      </c>
      <c r="U41" s="309" t="s">
        <v>28</v>
      </c>
      <c r="V41" s="309" t="s">
        <v>28</v>
      </c>
      <c r="W41" s="313"/>
      <c r="X41" s="316" t="s">
        <v>28</v>
      </c>
      <c r="Y41" s="626" t="s">
        <v>28</v>
      </c>
      <c r="Z41" s="313"/>
      <c r="AA41" s="318">
        <v>83.5325201056</v>
      </c>
      <c r="AB41" s="656"/>
      <c r="AC41" s="319"/>
      <c r="AD41" s="337"/>
      <c r="AE41" s="313"/>
      <c r="AF41" s="337"/>
      <c r="AG41" s="337"/>
      <c r="AH41" s="337"/>
      <c r="AI41" s="337"/>
      <c r="AJ41" s="338"/>
      <c r="AK41" s="312" t="s">
        <v>23</v>
      </c>
      <c r="AL41" s="313">
        <v>4</v>
      </c>
      <c r="AM41" s="313">
        <v>2</v>
      </c>
      <c r="AN41" s="313" t="s">
        <v>23</v>
      </c>
      <c r="AO41" s="338" t="s">
        <v>252</v>
      </c>
      <c r="AP41" s="339" t="s">
        <v>275</v>
      </c>
    </row>
    <row r="42" spans="1:42" s="9" customFormat="1" ht="20.100000000000001" customHeight="1" x14ac:dyDescent="0.25">
      <c r="A42" s="299" t="s">
        <v>120</v>
      </c>
      <c r="B42" s="300">
        <v>5</v>
      </c>
      <c r="C42" s="617" t="s">
        <v>67</v>
      </c>
      <c r="D42" s="618" t="s">
        <v>79</v>
      </c>
      <c r="E42" s="655" t="s">
        <v>1379</v>
      </c>
      <c r="F42" s="312" t="s">
        <v>23</v>
      </c>
      <c r="G42" s="313"/>
      <c r="H42" s="313"/>
      <c r="I42" s="313"/>
      <c r="J42" s="314"/>
      <c r="K42" s="319"/>
      <c r="L42" s="313" t="s">
        <v>23</v>
      </c>
      <c r="M42" s="313"/>
      <c r="N42" s="313" t="s">
        <v>22</v>
      </c>
      <c r="O42" s="313"/>
      <c r="P42" s="313"/>
      <c r="Q42" s="313"/>
      <c r="R42" s="313"/>
      <c r="S42" s="314"/>
      <c r="T42" s="308" t="s">
        <v>28</v>
      </c>
      <c r="U42" s="309" t="s">
        <v>28</v>
      </c>
      <c r="V42" s="309" t="s">
        <v>28</v>
      </c>
      <c r="W42" s="313"/>
      <c r="X42" s="316" t="s">
        <v>28</v>
      </c>
      <c r="Y42" s="317" t="s">
        <v>22</v>
      </c>
      <c r="Z42" s="313"/>
      <c r="AA42" s="318">
        <v>4366.0374251264002</v>
      </c>
      <c r="AB42" s="656"/>
      <c r="AC42" s="319" t="s">
        <v>121</v>
      </c>
      <c r="AD42" s="337" t="s">
        <v>25</v>
      </c>
      <c r="AE42" s="313" t="s">
        <v>23</v>
      </c>
      <c r="AF42" s="337" t="s">
        <v>42</v>
      </c>
      <c r="AG42" s="337" t="s">
        <v>59</v>
      </c>
      <c r="AH42" s="337" t="s">
        <v>59</v>
      </c>
      <c r="AI42" s="337" t="s">
        <v>42</v>
      </c>
      <c r="AJ42" s="338" t="s">
        <v>1519</v>
      </c>
      <c r="AK42" s="312"/>
      <c r="AL42" s="313">
        <v>5</v>
      </c>
      <c r="AM42" s="313">
        <v>4</v>
      </c>
      <c r="AN42" s="313" t="s">
        <v>23</v>
      </c>
      <c r="AO42" s="338" t="s">
        <v>276</v>
      </c>
      <c r="AP42" s="339" t="s">
        <v>36</v>
      </c>
    </row>
    <row r="43" spans="1:42" s="9" customFormat="1" ht="20.100000000000001" customHeight="1" x14ac:dyDescent="0.25">
      <c r="A43" s="299" t="s">
        <v>122</v>
      </c>
      <c r="B43" s="300">
        <v>5</v>
      </c>
      <c r="C43" s="617" t="s">
        <v>40</v>
      </c>
      <c r="D43" s="618" t="s">
        <v>1335</v>
      </c>
      <c r="E43" s="655" t="s">
        <v>1380</v>
      </c>
      <c r="F43" s="312" t="s">
        <v>36</v>
      </c>
      <c r="G43" s="313"/>
      <c r="H43" s="313"/>
      <c r="I43" s="313"/>
      <c r="J43" s="314"/>
      <c r="K43" s="315" t="s">
        <v>1419</v>
      </c>
      <c r="L43" s="316" t="s">
        <v>1420</v>
      </c>
      <c r="M43" s="313"/>
      <c r="N43" s="313"/>
      <c r="O43" s="313"/>
      <c r="P43" s="313"/>
      <c r="Q43" s="313"/>
      <c r="R43" s="313"/>
      <c r="S43" s="314"/>
      <c r="T43" s="308" t="s">
        <v>28</v>
      </c>
      <c r="U43" s="309" t="s">
        <v>28</v>
      </c>
      <c r="V43" s="309" t="s">
        <v>28</v>
      </c>
      <c r="W43" s="313"/>
      <c r="X43" s="316" t="s">
        <v>28</v>
      </c>
      <c r="Y43" s="317" t="s">
        <v>22</v>
      </c>
      <c r="Z43" s="313"/>
      <c r="AA43" s="318">
        <v>1964.1213235903999</v>
      </c>
      <c r="AB43" s="656"/>
      <c r="AC43" s="319"/>
      <c r="AD43" s="337" t="s">
        <v>25</v>
      </c>
      <c r="AE43" s="313"/>
      <c r="AF43" s="337" t="s">
        <v>59</v>
      </c>
      <c r="AG43" s="337" t="s">
        <v>59</v>
      </c>
      <c r="AH43" s="337" t="s">
        <v>59</v>
      </c>
      <c r="AI43" s="337" t="s">
        <v>59</v>
      </c>
      <c r="AJ43" s="338" t="s">
        <v>1520</v>
      </c>
      <c r="AK43" s="312"/>
      <c r="AL43" s="313">
        <v>2</v>
      </c>
      <c r="AM43" s="313">
        <v>2</v>
      </c>
      <c r="AN43" s="313" t="s">
        <v>23</v>
      </c>
      <c r="AO43" s="338" t="s">
        <v>277</v>
      </c>
      <c r="AP43" s="339"/>
    </row>
    <row r="44" spans="1:42" s="9" customFormat="1" ht="20.100000000000001" customHeight="1" x14ac:dyDescent="0.25">
      <c r="A44" s="299" t="s">
        <v>123</v>
      </c>
      <c r="B44" s="300">
        <v>3</v>
      </c>
      <c r="C44" s="617" t="s">
        <v>35</v>
      </c>
      <c r="D44" s="618" t="s">
        <v>46</v>
      </c>
      <c r="E44" s="655" t="s">
        <v>1381</v>
      </c>
      <c r="F44" s="312" t="s">
        <v>23</v>
      </c>
      <c r="G44" s="313" t="s">
        <v>27</v>
      </c>
      <c r="H44" s="313" t="s">
        <v>27</v>
      </c>
      <c r="I44" s="313" t="s">
        <v>27</v>
      </c>
      <c r="J44" s="314"/>
      <c r="K44" s="315" t="s">
        <v>114</v>
      </c>
      <c r="L44" s="313" t="s">
        <v>23</v>
      </c>
      <c r="M44" s="313"/>
      <c r="N44" s="313" t="s">
        <v>27</v>
      </c>
      <c r="O44" s="313"/>
      <c r="P44" s="313" t="s">
        <v>23</v>
      </c>
      <c r="Q44" s="313" t="s">
        <v>23</v>
      </c>
      <c r="R44" s="313"/>
      <c r="S44" s="314" t="s">
        <v>31</v>
      </c>
      <c r="T44" s="312" t="s">
        <v>27</v>
      </c>
      <c r="U44" s="313" t="s">
        <v>27</v>
      </c>
      <c r="V44" s="313" t="s">
        <v>27</v>
      </c>
      <c r="W44" s="313" t="s">
        <v>27</v>
      </c>
      <c r="X44" s="313" t="s">
        <v>27</v>
      </c>
      <c r="Y44" s="317" t="s">
        <v>22</v>
      </c>
      <c r="Z44" s="67" t="s">
        <v>23</v>
      </c>
      <c r="AA44" s="318">
        <v>5735.9851954047999</v>
      </c>
      <c r="AB44" s="656"/>
      <c r="AC44" s="319"/>
      <c r="AD44" s="337"/>
      <c r="AE44" s="313"/>
      <c r="AF44" s="337"/>
      <c r="AG44" s="337"/>
      <c r="AH44" s="337"/>
      <c r="AI44" s="337"/>
      <c r="AJ44" s="338" t="s">
        <v>1521</v>
      </c>
      <c r="AK44" s="312"/>
      <c r="AL44" s="313">
        <v>5</v>
      </c>
      <c r="AM44" s="313">
        <v>5</v>
      </c>
      <c r="AN44" s="313" t="s">
        <v>23</v>
      </c>
      <c r="AO44" s="338" t="s">
        <v>278</v>
      </c>
      <c r="AP44" s="339"/>
    </row>
    <row r="45" spans="1:42" s="9" customFormat="1" ht="20.100000000000001" customHeight="1" x14ac:dyDescent="0.25">
      <c r="A45" s="299" t="s">
        <v>124</v>
      </c>
      <c r="B45" s="300">
        <v>5</v>
      </c>
      <c r="C45" s="617" t="s">
        <v>67</v>
      </c>
      <c r="D45" s="618" t="s">
        <v>79</v>
      </c>
      <c r="E45" s="655" t="s">
        <v>1382</v>
      </c>
      <c r="F45" s="312" t="s">
        <v>125</v>
      </c>
      <c r="G45" s="313"/>
      <c r="H45" s="313"/>
      <c r="I45" s="313"/>
      <c r="J45" s="314"/>
      <c r="K45" s="315" t="s">
        <v>126</v>
      </c>
      <c r="L45" s="313" t="s">
        <v>32</v>
      </c>
      <c r="M45" s="313"/>
      <c r="N45" s="313" t="s">
        <v>22</v>
      </c>
      <c r="O45" s="313"/>
      <c r="P45" s="313"/>
      <c r="Q45" s="313"/>
      <c r="R45" s="313"/>
      <c r="S45" s="314"/>
      <c r="T45" s="312" t="s">
        <v>22</v>
      </c>
      <c r="U45" s="313" t="s">
        <v>22</v>
      </c>
      <c r="V45" s="313" t="s">
        <v>22</v>
      </c>
      <c r="W45" s="313"/>
      <c r="X45" s="313" t="s">
        <v>27</v>
      </c>
      <c r="Y45" s="317" t="s">
        <v>22</v>
      </c>
      <c r="Z45" s="313"/>
      <c r="AA45" s="318">
        <v>484.98932337151996</v>
      </c>
      <c r="AB45" s="656"/>
      <c r="AC45" s="319"/>
      <c r="AD45" s="337" t="s">
        <v>25</v>
      </c>
      <c r="AE45" s="313" t="s">
        <v>23</v>
      </c>
      <c r="AF45" s="337" t="s">
        <v>22</v>
      </c>
      <c r="AG45" s="337" t="s">
        <v>27</v>
      </c>
      <c r="AH45" s="337" t="s">
        <v>27</v>
      </c>
      <c r="AI45" s="337" t="s">
        <v>22</v>
      </c>
      <c r="AJ45" s="338" t="s">
        <v>1522</v>
      </c>
      <c r="AK45" s="312"/>
      <c r="AL45" s="313">
        <v>12</v>
      </c>
      <c r="AM45" s="313">
        <v>6</v>
      </c>
      <c r="AN45" s="313" t="s">
        <v>23</v>
      </c>
      <c r="AO45" s="338" t="s">
        <v>279</v>
      </c>
      <c r="AP45" s="339" t="s">
        <v>321</v>
      </c>
    </row>
    <row r="46" spans="1:42" s="9" customFormat="1" ht="20.100000000000001" customHeight="1" x14ac:dyDescent="0.25">
      <c r="A46" s="299" t="s">
        <v>127</v>
      </c>
      <c r="B46" s="300">
        <v>5</v>
      </c>
      <c r="C46" s="617" t="s">
        <v>67</v>
      </c>
      <c r="D46" s="618" t="s">
        <v>79</v>
      </c>
      <c r="E46" s="655" t="s">
        <v>1383</v>
      </c>
      <c r="F46" s="312" t="s">
        <v>62</v>
      </c>
      <c r="G46" s="313"/>
      <c r="H46" s="313"/>
      <c r="I46" s="313"/>
      <c r="J46" s="314"/>
      <c r="K46" s="315" t="s">
        <v>128</v>
      </c>
      <c r="L46" s="313" t="s">
        <v>32</v>
      </c>
      <c r="M46" s="313"/>
      <c r="N46" s="313" t="s">
        <v>22</v>
      </c>
      <c r="O46" s="313"/>
      <c r="P46" s="313"/>
      <c r="Q46" s="313"/>
      <c r="R46" s="313"/>
      <c r="S46" s="314"/>
      <c r="T46" s="308" t="s">
        <v>28</v>
      </c>
      <c r="U46" s="309" t="s">
        <v>28</v>
      </c>
      <c r="V46" s="309" t="s">
        <v>28</v>
      </c>
      <c r="W46" s="313"/>
      <c r="X46" s="316" t="s">
        <v>28</v>
      </c>
      <c r="Y46" s="317" t="s">
        <v>22</v>
      </c>
      <c r="Z46" s="313"/>
      <c r="AA46" s="318">
        <v>3864.3089139136</v>
      </c>
      <c r="AB46" s="656"/>
      <c r="AC46" s="319"/>
      <c r="AD46" s="337" t="s">
        <v>48</v>
      </c>
      <c r="AE46" s="313"/>
      <c r="AF46" s="337" t="s">
        <v>59</v>
      </c>
      <c r="AG46" s="337" t="s">
        <v>59</v>
      </c>
      <c r="AH46" s="337" t="s">
        <v>59</v>
      </c>
      <c r="AI46" s="337" t="s">
        <v>59</v>
      </c>
      <c r="AJ46" s="338" t="s">
        <v>1523</v>
      </c>
      <c r="AK46" s="312" t="s">
        <v>23</v>
      </c>
      <c r="AL46" s="313">
        <v>4</v>
      </c>
      <c r="AM46" s="313">
        <v>4</v>
      </c>
      <c r="AN46" s="313" t="s">
        <v>23</v>
      </c>
      <c r="AO46" s="338" t="s">
        <v>280</v>
      </c>
      <c r="AP46" s="339"/>
    </row>
    <row r="47" spans="1:42" s="9" customFormat="1" ht="20.100000000000001" customHeight="1" x14ac:dyDescent="0.25">
      <c r="A47" s="299" t="s">
        <v>129</v>
      </c>
      <c r="B47" s="300">
        <v>5</v>
      </c>
      <c r="C47" s="617" t="s">
        <v>67</v>
      </c>
      <c r="D47" s="618" t="s">
        <v>46</v>
      </c>
      <c r="E47" s="655" t="s">
        <v>1384</v>
      </c>
      <c r="F47" s="312"/>
      <c r="G47" s="313"/>
      <c r="H47" s="313"/>
      <c r="I47" s="313"/>
      <c r="J47" s="314"/>
      <c r="K47" s="315" t="s">
        <v>130</v>
      </c>
      <c r="L47" s="313" t="s">
        <v>69</v>
      </c>
      <c r="M47" s="313"/>
      <c r="N47" s="313" t="s">
        <v>22</v>
      </c>
      <c r="O47" s="313"/>
      <c r="P47" s="313"/>
      <c r="Q47" s="313"/>
      <c r="R47" s="313"/>
      <c r="S47" s="314"/>
      <c r="T47" s="308" t="s">
        <v>28</v>
      </c>
      <c r="U47" s="309" t="s">
        <v>28</v>
      </c>
      <c r="V47" s="309" t="s">
        <v>28</v>
      </c>
      <c r="W47" s="313"/>
      <c r="X47" s="316" t="s">
        <v>28</v>
      </c>
      <c r="Y47" s="317" t="s">
        <v>27</v>
      </c>
      <c r="Z47" s="313"/>
      <c r="AA47" s="318">
        <v>3179.7138242304</v>
      </c>
      <c r="AB47" s="656"/>
      <c r="AC47" s="319"/>
      <c r="AD47" s="337"/>
      <c r="AE47" s="313"/>
      <c r="AF47" s="337"/>
      <c r="AG47" s="337"/>
      <c r="AH47" s="337"/>
      <c r="AI47" s="337"/>
      <c r="AJ47" s="338" t="s">
        <v>328</v>
      </c>
      <c r="AK47" s="312"/>
      <c r="AL47" s="313">
        <v>5</v>
      </c>
      <c r="AM47" s="313">
        <v>4</v>
      </c>
      <c r="AN47" s="313" t="s">
        <v>23</v>
      </c>
      <c r="AO47" s="338" t="s">
        <v>281</v>
      </c>
      <c r="AP47" s="339" t="s">
        <v>232</v>
      </c>
    </row>
    <row r="48" spans="1:42" s="9" customFormat="1" ht="20.100000000000001" customHeight="1" x14ac:dyDescent="0.25">
      <c r="A48" s="299" t="s">
        <v>131</v>
      </c>
      <c r="B48" s="300">
        <v>5</v>
      </c>
      <c r="C48" s="617" t="s">
        <v>67</v>
      </c>
      <c r="D48" s="618" t="s">
        <v>46</v>
      </c>
      <c r="E48" s="655" t="s">
        <v>1385</v>
      </c>
      <c r="F48" s="312" t="s">
        <v>49</v>
      </c>
      <c r="G48" s="313" t="s">
        <v>27</v>
      </c>
      <c r="H48" s="313" t="s">
        <v>27</v>
      </c>
      <c r="I48" s="313" t="s">
        <v>27</v>
      </c>
      <c r="J48" s="314"/>
      <c r="K48" s="315" t="s">
        <v>50</v>
      </c>
      <c r="L48" s="313" t="s">
        <v>49</v>
      </c>
      <c r="M48" s="313"/>
      <c r="N48" s="313" t="s">
        <v>22</v>
      </c>
      <c r="O48" s="313"/>
      <c r="P48" s="313"/>
      <c r="Q48" s="313"/>
      <c r="R48" s="313"/>
      <c r="S48" s="314"/>
      <c r="T48" s="312" t="s">
        <v>22</v>
      </c>
      <c r="U48" s="313" t="s">
        <v>22</v>
      </c>
      <c r="V48" s="313" t="s">
        <v>27</v>
      </c>
      <c r="W48" s="313"/>
      <c r="X48" s="313" t="s">
        <v>27</v>
      </c>
      <c r="Y48" s="317" t="s">
        <v>22</v>
      </c>
      <c r="Z48" s="67" t="s">
        <v>23</v>
      </c>
      <c r="AA48" s="318">
        <v>12500</v>
      </c>
      <c r="AB48" s="656"/>
      <c r="AC48" s="319" t="s">
        <v>132</v>
      </c>
      <c r="AD48" s="337" t="s">
        <v>48</v>
      </c>
      <c r="AE48" s="313" t="s">
        <v>23</v>
      </c>
      <c r="AF48" s="337" t="s">
        <v>42</v>
      </c>
      <c r="AG48" s="337" t="s">
        <v>27</v>
      </c>
      <c r="AH48" s="337" t="s">
        <v>27</v>
      </c>
      <c r="AI48" s="337" t="s">
        <v>27</v>
      </c>
      <c r="AJ48" s="338" t="s">
        <v>1524</v>
      </c>
      <c r="AK48" s="312" t="s">
        <v>23</v>
      </c>
      <c r="AL48" s="313">
        <v>7</v>
      </c>
      <c r="AM48" s="313">
        <v>3</v>
      </c>
      <c r="AN48" s="313" t="s">
        <v>23</v>
      </c>
      <c r="AO48" s="338" t="s">
        <v>282</v>
      </c>
      <c r="AP48" s="339" t="s">
        <v>283</v>
      </c>
    </row>
    <row r="49" spans="1:42" s="9" customFormat="1" ht="20.100000000000001" customHeight="1" x14ac:dyDescent="0.25">
      <c r="A49" s="299" t="s">
        <v>133</v>
      </c>
      <c r="B49" s="300">
        <v>2</v>
      </c>
      <c r="C49" s="617" t="s">
        <v>35</v>
      </c>
      <c r="D49" s="618" t="s">
        <v>65</v>
      </c>
      <c r="E49" s="655" t="s">
        <v>1386</v>
      </c>
      <c r="F49" s="312"/>
      <c r="G49" s="313"/>
      <c r="H49" s="313"/>
      <c r="I49" s="313"/>
      <c r="J49" s="314"/>
      <c r="K49" s="315" t="s">
        <v>37</v>
      </c>
      <c r="L49" s="313" t="s">
        <v>30</v>
      </c>
      <c r="M49" s="313" t="s">
        <v>134</v>
      </c>
      <c r="N49" s="313" t="s">
        <v>27</v>
      </c>
      <c r="O49" s="313" t="s">
        <v>23</v>
      </c>
      <c r="P49" s="313"/>
      <c r="Q49" s="313"/>
      <c r="R49" s="313"/>
      <c r="S49" s="314" t="s">
        <v>22</v>
      </c>
      <c r="T49" s="308" t="s">
        <v>28</v>
      </c>
      <c r="U49" s="309" t="s">
        <v>28</v>
      </c>
      <c r="V49" s="309" t="s">
        <v>28</v>
      </c>
      <c r="W49" s="313" t="s">
        <v>27</v>
      </c>
      <c r="X49" s="316" t="s">
        <v>28</v>
      </c>
      <c r="Y49" s="317" t="s">
        <v>27</v>
      </c>
      <c r="Z49" s="313"/>
      <c r="AA49" s="318">
        <v>828.8265838591999</v>
      </c>
      <c r="AB49" s="656"/>
      <c r="AC49" s="319"/>
      <c r="AD49" s="337"/>
      <c r="AE49" s="313"/>
      <c r="AF49" s="337"/>
      <c r="AG49" s="337"/>
      <c r="AH49" s="337"/>
      <c r="AI49" s="337"/>
      <c r="AJ49" s="338" t="s">
        <v>1525</v>
      </c>
      <c r="AK49" s="312" t="s">
        <v>23</v>
      </c>
      <c r="AL49" s="313">
        <v>3</v>
      </c>
      <c r="AM49" s="313">
        <v>2</v>
      </c>
      <c r="AN49" s="313" t="s">
        <v>23</v>
      </c>
      <c r="AO49" s="338" t="s">
        <v>77</v>
      </c>
      <c r="AP49" s="339" t="s">
        <v>36</v>
      </c>
    </row>
    <row r="50" spans="1:42" s="9" customFormat="1" ht="20.100000000000001" customHeight="1" x14ac:dyDescent="0.25">
      <c r="A50" s="299" t="s">
        <v>135</v>
      </c>
      <c r="B50" s="300">
        <v>5</v>
      </c>
      <c r="C50" s="617" t="s">
        <v>35</v>
      </c>
      <c r="D50" s="618" t="s">
        <v>1335</v>
      </c>
      <c r="E50" s="655" t="s">
        <v>1387</v>
      </c>
      <c r="F50" s="312" t="s">
        <v>36</v>
      </c>
      <c r="G50" s="313"/>
      <c r="H50" s="313"/>
      <c r="I50" s="313"/>
      <c r="J50" s="314"/>
      <c r="K50" s="315" t="s">
        <v>37</v>
      </c>
      <c r="L50" s="321"/>
      <c r="M50" s="313"/>
      <c r="N50" s="313"/>
      <c r="O50" s="313"/>
      <c r="P50" s="313"/>
      <c r="Q50" s="313"/>
      <c r="R50" s="313"/>
      <c r="S50" s="314"/>
      <c r="T50" s="312" t="s">
        <v>22</v>
      </c>
      <c r="U50" s="313" t="s">
        <v>22</v>
      </c>
      <c r="V50" s="313" t="s">
        <v>22</v>
      </c>
      <c r="W50" s="313" t="s">
        <v>27</v>
      </c>
      <c r="X50" s="313" t="s">
        <v>27</v>
      </c>
      <c r="Y50" s="317" t="s">
        <v>22</v>
      </c>
      <c r="Z50" s="313"/>
      <c r="AA50" s="318">
        <v>2254.1792538688001</v>
      </c>
      <c r="AB50" s="656" t="s">
        <v>1526</v>
      </c>
      <c r="AC50" s="319"/>
      <c r="AD50" s="337"/>
      <c r="AE50" s="313"/>
      <c r="AF50" s="337"/>
      <c r="AG50" s="337"/>
      <c r="AH50" s="337"/>
      <c r="AI50" s="337"/>
      <c r="AJ50" s="338" t="s">
        <v>1527</v>
      </c>
      <c r="AK50" s="312" t="s">
        <v>23</v>
      </c>
      <c r="AL50" s="313">
        <v>4</v>
      </c>
      <c r="AM50" s="313">
        <v>1</v>
      </c>
      <c r="AN50" s="313" t="s">
        <v>23</v>
      </c>
      <c r="AO50" s="338" t="s">
        <v>136</v>
      </c>
      <c r="AP50" s="339" t="s">
        <v>284</v>
      </c>
    </row>
    <row r="51" spans="1:42" s="9" customFormat="1" ht="20.100000000000001" customHeight="1" x14ac:dyDescent="0.25">
      <c r="A51" s="299" t="s">
        <v>137</v>
      </c>
      <c r="B51" s="300">
        <v>5</v>
      </c>
      <c r="C51" s="617" t="s">
        <v>67</v>
      </c>
      <c r="D51" s="618" t="s">
        <v>79</v>
      </c>
      <c r="E51" s="655" t="s">
        <v>1388</v>
      </c>
      <c r="F51" s="312" t="s">
        <v>36</v>
      </c>
      <c r="G51" s="313"/>
      <c r="H51" s="313" t="s">
        <v>27</v>
      </c>
      <c r="I51" s="313"/>
      <c r="J51" s="314"/>
      <c r="K51" s="315" t="s">
        <v>138</v>
      </c>
      <c r="L51" s="313" t="s">
        <v>49</v>
      </c>
      <c r="M51" s="313"/>
      <c r="N51" s="313" t="s">
        <v>22</v>
      </c>
      <c r="O51" s="313"/>
      <c r="P51" s="313"/>
      <c r="Q51" s="313"/>
      <c r="R51" s="313"/>
      <c r="S51" s="314"/>
      <c r="T51" s="312" t="s">
        <v>22</v>
      </c>
      <c r="U51" s="313" t="s">
        <v>22</v>
      </c>
      <c r="V51" s="313" t="s">
        <v>27</v>
      </c>
      <c r="W51" s="313"/>
      <c r="X51" s="313" t="s">
        <v>27</v>
      </c>
      <c r="Y51" s="317" t="s">
        <v>22</v>
      </c>
      <c r="Z51" s="67" t="s">
        <v>23</v>
      </c>
      <c r="AA51" s="318">
        <v>15400.154879616</v>
      </c>
      <c r="AB51" s="656"/>
      <c r="AC51" s="319" t="s">
        <v>1528</v>
      </c>
      <c r="AD51" s="337"/>
      <c r="AE51" s="313" t="s">
        <v>23</v>
      </c>
      <c r="AF51" s="337" t="s">
        <v>27</v>
      </c>
      <c r="AG51" s="337" t="s">
        <v>22</v>
      </c>
      <c r="AH51" s="337" t="s">
        <v>22</v>
      </c>
      <c r="AI51" s="337" t="s">
        <v>27</v>
      </c>
      <c r="AJ51" s="338" t="s">
        <v>1529</v>
      </c>
      <c r="AK51" s="312"/>
      <c r="AL51" s="313">
        <v>8</v>
      </c>
      <c r="AM51" s="313">
        <v>7</v>
      </c>
      <c r="AN51" s="313" t="s">
        <v>23</v>
      </c>
      <c r="AO51" s="338" t="s">
        <v>285</v>
      </c>
      <c r="AP51" s="339" t="s">
        <v>36</v>
      </c>
    </row>
    <row r="52" spans="1:42" s="9" customFormat="1" ht="20.100000000000001" customHeight="1" x14ac:dyDescent="0.25">
      <c r="A52" s="299" t="s">
        <v>139</v>
      </c>
      <c r="B52" s="300">
        <v>5</v>
      </c>
      <c r="C52" s="617" t="s">
        <v>67</v>
      </c>
      <c r="D52" s="618" t="s">
        <v>79</v>
      </c>
      <c r="E52" s="655" t="s">
        <v>1389</v>
      </c>
      <c r="F52" s="312"/>
      <c r="G52" s="313"/>
      <c r="H52" s="313"/>
      <c r="I52" s="313"/>
      <c r="J52" s="314"/>
      <c r="K52" s="315" t="s">
        <v>141</v>
      </c>
      <c r="L52" s="313" t="s">
        <v>23</v>
      </c>
      <c r="M52" s="313"/>
      <c r="N52" s="313" t="s">
        <v>22</v>
      </c>
      <c r="O52" s="313"/>
      <c r="P52" s="313"/>
      <c r="Q52" s="313"/>
      <c r="R52" s="313"/>
      <c r="S52" s="314"/>
      <c r="T52" s="308" t="s">
        <v>28</v>
      </c>
      <c r="U52" s="309" t="s">
        <v>28</v>
      </c>
      <c r="V52" s="309" t="s">
        <v>28</v>
      </c>
      <c r="W52" s="313"/>
      <c r="X52" s="313" t="s">
        <v>27</v>
      </c>
      <c r="Y52" s="626" t="s">
        <v>28</v>
      </c>
      <c r="Z52" s="313"/>
      <c r="AA52" s="318">
        <v>65.052469255679995</v>
      </c>
      <c r="AB52" s="656"/>
      <c r="AC52" s="319"/>
      <c r="AD52" s="337"/>
      <c r="AE52" s="313"/>
      <c r="AF52" s="337"/>
      <c r="AG52" s="337"/>
      <c r="AH52" s="337"/>
      <c r="AI52" s="337"/>
      <c r="AJ52" s="338" t="s">
        <v>1530</v>
      </c>
      <c r="AK52" s="312" t="s">
        <v>23</v>
      </c>
      <c r="AL52" s="313">
        <v>3</v>
      </c>
      <c r="AM52" s="313">
        <v>1</v>
      </c>
      <c r="AN52" s="313" t="s">
        <v>23</v>
      </c>
      <c r="AO52" s="338" t="s">
        <v>140</v>
      </c>
      <c r="AP52" s="339" t="s">
        <v>322</v>
      </c>
    </row>
    <row r="53" spans="1:42" s="9" customFormat="1" ht="20.100000000000001" customHeight="1" x14ac:dyDescent="0.25">
      <c r="A53" s="299" t="s">
        <v>142</v>
      </c>
      <c r="B53" s="300">
        <v>5</v>
      </c>
      <c r="C53" s="617" t="s">
        <v>67</v>
      </c>
      <c r="D53" s="618" t="s">
        <v>46</v>
      </c>
      <c r="E53" s="655" t="s">
        <v>1390</v>
      </c>
      <c r="F53" s="312"/>
      <c r="G53" s="313"/>
      <c r="H53" s="313"/>
      <c r="I53" s="313"/>
      <c r="J53" s="314"/>
      <c r="K53" s="315" t="s">
        <v>143</v>
      </c>
      <c r="L53" s="313" t="s">
        <v>32</v>
      </c>
      <c r="M53" s="313"/>
      <c r="N53" s="313" t="s">
        <v>22</v>
      </c>
      <c r="O53" s="313"/>
      <c r="P53" s="313"/>
      <c r="Q53" s="313"/>
      <c r="R53" s="313"/>
      <c r="S53" s="314"/>
      <c r="T53" s="308" t="s">
        <v>28</v>
      </c>
      <c r="U53" s="309" t="s">
        <v>28</v>
      </c>
      <c r="V53" s="309" t="s">
        <v>28</v>
      </c>
      <c r="W53" s="313"/>
      <c r="X53" s="316" t="s">
        <v>28</v>
      </c>
      <c r="Y53" s="317" t="s">
        <v>22</v>
      </c>
      <c r="Z53" s="313"/>
      <c r="AA53" s="318">
        <v>2185.138251456</v>
      </c>
      <c r="AB53" s="656"/>
      <c r="AC53" s="319" t="s">
        <v>286</v>
      </c>
      <c r="AD53" s="337" t="s">
        <v>48</v>
      </c>
      <c r="AE53" s="313" t="s">
        <v>23</v>
      </c>
      <c r="AF53" s="337" t="s">
        <v>1531</v>
      </c>
      <c r="AG53" s="337" t="s">
        <v>27</v>
      </c>
      <c r="AH53" s="337" t="s">
        <v>27</v>
      </c>
      <c r="AI53" s="337" t="s">
        <v>27</v>
      </c>
      <c r="AJ53" s="338" t="s">
        <v>1532</v>
      </c>
      <c r="AK53" s="312"/>
      <c r="AL53" s="313">
        <v>4</v>
      </c>
      <c r="AM53" s="313">
        <v>2</v>
      </c>
      <c r="AN53" s="313" t="s">
        <v>23</v>
      </c>
      <c r="AO53" s="338" t="s">
        <v>286</v>
      </c>
      <c r="AP53" s="339" t="s">
        <v>287</v>
      </c>
    </row>
    <row r="54" spans="1:42" s="9" customFormat="1" ht="20.100000000000001" customHeight="1" x14ac:dyDescent="0.25">
      <c r="A54" s="299" t="s">
        <v>144</v>
      </c>
      <c r="B54" s="300">
        <v>1</v>
      </c>
      <c r="C54" s="617" t="s">
        <v>35</v>
      </c>
      <c r="D54" s="618" t="s">
        <v>65</v>
      </c>
      <c r="E54" s="655" t="s">
        <v>1391</v>
      </c>
      <c r="F54" s="312" t="s">
        <v>55</v>
      </c>
      <c r="G54" s="313"/>
      <c r="H54" s="313"/>
      <c r="I54" s="313"/>
      <c r="J54" s="314"/>
      <c r="K54" s="315" t="s">
        <v>37</v>
      </c>
      <c r="L54" s="313" t="s">
        <v>30</v>
      </c>
      <c r="M54" s="313" t="s">
        <v>145</v>
      </c>
      <c r="N54" s="313" t="s">
        <v>27</v>
      </c>
      <c r="O54" s="313" t="s">
        <v>23</v>
      </c>
      <c r="P54" s="313"/>
      <c r="Q54" s="313" t="s">
        <v>23</v>
      </c>
      <c r="R54" s="313"/>
      <c r="S54" s="314" t="s">
        <v>22</v>
      </c>
      <c r="T54" s="312" t="s">
        <v>22</v>
      </c>
      <c r="U54" s="313" t="s">
        <v>27</v>
      </c>
      <c r="V54" s="313" t="s">
        <v>27</v>
      </c>
      <c r="W54" s="313" t="s">
        <v>27</v>
      </c>
      <c r="X54" s="313" t="s">
        <v>27</v>
      </c>
      <c r="Y54" s="317" t="s">
        <v>22</v>
      </c>
      <c r="Z54" s="313"/>
      <c r="AA54" s="318">
        <v>1973.4418380095999</v>
      </c>
      <c r="AB54" s="656"/>
      <c r="AC54" s="319"/>
      <c r="AD54" s="337" t="s">
        <v>25</v>
      </c>
      <c r="AE54" s="313" t="s">
        <v>23</v>
      </c>
      <c r="AF54" s="337" t="s">
        <v>22</v>
      </c>
      <c r="AG54" s="337" t="s">
        <v>27</v>
      </c>
      <c r="AH54" s="337" t="s">
        <v>27</v>
      </c>
      <c r="AI54" s="337" t="s">
        <v>22</v>
      </c>
      <c r="AJ54" s="338" t="s">
        <v>1533</v>
      </c>
      <c r="AK54" s="312"/>
      <c r="AL54" s="313">
        <v>5</v>
      </c>
      <c r="AM54" s="313">
        <v>4</v>
      </c>
      <c r="AN54" s="313" t="s">
        <v>23</v>
      </c>
      <c r="AO54" s="338" t="s">
        <v>288</v>
      </c>
      <c r="AP54" s="339" t="s">
        <v>25</v>
      </c>
    </row>
    <row r="55" spans="1:42" s="9" customFormat="1" ht="20.100000000000001" customHeight="1" x14ac:dyDescent="0.25">
      <c r="A55" s="299" t="s">
        <v>146</v>
      </c>
      <c r="B55" s="300">
        <v>5</v>
      </c>
      <c r="C55" s="617" t="s">
        <v>67</v>
      </c>
      <c r="D55" s="618" t="s">
        <v>79</v>
      </c>
      <c r="E55" s="655" t="s">
        <v>1392</v>
      </c>
      <c r="F55" s="312" t="s">
        <v>125</v>
      </c>
      <c r="G55" s="313"/>
      <c r="H55" s="313"/>
      <c r="I55" s="313"/>
      <c r="J55" s="314"/>
      <c r="K55" s="315" t="s">
        <v>148</v>
      </c>
      <c r="L55" s="313" t="s">
        <v>23</v>
      </c>
      <c r="M55" s="313"/>
      <c r="N55" s="313" t="s">
        <v>27</v>
      </c>
      <c r="O55" s="313" t="s">
        <v>23</v>
      </c>
      <c r="P55" s="313" t="s">
        <v>23</v>
      </c>
      <c r="Q55" s="313" t="s">
        <v>23</v>
      </c>
      <c r="R55" s="313" t="s">
        <v>23</v>
      </c>
      <c r="S55" s="314"/>
      <c r="T55" s="308" t="s">
        <v>28</v>
      </c>
      <c r="U55" s="309" t="s">
        <v>28</v>
      </c>
      <c r="V55" s="309" t="s">
        <v>28</v>
      </c>
      <c r="W55" s="313"/>
      <c r="X55" s="316" t="s">
        <v>28</v>
      </c>
      <c r="Y55" s="317" t="s">
        <v>22</v>
      </c>
      <c r="Z55" s="67" t="s">
        <v>23</v>
      </c>
      <c r="AA55" s="318">
        <v>5770.643500710401</v>
      </c>
      <c r="AB55" s="656"/>
      <c r="AC55" s="319" t="s">
        <v>147</v>
      </c>
      <c r="AD55" s="337" t="s">
        <v>48</v>
      </c>
      <c r="AE55" s="313" t="s">
        <v>23</v>
      </c>
      <c r="AF55" s="337" t="s">
        <v>42</v>
      </c>
      <c r="AG55" s="337" t="s">
        <v>59</v>
      </c>
      <c r="AH55" s="337" t="s">
        <v>59</v>
      </c>
      <c r="AI55" s="337" t="s">
        <v>59</v>
      </c>
      <c r="AJ55" s="338" t="s">
        <v>1534</v>
      </c>
      <c r="AK55" s="312"/>
      <c r="AL55" s="313">
        <v>3</v>
      </c>
      <c r="AM55" s="313">
        <v>2</v>
      </c>
      <c r="AN55" s="313" t="s">
        <v>23</v>
      </c>
      <c r="AO55" s="338" t="s">
        <v>289</v>
      </c>
      <c r="AP55" s="339" t="s">
        <v>204</v>
      </c>
    </row>
    <row r="56" spans="1:42" s="9" customFormat="1" ht="20.100000000000001" customHeight="1" x14ac:dyDescent="0.25">
      <c r="A56" s="299" t="s">
        <v>149</v>
      </c>
      <c r="B56" s="300">
        <v>4</v>
      </c>
      <c r="C56" s="617" t="s">
        <v>52</v>
      </c>
      <c r="D56" s="618" t="s">
        <v>1337</v>
      </c>
      <c r="E56" s="655" t="s">
        <v>1393</v>
      </c>
      <c r="F56" s="312" t="s">
        <v>23</v>
      </c>
      <c r="G56" s="313"/>
      <c r="H56" s="313" t="s">
        <v>27</v>
      </c>
      <c r="I56" s="313"/>
      <c r="J56" s="314"/>
      <c r="K56" s="315" t="s">
        <v>37</v>
      </c>
      <c r="L56" s="313"/>
      <c r="M56" s="313"/>
      <c r="N56" s="313"/>
      <c r="O56" s="313"/>
      <c r="P56" s="313"/>
      <c r="Q56" s="313"/>
      <c r="R56" s="313"/>
      <c r="S56" s="314"/>
      <c r="T56" s="308" t="s">
        <v>28</v>
      </c>
      <c r="U56" s="309" t="s">
        <v>28</v>
      </c>
      <c r="V56" s="309" t="s">
        <v>28</v>
      </c>
      <c r="W56" s="313" t="s">
        <v>27</v>
      </c>
      <c r="X56" s="313" t="s">
        <v>22</v>
      </c>
      <c r="Y56" s="317" t="s">
        <v>22</v>
      </c>
      <c r="Z56" s="313"/>
      <c r="AA56" s="318">
        <v>243.0815123168</v>
      </c>
      <c r="AB56" s="656" t="s">
        <v>1490</v>
      </c>
      <c r="AC56" s="319" t="s">
        <v>76</v>
      </c>
      <c r="AD56" s="337" t="s">
        <v>25</v>
      </c>
      <c r="AE56" s="313"/>
      <c r="AF56" s="337" t="s">
        <v>59</v>
      </c>
      <c r="AG56" s="337" t="s">
        <v>59</v>
      </c>
      <c r="AH56" s="337" t="s">
        <v>59</v>
      </c>
      <c r="AI56" s="337" t="s">
        <v>59</v>
      </c>
      <c r="AJ56" s="338" t="s">
        <v>1512</v>
      </c>
      <c r="AK56" s="312" t="s">
        <v>23</v>
      </c>
      <c r="AL56" s="313">
        <v>2</v>
      </c>
      <c r="AM56" s="313">
        <v>1</v>
      </c>
      <c r="AN56" s="313" t="s">
        <v>23</v>
      </c>
      <c r="AO56" s="338" t="s">
        <v>38</v>
      </c>
      <c r="AP56" s="339" t="s">
        <v>204</v>
      </c>
    </row>
    <row r="57" spans="1:42" s="9" customFormat="1" ht="20.100000000000001" customHeight="1" x14ac:dyDescent="0.25">
      <c r="A57" s="299" t="s">
        <v>150</v>
      </c>
      <c r="B57" s="300">
        <v>4</v>
      </c>
      <c r="C57" s="617" t="s">
        <v>52</v>
      </c>
      <c r="D57" s="618" t="s">
        <v>73</v>
      </c>
      <c r="E57" s="655" t="s">
        <v>1394</v>
      </c>
      <c r="F57" s="312"/>
      <c r="G57" s="313"/>
      <c r="H57" s="313"/>
      <c r="I57" s="313"/>
      <c r="J57" s="314"/>
      <c r="K57" s="315" t="s">
        <v>151</v>
      </c>
      <c r="L57" s="313" t="s">
        <v>23</v>
      </c>
      <c r="M57" s="313"/>
      <c r="N57" s="313" t="s">
        <v>22</v>
      </c>
      <c r="O57" s="313"/>
      <c r="P57" s="313"/>
      <c r="Q57" s="313"/>
      <c r="R57" s="313"/>
      <c r="S57" s="314"/>
      <c r="T57" s="308" t="s">
        <v>28</v>
      </c>
      <c r="U57" s="309" t="s">
        <v>28</v>
      </c>
      <c r="V57" s="309" t="s">
        <v>28</v>
      </c>
      <c r="W57" s="313" t="s">
        <v>27</v>
      </c>
      <c r="X57" s="316" t="s">
        <v>28</v>
      </c>
      <c r="Y57" s="317" t="s">
        <v>22</v>
      </c>
      <c r="Z57" s="313"/>
      <c r="AA57" s="318">
        <v>1483.4933043135998</v>
      </c>
      <c r="AB57" s="656" t="s">
        <v>1490</v>
      </c>
      <c r="AC57" s="319"/>
      <c r="AD57" s="337" t="s">
        <v>25</v>
      </c>
      <c r="AE57" s="313" t="s">
        <v>23</v>
      </c>
      <c r="AF57" s="337" t="s">
        <v>22</v>
      </c>
      <c r="AG57" s="337" t="s">
        <v>27</v>
      </c>
      <c r="AH57" s="337" t="s">
        <v>27</v>
      </c>
      <c r="AI57" s="337" t="s">
        <v>22</v>
      </c>
      <c r="AJ57" s="338" t="s">
        <v>1535</v>
      </c>
      <c r="AK57" s="312"/>
      <c r="AL57" s="313">
        <v>4</v>
      </c>
      <c r="AM57" s="313">
        <v>3</v>
      </c>
      <c r="AN57" s="313" t="s">
        <v>23</v>
      </c>
      <c r="AO57" s="338" t="s">
        <v>290</v>
      </c>
      <c r="AP57" s="339" t="s">
        <v>25</v>
      </c>
    </row>
    <row r="58" spans="1:42" s="9" customFormat="1" ht="20.100000000000001" customHeight="1" x14ac:dyDescent="0.25">
      <c r="A58" s="299" t="s">
        <v>152</v>
      </c>
      <c r="B58" s="300">
        <v>5</v>
      </c>
      <c r="C58" s="617" t="s">
        <v>40</v>
      </c>
      <c r="D58" s="618" t="s">
        <v>79</v>
      </c>
      <c r="E58" s="655" t="s">
        <v>1395</v>
      </c>
      <c r="F58" s="312"/>
      <c r="G58" s="313"/>
      <c r="H58" s="313"/>
      <c r="I58" s="313"/>
      <c r="J58" s="314"/>
      <c r="K58" s="315" t="s">
        <v>1467</v>
      </c>
      <c r="L58" s="313" t="s">
        <v>49</v>
      </c>
      <c r="M58" s="313"/>
      <c r="N58" s="313" t="s">
        <v>27</v>
      </c>
      <c r="O58" s="313" t="s">
        <v>23</v>
      </c>
      <c r="P58" s="313"/>
      <c r="Q58" s="313"/>
      <c r="R58" s="313"/>
      <c r="S58" s="314" t="s">
        <v>22</v>
      </c>
      <c r="T58" s="308" t="s">
        <v>28</v>
      </c>
      <c r="U58" s="309" t="s">
        <v>28</v>
      </c>
      <c r="V58" s="309" t="s">
        <v>28</v>
      </c>
      <c r="W58" s="313"/>
      <c r="X58" s="316" t="s">
        <v>28</v>
      </c>
      <c r="Y58" s="626" t="s">
        <v>28</v>
      </c>
      <c r="Z58" s="313"/>
      <c r="AA58" s="322">
        <v>7.9047318838400003</v>
      </c>
      <c r="AB58" s="656"/>
      <c r="AC58" s="319"/>
      <c r="AD58" s="337"/>
      <c r="AE58" s="313"/>
      <c r="AF58" s="337"/>
      <c r="AG58" s="337"/>
      <c r="AH58" s="337"/>
      <c r="AI58" s="337"/>
      <c r="AJ58" s="338"/>
      <c r="AK58" s="312"/>
      <c r="AL58" s="313">
        <v>2</v>
      </c>
      <c r="AM58" s="313">
        <v>2</v>
      </c>
      <c r="AN58" s="313" t="s">
        <v>23</v>
      </c>
      <c r="AO58" s="338" t="s">
        <v>252</v>
      </c>
      <c r="AP58" s="339"/>
    </row>
    <row r="59" spans="1:42" s="9" customFormat="1" ht="20.100000000000001" customHeight="1" x14ac:dyDescent="0.25">
      <c r="A59" s="299" t="s">
        <v>153</v>
      </c>
      <c r="B59" s="300">
        <v>5</v>
      </c>
      <c r="C59" s="617" t="s">
        <v>67</v>
      </c>
      <c r="D59" s="618" t="s">
        <v>46</v>
      </c>
      <c r="E59" s="655" t="s">
        <v>1396</v>
      </c>
      <c r="F59" s="312" t="s">
        <v>49</v>
      </c>
      <c r="G59" s="313" t="s">
        <v>27</v>
      </c>
      <c r="H59" s="313"/>
      <c r="I59" s="313"/>
      <c r="J59" s="314" t="s">
        <v>27</v>
      </c>
      <c r="K59" s="315" t="s">
        <v>50</v>
      </c>
      <c r="L59" s="313" t="s">
        <v>69</v>
      </c>
      <c r="M59" s="313"/>
      <c r="N59" s="313" t="s">
        <v>22</v>
      </c>
      <c r="O59" s="313"/>
      <c r="P59" s="313"/>
      <c r="Q59" s="313"/>
      <c r="R59" s="313"/>
      <c r="S59" s="314"/>
      <c r="T59" s="312" t="s">
        <v>22</v>
      </c>
      <c r="U59" s="313" t="s">
        <v>22</v>
      </c>
      <c r="V59" s="313" t="s">
        <v>22</v>
      </c>
      <c r="W59" s="313"/>
      <c r="X59" s="313" t="s">
        <v>27</v>
      </c>
      <c r="Y59" s="317" t="s">
        <v>27</v>
      </c>
      <c r="Z59" s="313"/>
      <c r="AA59" s="318">
        <v>773.7475981696</v>
      </c>
      <c r="AB59" s="656"/>
      <c r="AC59" s="319" t="s">
        <v>61</v>
      </c>
      <c r="AD59" s="337" t="s">
        <v>48</v>
      </c>
      <c r="AE59" s="313" t="s">
        <v>23</v>
      </c>
      <c r="AF59" s="337" t="s">
        <v>154</v>
      </c>
      <c r="AG59" s="337" t="s">
        <v>27</v>
      </c>
      <c r="AH59" s="337" t="s">
        <v>27</v>
      </c>
      <c r="AI59" s="337" t="s">
        <v>22</v>
      </c>
      <c r="AJ59" s="338" t="s">
        <v>1536</v>
      </c>
      <c r="AK59" s="312"/>
      <c r="AL59" s="313">
        <v>7</v>
      </c>
      <c r="AM59" s="313">
        <v>6</v>
      </c>
      <c r="AN59" s="313" t="s">
        <v>23</v>
      </c>
      <c r="AO59" s="338" t="s">
        <v>291</v>
      </c>
      <c r="AP59" s="339" t="s">
        <v>61</v>
      </c>
    </row>
    <row r="60" spans="1:42" s="9" customFormat="1" ht="20.100000000000001" customHeight="1" x14ac:dyDescent="0.25">
      <c r="A60" s="299" t="s">
        <v>155</v>
      </c>
      <c r="B60" s="300">
        <v>3</v>
      </c>
      <c r="C60" s="617" t="s">
        <v>35</v>
      </c>
      <c r="D60" s="618" t="s">
        <v>65</v>
      </c>
      <c r="E60" s="655" t="s">
        <v>1397</v>
      </c>
      <c r="F60" s="312" t="s">
        <v>36</v>
      </c>
      <c r="G60" s="313"/>
      <c r="H60" s="313"/>
      <c r="I60" s="313"/>
      <c r="J60" s="314"/>
      <c r="K60" s="315" t="s">
        <v>37</v>
      </c>
      <c r="L60" s="313" t="s">
        <v>30</v>
      </c>
      <c r="M60" s="313" t="s">
        <v>156</v>
      </c>
      <c r="N60" s="313" t="s">
        <v>27</v>
      </c>
      <c r="O60" s="313"/>
      <c r="P60" s="313"/>
      <c r="Q60" s="313"/>
      <c r="R60" s="313" t="s">
        <v>23</v>
      </c>
      <c r="S60" s="314" t="s">
        <v>22</v>
      </c>
      <c r="T60" s="312" t="s">
        <v>27</v>
      </c>
      <c r="U60" s="313" t="s">
        <v>27</v>
      </c>
      <c r="V60" s="313" t="s">
        <v>27</v>
      </c>
      <c r="W60" s="313" t="s">
        <v>27</v>
      </c>
      <c r="X60" s="313" t="s">
        <v>22</v>
      </c>
      <c r="Y60" s="317" t="s">
        <v>22</v>
      </c>
      <c r="Z60" s="67" t="s">
        <v>23</v>
      </c>
      <c r="AA60" s="318">
        <v>5417.1430496384</v>
      </c>
      <c r="AB60" s="656"/>
      <c r="AC60" s="319"/>
      <c r="AD60" s="337"/>
      <c r="AE60" s="313"/>
      <c r="AF60" s="337"/>
      <c r="AG60" s="337"/>
      <c r="AH60" s="337"/>
      <c r="AI60" s="337"/>
      <c r="AJ60" s="338" t="s">
        <v>1537</v>
      </c>
      <c r="AK60" s="312" t="s">
        <v>23</v>
      </c>
      <c r="AL60" s="313">
        <v>5</v>
      </c>
      <c r="AM60" s="313">
        <v>2</v>
      </c>
      <c r="AN60" s="313" t="s">
        <v>23</v>
      </c>
      <c r="AO60" s="338" t="s">
        <v>252</v>
      </c>
      <c r="AP60" s="339" t="s">
        <v>292</v>
      </c>
    </row>
    <row r="61" spans="1:42" s="9" customFormat="1" ht="20.100000000000001" customHeight="1" x14ac:dyDescent="0.25">
      <c r="A61" s="299" t="s">
        <v>157</v>
      </c>
      <c r="B61" s="300">
        <v>5</v>
      </c>
      <c r="C61" s="617" t="s">
        <v>35</v>
      </c>
      <c r="D61" s="618" t="s">
        <v>1335</v>
      </c>
      <c r="E61" s="655" t="s">
        <v>1398</v>
      </c>
      <c r="F61" s="312" t="s">
        <v>36</v>
      </c>
      <c r="G61" s="313"/>
      <c r="H61" s="313"/>
      <c r="I61" s="313"/>
      <c r="J61" s="314"/>
      <c r="K61" s="315" t="s">
        <v>37</v>
      </c>
      <c r="L61" s="321"/>
      <c r="M61" s="313"/>
      <c r="N61" s="313"/>
      <c r="O61" s="313"/>
      <c r="P61" s="313"/>
      <c r="Q61" s="313"/>
      <c r="R61" s="313"/>
      <c r="S61" s="314"/>
      <c r="T61" s="312" t="s">
        <v>22</v>
      </c>
      <c r="U61" s="313" t="s">
        <v>22</v>
      </c>
      <c r="V61" s="313" t="s">
        <v>22</v>
      </c>
      <c r="W61" s="313" t="s">
        <v>27</v>
      </c>
      <c r="X61" s="313" t="s">
        <v>22</v>
      </c>
      <c r="Y61" s="317" t="s">
        <v>22</v>
      </c>
      <c r="Z61" s="67" t="s">
        <v>23</v>
      </c>
      <c r="AA61" s="318">
        <v>13007.438752</v>
      </c>
      <c r="AB61" s="657"/>
      <c r="AC61" s="319"/>
      <c r="AD61" s="337"/>
      <c r="AE61" s="313"/>
      <c r="AF61" s="337"/>
      <c r="AG61" s="337"/>
      <c r="AH61" s="337"/>
      <c r="AI61" s="337"/>
      <c r="AJ61" s="338" t="s">
        <v>1538</v>
      </c>
      <c r="AK61" s="312" t="s">
        <v>23</v>
      </c>
      <c r="AL61" s="313">
        <v>4</v>
      </c>
      <c r="AM61" s="313">
        <v>2</v>
      </c>
      <c r="AN61" s="313" t="s">
        <v>23</v>
      </c>
      <c r="AO61" s="338" t="s">
        <v>252</v>
      </c>
      <c r="AP61" s="339" t="s">
        <v>293</v>
      </c>
    </row>
    <row r="62" spans="1:42" s="9" customFormat="1" ht="20.100000000000001" customHeight="1" x14ac:dyDescent="0.25">
      <c r="A62" s="299" t="s">
        <v>158</v>
      </c>
      <c r="B62" s="300">
        <v>2</v>
      </c>
      <c r="C62" s="617" t="s">
        <v>35</v>
      </c>
      <c r="D62" s="618" t="s">
        <v>65</v>
      </c>
      <c r="E62" s="655" t="s">
        <v>1399</v>
      </c>
      <c r="F62" s="312"/>
      <c r="G62" s="313"/>
      <c r="H62" s="313"/>
      <c r="I62" s="313"/>
      <c r="J62" s="314"/>
      <c r="K62" s="315" t="s">
        <v>37</v>
      </c>
      <c r="L62" s="313"/>
      <c r="M62" s="313"/>
      <c r="N62" s="313"/>
      <c r="O62" s="313"/>
      <c r="P62" s="313"/>
      <c r="Q62" s="313"/>
      <c r="R62" s="313"/>
      <c r="S62" s="314"/>
      <c r="T62" s="308" t="s">
        <v>28</v>
      </c>
      <c r="U62" s="309" t="s">
        <v>28</v>
      </c>
      <c r="V62" s="309" t="s">
        <v>28</v>
      </c>
      <c r="W62" s="313" t="s">
        <v>27</v>
      </c>
      <c r="X62" s="316" t="s">
        <v>28</v>
      </c>
      <c r="Y62" s="317" t="s">
        <v>22</v>
      </c>
      <c r="Z62" s="313"/>
      <c r="AA62" s="318">
        <v>784.45960715520005</v>
      </c>
      <c r="AB62" s="656"/>
      <c r="AC62" s="319" t="s">
        <v>159</v>
      </c>
      <c r="AD62" s="337" t="s">
        <v>25</v>
      </c>
      <c r="AE62" s="313" t="s">
        <v>23</v>
      </c>
      <c r="AF62" s="337" t="s">
        <v>160</v>
      </c>
      <c r="AG62" s="337" t="s">
        <v>27</v>
      </c>
      <c r="AH62" s="337" t="s">
        <v>27</v>
      </c>
      <c r="AI62" s="337" t="s">
        <v>22</v>
      </c>
      <c r="AJ62" s="338" t="s">
        <v>1539</v>
      </c>
      <c r="AK62" s="312" t="s">
        <v>23</v>
      </c>
      <c r="AL62" s="313">
        <v>4</v>
      </c>
      <c r="AM62" s="313">
        <v>1</v>
      </c>
      <c r="AN62" s="313" t="s">
        <v>23</v>
      </c>
      <c r="AO62" s="338" t="s">
        <v>38</v>
      </c>
      <c r="AP62" s="339" t="s">
        <v>294</v>
      </c>
    </row>
    <row r="63" spans="1:42" s="9" customFormat="1" ht="20.100000000000001" customHeight="1" x14ac:dyDescent="0.25">
      <c r="A63" s="299" t="s">
        <v>161</v>
      </c>
      <c r="B63" s="300">
        <v>5</v>
      </c>
      <c r="C63" s="617" t="s">
        <v>67</v>
      </c>
      <c r="D63" s="618" t="s">
        <v>46</v>
      </c>
      <c r="E63" s="655" t="s">
        <v>1400</v>
      </c>
      <c r="F63" s="312"/>
      <c r="G63" s="313"/>
      <c r="H63" s="313"/>
      <c r="I63" s="313"/>
      <c r="J63" s="314"/>
      <c r="K63" s="315" t="s">
        <v>143</v>
      </c>
      <c r="L63" s="313" t="s">
        <v>32</v>
      </c>
      <c r="M63" s="313"/>
      <c r="N63" s="313" t="s">
        <v>22</v>
      </c>
      <c r="O63" s="313"/>
      <c r="P63" s="313"/>
      <c r="Q63" s="313"/>
      <c r="R63" s="313"/>
      <c r="S63" s="314"/>
      <c r="T63" s="308" t="s">
        <v>28</v>
      </c>
      <c r="U63" s="309" t="s">
        <v>28</v>
      </c>
      <c r="V63" s="309" t="s">
        <v>28</v>
      </c>
      <c r="W63" s="313"/>
      <c r="X63" s="316" t="s">
        <v>28</v>
      </c>
      <c r="Y63" s="626" t="s">
        <v>28</v>
      </c>
      <c r="Z63" s="313"/>
      <c r="AA63" s="318">
        <v>659.97666791680001</v>
      </c>
      <c r="AB63" s="656"/>
      <c r="AC63" s="319"/>
      <c r="AD63" s="337" t="s">
        <v>48</v>
      </c>
      <c r="AE63" s="313" t="s">
        <v>23</v>
      </c>
      <c r="AF63" s="337" t="s">
        <v>162</v>
      </c>
      <c r="AG63" s="337" t="s">
        <v>27</v>
      </c>
      <c r="AH63" s="337" t="s">
        <v>27</v>
      </c>
      <c r="AI63" s="337" t="s">
        <v>22</v>
      </c>
      <c r="AJ63" s="338" t="s">
        <v>1540</v>
      </c>
      <c r="AK63" s="312" t="s">
        <v>23</v>
      </c>
      <c r="AL63" s="313">
        <v>5</v>
      </c>
      <c r="AM63" s="313">
        <v>1</v>
      </c>
      <c r="AN63" s="313" t="s">
        <v>23</v>
      </c>
      <c r="AO63" s="338" t="s">
        <v>38</v>
      </c>
      <c r="AP63" s="339" t="s">
        <v>323</v>
      </c>
    </row>
    <row r="64" spans="1:42" s="9" customFormat="1" ht="20.100000000000001" customHeight="1" x14ac:dyDescent="0.25">
      <c r="A64" s="299" t="s">
        <v>163</v>
      </c>
      <c r="B64" s="300">
        <v>2</v>
      </c>
      <c r="C64" s="617" t="s">
        <v>35</v>
      </c>
      <c r="D64" s="618" t="s">
        <v>65</v>
      </c>
      <c r="E64" s="655" t="s">
        <v>1401</v>
      </c>
      <c r="F64" s="312"/>
      <c r="G64" s="313"/>
      <c r="H64" s="313"/>
      <c r="I64" s="313"/>
      <c r="J64" s="314"/>
      <c r="K64" s="315" t="s">
        <v>37</v>
      </c>
      <c r="L64" s="313"/>
      <c r="M64" s="313"/>
      <c r="N64" s="313"/>
      <c r="O64" s="313"/>
      <c r="P64" s="313"/>
      <c r="Q64" s="313"/>
      <c r="R64" s="313"/>
      <c r="S64" s="314"/>
      <c r="T64" s="308" t="s">
        <v>28</v>
      </c>
      <c r="U64" s="309" t="s">
        <v>28</v>
      </c>
      <c r="V64" s="309" t="s">
        <v>28</v>
      </c>
      <c r="W64" s="313" t="s">
        <v>27</v>
      </c>
      <c r="X64" s="316" t="s">
        <v>28</v>
      </c>
      <c r="Y64" s="317" t="s">
        <v>22</v>
      </c>
      <c r="Z64" s="313"/>
      <c r="AA64" s="318">
        <v>89.775554033279988</v>
      </c>
      <c r="AB64" s="656" t="s">
        <v>1490</v>
      </c>
      <c r="AC64" s="319" t="s">
        <v>58</v>
      </c>
      <c r="AD64" s="337" t="s">
        <v>25</v>
      </c>
      <c r="AE64" s="313" t="s">
        <v>23</v>
      </c>
      <c r="AF64" s="337" t="s">
        <v>22</v>
      </c>
      <c r="AG64" s="337" t="s">
        <v>27</v>
      </c>
      <c r="AH64" s="337" t="s">
        <v>27</v>
      </c>
      <c r="AI64" s="337" t="s">
        <v>22</v>
      </c>
      <c r="AJ64" s="338" t="s">
        <v>1541</v>
      </c>
      <c r="AK64" s="312" t="s">
        <v>23</v>
      </c>
      <c r="AL64" s="313">
        <v>5</v>
      </c>
      <c r="AM64" s="313">
        <v>1</v>
      </c>
      <c r="AN64" s="313" t="s">
        <v>23</v>
      </c>
      <c r="AO64" s="338" t="s">
        <v>38</v>
      </c>
      <c r="AP64" s="339" t="s">
        <v>324</v>
      </c>
    </row>
    <row r="65" spans="1:42" s="9" customFormat="1" ht="20.100000000000001" customHeight="1" x14ac:dyDescent="0.25">
      <c r="A65" s="299" t="s">
        <v>164</v>
      </c>
      <c r="B65" s="300">
        <v>5</v>
      </c>
      <c r="C65" s="617" t="s">
        <v>21</v>
      </c>
      <c r="D65" s="618" t="s">
        <v>79</v>
      </c>
      <c r="E65" s="655" t="s">
        <v>1402</v>
      </c>
      <c r="F65" s="312" t="s">
        <v>23</v>
      </c>
      <c r="G65" s="313"/>
      <c r="H65" s="313" t="s">
        <v>27</v>
      </c>
      <c r="I65" s="313"/>
      <c r="J65" s="314"/>
      <c r="K65" s="315" t="s">
        <v>165</v>
      </c>
      <c r="L65" s="313" t="s">
        <v>23</v>
      </c>
      <c r="M65" s="313"/>
      <c r="N65" s="313" t="s">
        <v>22</v>
      </c>
      <c r="O65" s="313"/>
      <c r="P65" s="313"/>
      <c r="Q65" s="313"/>
      <c r="R65" s="313"/>
      <c r="S65" s="314"/>
      <c r="T65" s="312" t="s">
        <v>22</v>
      </c>
      <c r="U65" s="313" t="s">
        <v>22</v>
      </c>
      <c r="V65" s="313" t="s">
        <v>22</v>
      </c>
      <c r="W65" s="313"/>
      <c r="X65" s="313" t="s">
        <v>27</v>
      </c>
      <c r="Y65" s="317" t="s">
        <v>22</v>
      </c>
      <c r="Z65" s="67" t="s">
        <v>23</v>
      </c>
      <c r="AA65" s="318">
        <v>27336.107810879999</v>
      </c>
      <c r="AB65" s="656"/>
      <c r="AC65" s="319" t="s">
        <v>96</v>
      </c>
      <c r="AD65" s="337" t="s">
        <v>25</v>
      </c>
      <c r="AE65" s="313" t="s">
        <v>23</v>
      </c>
      <c r="AF65" s="337" t="s">
        <v>27</v>
      </c>
      <c r="AG65" s="337" t="s">
        <v>27</v>
      </c>
      <c r="AH65" s="337" t="s">
        <v>27</v>
      </c>
      <c r="AI65" s="337" t="s">
        <v>27</v>
      </c>
      <c r="AJ65" s="338" t="s">
        <v>1834</v>
      </c>
      <c r="AK65" s="312"/>
      <c r="AL65" s="313">
        <v>7</v>
      </c>
      <c r="AM65" s="313">
        <v>4</v>
      </c>
      <c r="AN65" s="313" t="s">
        <v>23</v>
      </c>
      <c r="AO65" s="338" t="s">
        <v>295</v>
      </c>
      <c r="AP65" s="339" t="s">
        <v>329</v>
      </c>
    </row>
    <row r="66" spans="1:42" s="9" customFormat="1" ht="20.100000000000001" customHeight="1" x14ac:dyDescent="0.25">
      <c r="A66" s="299" t="s">
        <v>166</v>
      </c>
      <c r="B66" s="300">
        <v>1</v>
      </c>
      <c r="C66" s="617" t="s">
        <v>21</v>
      </c>
      <c r="D66" s="618" t="s">
        <v>65</v>
      </c>
      <c r="E66" s="655" t="s">
        <v>1403</v>
      </c>
      <c r="F66" s="312"/>
      <c r="G66" s="313"/>
      <c r="H66" s="313"/>
      <c r="I66" s="313"/>
      <c r="J66" s="314"/>
      <c r="K66" s="315" t="s">
        <v>37</v>
      </c>
      <c r="L66" s="313"/>
      <c r="M66" s="313"/>
      <c r="N66" s="313"/>
      <c r="O66" s="313"/>
      <c r="P66" s="313"/>
      <c r="Q66" s="313"/>
      <c r="R66" s="313"/>
      <c r="S66" s="314"/>
      <c r="T66" s="308" t="s">
        <v>28</v>
      </c>
      <c r="U66" s="309" t="s">
        <v>28</v>
      </c>
      <c r="V66" s="309" t="s">
        <v>28</v>
      </c>
      <c r="W66" s="313"/>
      <c r="X66" s="316" t="s">
        <v>28</v>
      </c>
      <c r="Y66" s="317" t="s">
        <v>27</v>
      </c>
      <c r="Z66" s="313"/>
      <c r="AA66" s="318">
        <v>1413.9036560064001</v>
      </c>
      <c r="AB66" s="656"/>
      <c r="AC66" s="319" t="s">
        <v>61</v>
      </c>
      <c r="AD66" s="337" t="s">
        <v>25</v>
      </c>
      <c r="AE66" s="313"/>
      <c r="AF66" s="337" t="s">
        <v>59</v>
      </c>
      <c r="AG66" s="337" t="s">
        <v>59</v>
      </c>
      <c r="AH66" s="337" t="s">
        <v>59</v>
      </c>
      <c r="AI66" s="337" t="s">
        <v>59</v>
      </c>
      <c r="AJ66" s="338" t="s">
        <v>1542</v>
      </c>
      <c r="AK66" s="312"/>
      <c r="AL66" s="313">
        <v>1</v>
      </c>
      <c r="AM66" s="313">
        <v>1</v>
      </c>
      <c r="AN66" s="313" t="s">
        <v>23</v>
      </c>
      <c r="AO66" s="338" t="s">
        <v>38</v>
      </c>
      <c r="AP66" s="339"/>
    </row>
    <row r="67" spans="1:42" s="9" customFormat="1" ht="20.100000000000001" customHeight="1" x14ac:dyDescent="0.25">
      <c r="A67" s="299" t="s">
        <v>167</v>
      </c>
      <c r="B67" s="300">
        <v>4</v>
      </c>
      <c r="C67" s="617" t="s">
        <v>52</v>
      </c>
      <c r="D67" s="618" t="s">
        <v>65</v>
      </c>
      <c r="E67" s="655" t="s">
        <v>1404</v>
      </c>
      <c r="F67" s="312" t="s">
        <v>49</v>
      </c>
      <c r="G67" s="313"/>
      <c r="H67" s="313"/>
      <c r="I67" s="313"/>
      <c r="J67" s="314"/>
      <c r="K67" s="315" t="s">
        <v>37</v>
      </c>
      <c r="L67" s="313"/>
      <c r="M67" s="313"/>
      <c r="N67" s="313"/>
      <c r="O67" s="313"/>
      <c r="P67" s="313"/>
      <c r="Q67" s="313"/>
      <c r="R67" s="313"/>
      <c r="S67" s="314"/>
      <c r="T67" s="308" t="s">
        <v>28</v>
      </c>
      <c r="U67" s="309" t="s">
        <v>28</v>
      </c>
      <c r="V67" s="309" t="s">
        <v>28</v>
      </c>
      <c r="W67" s="313" t="s">
        <v>27</v>
      </c>
      <c r="X67" s="316" t="s">
        <v>28</v>
      </c>
      <c r="Y67" s="317" t="s">
        <v>22</v>
      </c>
      <c r="Z67" s="313"/>
      <c r="AA67" s="318">
        <v>135.07716656448</v>
      </c>
      <c r="AB67" s="656"/>
      <c r="AC67" s="319"/>
      <c r="AD67" s="337"/>
      <c r="AE67" s="313"/>
      <c r="AF67" s="337"/>
      <c r="AG67" s="337"/>
      <c r="AH67" s="337"/>
      <c r="AI67" s="337"/>
      <c r="AJ67" s="338" t="s">
        <v>1543</v>
      </c>
      <c r="AK67" s="312" t="s">
        <v>23</v>
      </c>
      <c r="AL67" s="313">
        <v>2</v>
      </c>
      <c r="AM67" s="313">
        <v>1</v>
      </c>
      <c r="AN67" s="313" t="s">
        <v>23</v>
      </c>
      <c r="AO67" s="338" t="s">
        <v>38</v>
      </c>
      <c r="AP67" s="339" t="s">
        <v>232</v>
      </c>
    </row>
    <row r="68" spans="1:42" s="9" customFormat="1" ht="20.100000000000001" customHeight="1" x14ac:dyDescent="0.25">
      <c r="A68" s="299" t="s">
        <v>168</v>
      </c>
      <c r="B68" s="300">
        <v>5</v>
      </c>
      <c r="C68" s="617" t="s">
        <v>67</v>
      </c>
      <c r="D68" s="618" t="s">
        <v>53</v>
      </c>
      <c r="E68" s="655" t="s">
        <v>1405</v>
      </c>
      <c r="F68" s="312" t="s">
        <v>36</v>
      </c>
      <c r="G68" s="313"/>
      <c r="H68" s="313" t="s">
        <v>27</v>
      </c>
      <c r="I68" s="313"/>
      <c r="J68" s="314"/>
      <c r="K68" s="315" t="s">
        <v>169</v>
      </c>
      <c r="L68" s="313" t="s">
        <v>49</v>
      </c>
      <c r="M68" s="313"/>
      <c r="N68" s="313" t="s">
        <v>27</v>
      </c>
      <c r="O68" s="313" t="s">
        <v>23</v>
      </c>
      <c r="P68" s="313" t="s">
        <v>23</v>
      </c>
      <c r="Q68" s="313"/>
      <c r="R68" s="313" t="s">
        <v>23</v>
      </c>
      <c r="S68" s="314" t="s">
        <v>22</v>
      </c>
      <c r="T68" s="308" t="s">
        <v>28</v>
      </c>
      <c r="U68" s="309" t="s">
        <v>28</v>
      </c>
      <c r="V68" s="309" t="s">
        <v>28</v>
      </c>
      <c r="W68" s="313"/>
      <c r="X68" s="313" t="s">
        <v>27</v>
      </c>
      <c r="Y68" s="626" t="s">
        <v>28</v>
      </c>
      <c r="Z68" s="313"/>
      <c r="AA68" s="318">
        <v>242.06428299264002</v>
      </c>
      <c r="AB68" s="656"/>
      <c r="AC68" s="319"/>
      <c r="AD68" s="337"/>
      <c r="AE68" s="313"/>
      <c r="AF68" s="337"/>
      <c r="AG68" s="337"/>
      <c r="AH68" s="337"/>
      <c r="AI68" s="337"/>
      <c r="AJ68" s="338"/>
      <c r="AK68" s="312"/>
      <c r="AL68" s="313">
        <v>4</v>
      </c>
      <c r="AM68" s="313">
        <v>3</v>
      </c>
      <c r="AN68" s="313" t="s">
        <v>23</v>
      </c>
      <c r="AO68" s="338" t="s">
        <v>296</v>
      </c>
      <c r="AP68" s="339" t="s">
        <v>25</v>
      </c>
    </row>
    <row r="69" spans="1:42" s="9" customFormat="1" ht="20.100000000000001" customHeight="1" x14ac:dyDescent="0.25">
      <c r="A69" s="299" t="s">
        <v>170</v>
      </c>
      <c r="B69" s="300">
        <v>5</v>
      </c>
      <c r="C69" s="617" t="s">
        <v>35</v>
      </c>
      <c r="D69" s="618" t="s">
        <v>46</v>
      </c>
      <c r="E69" s="655" t="s">
        <v>1406</v>
      </c>
      <c r="F69" s="312"/>
      <c r="G69" s="313"/>
      <c r="H69" s="313"/>
      <c r="I69" s="313"/>
      <c r="J69" s="314"/>
      <c r="K69" s="315" t="s">
        <v>171</v>
      </c>
      <c r="L69" s="313" t="s">
        <v>49</v>
      </c>
      <c r="M69" s="313"/>
      <c r="N69" s="313" t="s">
        <v>22</v>
      </c>
      <c r="O69" s="313"/>
      <c r="P69" s="313"/>
      <c r="Q69" s="313"/>
      <c r="R69" s="313"/>
      <c r="S69" s="314"/>
      <c r="T69" s="308" t="s">
        <v>28</v>
      </c>
      <c r="U69" s="309" t="s">
        <v>28</v>
      </c>
      <c r="V69" s="309" t="s">
        <v>28</v>
      </c>
      <c r="W69" s="313" t="s">
        <v>27</v>
      </c>
      <c r="X69" s="316" t="s">
        <v>28</v>
      </c>
      <c r="Y69" s="626" t="s">
        <v>28</v>
      </c>
      <c r="Z69" s="313"/>
      <c r="AA69" s="318">
        <v>15.4875575504</v>
      </c>
      <c r="AB69" s="656"/>
      <c r="AC69" s="319"/>
      <c r="AD69" s="337" t="s">
        <v>25</v>
      </c>
      <c r="AE69" s="313"/>
      <c r="AF69" s="337" t="s">
        <v>59</v>
      </c>
      <c r="AG69" s="337" t="s">
        <v>59</v>
      </c>
      <c r="AH69" s="337" t="s">
        <v>59</v>
      </c>
      <c r="AI69" s="337" t="s">
        <v>59</v>
      </c>
      <c r="AJ69" s="338" t="s">
        <v>1544</v>
      </c>
      <c r="AK69" s="312"/>
      <c r="AL69" s="313">
        <v>2</v>
      </c>
      <c r="AM69" s="313">
        <v>1</v>
      </c>
      <c r="AN69" s="313"/>
      <c r="AO69" s="338" t="s">
        <v>172</v>
      </c>
      <c r="AP69" s="339" t="s">
        <v>212</v>
      </c>
    </row>
    <row r="70" spans="1:42" s="9" customFormat="1" ht="20.100000000000001" customHeight="1" x14ac:dyDescent="0.25">
      <c r="A70" s="299" t="s">
        <v>173</v>
      </c>
      <c r="B70" s="300">
        <v>1</v>
      </c>
      <c r="C70" s="617" t="s">
        <v>35</v>
      </c>
      <c r="D70" s="618" t="s">
        <v>65</v>
      </c>
      <c r="E70" s="655" t="s">
        <v>1407</v>
      </c>
      <c r="F70" s="312" t="s">
        <v>55</v>
      </c>
      <c r="G70" s="313"/>
      <c r="H70" s="313"/>
      <c r="I70" s="313"/>
      <c r="J70" s="314"/>
      <c r="K70" s="315" t="s">
        <v>110</v>
      </c>
      <c r="L70" s="313" t="s">
        <v>30</v>
      </c>
      <c r="M70" s="313">
        <v>2</v>
      </c>
      <c r="N70" s="313" t="s">
        <v>27</v>
      </c>
      <c r="O70" s="313" t="s">
        <v>23</v>
      </c>
      <c r="P70" s="313"/>
      <c r="Q70" s="313"/>
      <c r="R70" s="313"/>
      <c r="S70" s="314" t="s">
        <v>22</v>
      </c>
      <c r="T70" s="312" t="s">
        <v>22</v>
      </c>
      <c r="U70" s="313" t="s">
        <v>22</v>
      </c>
      <c r="V70" s="313" t="s">
        <v>27</v>
      </c>
      <c r="W70" s="313" t="s">
        <v>27</v>
      </c>
      <c r="X70" s="313" t="s">
        <v>27</v>
      </c>
      <c r="Y70" s="317" t="s">
        <v>22</v>
      </c>
      <c r="Z70" s="313"/>
      <c r="AA70" s="318">
        <v>2377.1587707968001</v>
      </c>
      <c r="AB70" s="656"/>
      <c r="AC70" s="319"/>
      <c r="AD70" s="337"/>
      <c r="AE70" s="313"/>
      <c r="AF70" s="337"/>
      <c r="AG70" s="337"/>
      <c r="AH70" s="337"/>
      <c r="AI70" s="337"/>
      <c r="AJ70" s="338" t="s">
        <v>1545</v>
      </c>
      <c r="AK70" s="312"/>
      <c r="AL70" s="313">
        <v>2</v>
      </c>
      <c r="AM70" s="313">
        <v>2</v>
      </c>
      <c r="AN70" s="313" t="s">
        <v>23</v>
      </c>
      <c r="AO70" s="338" t="s">
        <v>297</v>
      </c>
      <c r="AP70" s="339"/>
    </row>
    <row r="71" spans="1:42" s="9" customFormat="1" ht="20.100000000000001" customHeight="1" x14ac:dyDescent="0.25">
      <c r="A71" s="299" t="s">
        <v>174</v>
      </c>
      <c r="B71" s="300">
        <v>2</v>
      </c>
      <c r="C71" s="617" t="s">
        <v>35</v>
      </c>
      <c r="D71" s="618" t="s">
        <v>65</v>
      </c>
      <c r="E71" s="655" t="s">
        <v>1408</v>
      </c>
      <c r="F71" s="312" t="s">
        <v>55</v>
      </c>
      <c r="G71" s="313"/>
      <c r="H71" s="313"/>
      <c r="I71" s="313"/>
      <c r="J71" s="314"/>
      <c r="K71" s="315" t="s">
        <v>37</v>
      </c>
      <c r="L71" s="313"/>
      <c r="M71" s="313"/>
      <c r="N71" s="313"/>
      <c r="O71" s="313"/>
      <c r="P71" s="313"/>
      <c r="Q71" s="313"/>
      <c r="R71" s="313"/>
      <c r="S71" s="314"/>
      <c r="T71" s="627" t="s">
        <v>1468</v>
      </c>
      <c r="U71" s="309" t="s">
        <v>1468</v>
      </c>
      <c r="V71" s="309" t="s">
        <v>1468</v>
      </c>
      <c r="W71" s="313" t="s">
        <v>27</v>
      </c>
      <c r="X71" s="337" t="s">
        <v>1487</v>
      </c>
      <c r="Y71" s="317" t="s">
        <v>22</v>
      </c>
      <c r="Z71" s="313"/>
      <c r="AA71" s="318">
        <v>92</v>
      </c>
      <c r="AB71" s="656"/>
      <c r="AC71" s="319"/>
      <c r="AD71" s="337" t="s">
        <v>25</v>
      </c>
      <c r="AE71" s="313"/>
      <c r="AF71" s="337" t="s">
        <v>59</v>
      </c>
      <c r="AG71" s="337" t="s">
        <v>59</v>
      </c>
      <c r="AH71" s="337" t="s">
        <v>59</v>
      </c>
      <c r="AI71" s="337" t="s">
        <v>59</v>
      </c>
      <c r="AJ71" s="338" t="s">
        <v>1546</v>
      </c>
      <c r="AK71" s="312"/>
      <c r="AL71" s="313">
        <v>7</v>
      </c>
      <c r="AM71" s="313">
        <v>7</v>
      </c>
      <c r="AN71" s="313" t="s">
        <v>23</v>
      </c>
      <c r="AO71" s="338" t="s">
        <v>298</v>
      </c>
      <c r="AP71" s="339"/>
    </row>
    <row r="72" spans="1:42" s="9" customFormat="1" ht="20.100000000000001" customHeight="1" x14ac:dyDescent="0.25">
      <c r="A72" s="299" t="s">
        <v>175</v>
      </c>
      <c r="B72" s="300">
        <v>5</v>
      </c>
      <c r="C72" s="617" t="s">
        <v>35</v>
      </c>
      <c r="D72" s="618" t="s">
        <v>65</v>
      </c>
      <c r="E72" s="655" t="s">
        <v>1409</v>
      </c>
      <c r="F72" s="312" t="s">
        <v>36</v>
      </c>
      <c r="G72" s="313"/>
      <c r="H72" s="313"/>
      <c r="I72" s="313"/>
      <c r="J72" s="314"/>
      <c r="K72" s="315" t="s">
        <v>176</v>
      </c>
      <c r="L72" s="313" t="s">
        <v>30</v>
      </c>
      <c r="M72" s="313">
        <v>1</v>
      </c>
      <c r="N72" s="313" t="s">
        <v>27</v>
      </c>
      <c r="O72" s="313"/>
      <c r="P72" s="313" t="s">
        <v>23</v>
      </c>
      <c r="Q72" s="313"/>
      <c r="R72" s="313"/>
      <c r="S72" s="314" t="s">
        <v>22</v>
      </c>
      <c r="T72" s="308" t="s">
        <v>28</v>
      </c>
      <c r="U72" s="309" t="s">
        <v>28</v>
      </c>
      <c r="V72" s="309" t="s">
        <v>28</v>
      </c>
      <c r="W72" s="313" t="s">
        <v>27</v>
      </c>
      <c r="X72" s="316" t="s">
        <v>28</v>
      </c>
      <c r="Y72" s="317" t="s">
        <v>22</v>
      </c>
      <c r="Z72" s="313"/>
      <c r="AA72" s="318">
        <v>1410.6352706175999</v>
      </c>
      <c r="AB72" s="656"/>
      <c r="AC72" s="319"/>
      <c r="AD72" s="337"/>
      <c r="AE72" s="313"/>
      <c r="AF72" s="337"/>
      <c r="AG72" s="337"/>
      <c r="AH72" s="337"/>
      <c r="AI72" s="337"/>
      <c r="AJ72" s="338" t="s">
        <v>1547</v>
      </c>
      <c r="AK72" s="312"/>
      <c r="AL72" s="313">
        <v>7</v>
      </c>
      <c r="AM72" s="313">
        <v>3</v>
      </c>
      <c r="AN72" s="313" t="s">
        <v>23</v>
      </c>
      <c r="AO72" s="338" t="s">
        <v>302</v>
      </c>
      <c r="AP72" s="339" t="s">
        <v>301</v>
      </c>
    </row>
    <row r="73" spans="1:42" s="9" customFormat="1" ht="20.100000000000001" customHeight="1" x14ac:dyDescent="0.25">
      <c r="A73" s="299" t="s">
        <v>177</v>
      </c>
      <c r="B73" s="300">
        <v>5</v>
      </c>
      <c r="C73" s="617" t="s">
        <v>67</v>
      </c>
      <c r="D73" s="618" t="s">
        <v>1335</v>
      </c>
      <c r="E73" s="655" t="s">
        <v>1410</v>
      </c>
      <c r="F73" s="312" t="s">
        <v>36</v>
      </c>
      <c r="G73" s="313"/>
      <c r="H73" s="313" t="s">
        <v>27</v>
      </c>
      <c r="I73" s="313"/>
      <c r="J73" s="314"/>
      <c r="K73" s="315" t="s">
        <v>1421</v>
      </c>
      <c r="L73" s="316" t="s">
        <v>1420</v>
      </c>
      <c r="M73" s="313"/>
      <c r="N73" s="313" t="s">
        <v>22</v>
      </c>
      <c r="O73" s="313"/>
      <c r="P73" s="313"/>
      <c r="Q73" s="313"/>
      <c r="R73" s="313"/>
      <c r="S73" s="314"/>
      <c r="T73" s="312" t="s">
        <v>22</v>
      </c>
      <c r="U73" s="313" t="s">
        <v>22</v>
      </c>
      <c r="V73" s="313" t="s">
        <v>22</v>
      </c>
      <c r="W73" s="313"/>
      <c r="X73" s="313" t="s">
        <v>27</v>
      </c>
      <c r="Y73" s="317" t="s">
        <v>22</v>
      </c>
      <c r="Z73" s="313"/>
      <c r="AA73" s="318">
        <v>3863.4169910719997</v>
      </c>
      <c r="AB73" s="656"/>
      <c r="AC73" s="319"/>
      <c r="AD73" s="337" t="s">
        <v>25</v>
      </c>
      <c r="AE73" s="313"/>
      <c r="AF73" s="337" t="s">
        <v>59</v>
      </c>
      <c r="AG73" s="337" t="s">
        <v>59</v>
      </c>
      <c r="AH73" s="337" t="s">
        <v>59</v>
      </c>
      <c r="AI73" s="337" t="s">
        <v>59</v>
      </c>
      <c r="AJ73" s="338" t="s">
        <v>1548</v>
      </c>
      <c r="AK73" s="312"/>
      <c r="AL73" s="313">
        <v>4</v>
      </c>
      <c r="AM73" s="313">
        <v>0</v>
      </c>
      <c r="AN73" s="313"/>
      <c r="AO73" s="338"/>
      <c r="AP73" s="339" t="s">
        <v>303</v>
      </c>
    </row>
    <row r="74" spans="1:42" s="9" customFormat="1" ht="20.100000000000001" customHeight="1" x14ac:dyDescent="0.25">
      <c r="A74" s="299" t="s">
        <v>178</v>
      </c>
      <c r="B74" s="300">
        <v>1</v>
      </c>
      <c r="C74" s="617" t="s">
        <v>21</v>
      </c>
      <c r="D74" s="618" t="s">
        <v>79</v>
      </c>
      <c r="E74" s="655" t="s">
        <v>1411</v>
      </c>
      <c r="F74" s="312" t="s">
        <v>55</v>
      </c>
      <c r="G74" s="313"/>
      <c r="H74" s="313" t="s">
        <v>27</v>
      </c>
      <c r="I74" s="313"/>
      <c r="J74" s="314"/>
      <c r="K74" s="315" t="s">
        <v>165</v>
      </c>
      <c r="L74" s="313" t="s">
        <v>49</v>
      </c>
      <c r="M74" s="313"/>
      <c r="N74" s="313" t="s">
        <v>22</v>
      </c>
      <c r="O74" s="313"/>
      <c r="P74" s="313"/>
      <c r="Q74" s="313"/>
      <c r="R74" s="313"/>
      <c r="S74" s="314"/>
      <c r="T74" s="312" t="s">
        <v>22</v>
      </c>
      <c r="U74" s="313" t="s">
        <v>22</v>
      </c>
      <c r="V74" s="313" t="s">
        <v>22</v>
      </c>
      <c r="W74" s="313"/>
      <c r="X74" s="313" t="s">
        <v>27</v>
      </c>
      <c r="Y74" s="626" t="s">
        <v>28</v>
      </c>
      <c r="Z74" s="67" t="s">
        <v>23</v>
      </c>
      <c r="AA74" s="318">
        <v>15985.295956352</v>
      </c>
      <c r="AB74" s="656"/>
      <c r="AC74" s="319" t="s">
        <v>24</v>
      </c>
      <c r="AD74" s="337" t="s">
        <v>25</v>
      </c>
      <c r="AE74" s="313" t="s">
        <v>23</v>
      </c>
      <c r="AF74" s="337" t="s">
        <v>26</v>
      </c>
      <c r="AG74" s="337" t="s">
        <v>27</v>
      </c>
      <c r="AH74" s="337" t="s">
        <v>27</v>
      </c>
      <c r="AI74" s="337" t="s">
        <v>27</v>
      </c>
      <c r="AJ74" s="338" t="s">
        <v>1549</v>
      </c>
      <c r="AK74" s="312"/>
      <c r="AL74" s="313">
        <v>5</v>
      </c>
      <c r="AM74" s="313">
        <v>3</v>
      </c>
      <c r="AN74" s="313" t="s">
        <v>23</v>
      </c>
      <c r="AO74" s="338" t="s">
        <v>304</v>
      </c>
      <c r="AP74" s="339" t="s">
        <v>325</v>
      </c>
    </row>
    <row r="75" spans="1:42" s="9" customFormat="1" ht="20.100000000000001" customHeight="1" x14ac:dyDescent="0.25">
      <c r="A75" s="299" t="s">
        <v>179</v>
      </c>
      <c r="B75" s="300">
        <v>5</v>
      </c>
      <c r="C75" s="617" t="s">
        <v>67</v>
      </c>
      <c r="D75" s="618" t="s">
        <v>79</v>
      </c>
      <c r="E75" s="655" t="s">
        <v>1412</v>
      </c>
      <c r="F75" s="312"/>
      <c r="G75" s="313"/>
      <c r="H75" s="313"/>
      <c r="I75" s="313"/>
      <c r="J75" s="314"/>
      <c r="K75" s="315" t="s">
        <v>171</v>
      </c>
      <c r="L75" s="313" t="s">
        <v>49</v>
      </c>
      <c r="M75" s="313"/>
      <c r="N75" s="313" t="s">
        <v>22</v>
      </c>
      <c r="O75" s="313"/>
      <c r="P75" s="313"/>
      <c r="Q75" s="313"/>
      <c r="R75" s="313"/>
      <c r="S75" s="314"/>
      <c r="T75" s="308" t="s">
        <v>28</v>
      </c>
      <c r="U75" s="309" t="s">
        <v>28</v>
      </c>
      <c r="V75" s="309" t="s">
        <v>28</v>
      </c>
      <c r="W75" s="313"/>
      <c r="X75" s="316" t="s">
        <v>28</v>
      </c>
      <c r="Y75" s="317" t="s">
        <v>22</v>
      </c>
      <c r="Z75" s="313"/>
      <c r="AA75" s="318">
        <v>992.08286570240011</v>
      </c>
      <c r="AB75" s="656"/>
      <c r="AC75" s="319"/>
      <c r="AD75" s="337" t="s">
        <v>25</v>
      </c>
      <c r="AE75" s="313"/>
      <c r="AF75" s="337" t="s">
        <v>59</v>
      </c>
      <c r="AG75" s="337" t="s">
        <v>59</v>
      </c>
      <c r="AH75" s="337" t="s">
        <v>59</v>
      </c>
      <c r="AI75" s="337" t="s">
        <v>59</v>
      </c>
      <c r="AJ75" s="338" t="s">
        <v>1508</v>
      </c>
      <c r="AK75" s="312"/>
      <c r="AL75" s="313">
        <v>1</v>
      </c>
      <c r="AM75" s="313">
        <v>1</v>
      </c>
      <c r="AN75" s="313" t="s">
        <v>23</v>
      </c>
      <c r="AO75" s="338" t="s">
        <v>38</v>
      </c>
      <c r="AP75" s="339"/>
    </row>
    <row r="76" spans="1:42" s="9" customFormat="1" ht="20.100000000000001" customHeight="1" x14ac:dyDescent="0.25">
      <c r="A76" s="299" t="s">
        <v>180</v>
      </c>
      <c r="B76" s="300">
        <v>5</v>
      </c>
      <c r="C76" s="617" t="s">
        <v>40</v>
      </c>
      <c r="D76" s="618" t="s">
        <v>1335</v>
      </c>
      <c r="E76" s="655" t="s">
        <v>1413</v>
      </c>
      <c r="F76" s="312" t="s">
        <v>125</v>
      </c>
      <c r="G76" s="313"/>
      <c r="H76" s="313"/>
      <c r="I76" s="313"/>
      <c r="J76" s="314"/>
      <c r="K76" s="315" t="s">
        <v>1422</v>
      </c>
      <c r="L76" s="316" t="s">
        <v>1420</v>
      </c>
      <c r="M76" s="313"/>
      <c r="N76" s="313"/>
      <c r="O76" s="313"/>
      <c r="P76" s="313"/>
      <c r="Q76" s="313"/>
      <c r="R76" s="313"/>
      <c r="S76" s="314"/>
      <c r="T76" s="308" t="s">
        <v>28</v>
      </c>
      <c r="U76" s="309" t="s">
        <v>28</v>
      </c>
      <c r="V76" s="309" t="s">
        <v>28</v>
      </c>
      <c r="W76" s="313"/>
      <c r="X76" s="316" t="s">
        <v>28</v>
      </c>
      <c r="Y76" s="317" t="s">
        <v>22</v>
      </c>
      <c r="Z76" s="323"/>
      <c r="AA76" s="324">
        <v>3179.5301920575998</v>
      </c>
      <c r="AB76" s="656"/>
      <c r="AC76" s="319"/>
      <c r="AD76" s="337" t="s">
        <v>25</v>
      </c>
      <c r="AE76" s="313"/>
      <c r="AF76" s="337" t="s">
        <v>59</v>
      </c>
      <c r="AG76" s="337" t="s">
        <v>59</v>
      </c>
      <c r="AH76" s="337" t="s">
        <v>59</v>
      </c>
      <c r="AI76" s="337" t="s">
        <v>59</v>
      </c>
      <c r="AJ76" s="338" t="s">
        <v>1512</v>
      </c>
      <c r="AK76" s="312"/>
      <c r="AL76" s="313">
        <v>2</v>
      </c>
      <c r="AM76" s="313">
        <v>2</v>
      </c>
      <c r="AN76" s="313" t="s">
        <v>23</v>
      </c>
      <c r="AO76" s="338" t="s">
        <v>252</v>
      </c>
      <c r="AP76" s="339"/>
    </row>
    <row r="77" spans="1:42" s="9" customFormat="1" ht="20.100000000000001" customHeight="1" x14ac:dyDescent="0.25">
      <c r="A77" s="299" t="s">
        <v>181</v>
      </c>
      <c r="B77" s="300">
        <v>3</v>
      </c>
      <c r="C77" s="617" t="s">
        <v>35</v>
      </c>
      <c r="D77" s="618" t="s">
        <v>65</v>
      </c>
      <c r="E77" s="655" t="s">
        <v>1414</v>
      </c>
      <c r="F77" s="312" t="s">
        <v>36</v>
      </c>
      <c r="G77" s="313"/>
      <c r="H77" s="313"/>
      <c r="I77" s="313"/>
      <c r="J77" s="314"/>
      <c r="K77" s="315" t="s">
        <v>37</v>
      </c>
      <c r="L77" s="313"/>
      <c r="M77" s="313"/>
      <c r="N77" s="313"/>
      <c r="O77" s="313"/>
      <c r="P77" s="313"/>
      <c r="Q77" s="313"/>
      <c r="R77" s="313"/>
      <c r="S77" s="314"/>
      <c r="T77" s="308" t="s">
        <v>28</v>
      </c>
      <c r="U77" s="309" t="s">
        <v>28</v>
      </c>
      <c r="V77" s="309" t="s">
        <v>28</v>
      </c>
      <c r="W77" s="313" t="s">
        <v>27</v>
      </c>
      <c r="X77" s="337" t="s">
        <v>1487</v>
      </c>
      <c r="Y77" s="317" t="s">
        <v>22</v>
      </c>
      <c r="Z77" s="313"/>
      <c r="AA77" s="318">
        <v>288</v>
      </c>
      <c r="AB77" s="656"/>
      <c r="AC77" s="319"/>
      <c r="AD77" s="337"/>
      <c r="AE77" s="313"/>
      <c r="AF77" s="337"/>
      <c r="AG77" s="337"/>
      <c r="AH77" s="337"/>
      <c r="AI77" s="337"/>
      <c r="AJ77" s="338" t="s">
        <v>1503</v>
      </c>
      <c r="AK77" s="312"/>
      <c r="AL77" s="313">
        <v>4</v>
      </c>
      <c r="AM77" s="313">
        <v>3</v>
      </c>
      <c r="AN77" s="313" t="s">
        <v>23</v>
      </c>
      <c r="AO77" s="338" t="s">
        <v>305</v>
      </c>
      <c r="AP77" s="339" t="s">
        <v>238</v>
      </c>
    </row>
    <row r="78" spans="1:42" s="9" customFormat="1" ht="20.100000000000001" customHeight="1" x14ac:dyDescent="0.25">
      <c r="A78" s="299" t="s">
        <v>182</v>
      </c>
      <c r="B78" s="300">
        <v>5</v>
      </c>
      <c r="C78" s="617" t="s">
        <v>21</v>
      </c>
      <c r="D78" s="618" t="s">
        <v>79</v>
      </c>
      <c r="E78" s="655" t="s">
        <v>1415</v>
      </c>
      <c r="F78" s="312"/>
      <c r="G78" s="313"/>
      <c r="H78" s="313"/>
      <c r="I78" s="313"/>
      <c r="J78" s="314"/>
      <c r="K78" s="315" t="s">
        <v>171</v>
      </c>
      <c r="L78" s="313" t="s">
        <v>49</v>
      </c>
      <c r="M78" s="313"/>
      <c r="N78" s="313" t="s">
        <v>22</v>
      </c>
      <c r="O78" s="313"/>
      <c r="P78" s="313"/>
      <c r="Q78" s="313"/>
      <c r="R78" s="313"/>
      <c r="S78" s="314"/>
      <c r="T78" s="308" t="s">
        <v>28</v>
      </c>
      <c r="U78" s="309" t="s">
        <v>28</v>
      </c>
      <c r="V78" s="309" t="s">
        <v>28</v>
      </c>
      <c r="W78" s="313"/>
      <c r="X78" s="316" t="s">
        <v>28</v>
      </c>
      <c r="Y78" s="317" t="s">
        <v>22</v>
      </c>
      <c r="Z78" s="313"/>
      <c r="AA78" s="318">
        <v>3117.068981376</v>
      </c>
      <c r="AB78" s="656"/>
      <c r="AC78" s="319" t="s">
        <v>116</v>
      </c>
      <c r="AD78" s="337" t="s">
        <v>48</v>
      </c>
      <c r="AE78" s="313" t="s">
        <v>23</v>
      </c>
      <c r="AF78" s="337" t="s">
        <v>26</v>
      </c>
      <c r="AG78" s="337" t="s">
        <v>27</v>
      </c>
      <c r="AH78" s="337" t="s">
        <v>27</v>
      </c>
      <c r="AI78" s="337" t="s">
        <v>22</v>
      </c>
      <c r="AJ78" s="338" t="s">
        <v>1512</v>
      </c>
      <c r="AK78" s="312"/>
      <c r="AL78" s="313">
        <v>8</v>
      </c>
      <c r="AM78" s="313">
        <v>4</v>
      </c>
      <c r="AN78" s="313" t="s">
        <v>23</v>
      </c>
      <c r="AO78" s="338" t="s">
        <v>190</v>
      </c>
      <c r="AP78" s="339" t="s">
        <v>307</v>
      </c>
    </row>
    <row r="79" spans="1:42" s="9" customFormat="1" ht="20.100000000000001" customHeight="1" x14ac:dyDescent="0.25">
      <c r="A79" s="299" t="s">
        <v>183</v>
      </c>
      <c r="B79" s="300">
        <v>5</v>
      </c>
      <c r="C79" s="617" t="s">
        <v>67</v>
      </c>
      <c r="D79" s="618" t="s">
        <v>46</v>
      </c>
      <c r="E79" s="655" t="s">
        <v>1416</v>
      </c>
      <c r="F79" s="312" t="s">
        <v>49</v>
      </c>
      <c r="G79" s="313" t="s">
        <v>27</v>
      </c>
      <c r="H79" s="313"/>
      <c r="I79" s="313"/>
      <c r="J79" s="314" t="s">
        <v>27</v>
      </c>
      <c r="K79" s="315" t="s">
        <v>50</v>
      </c>
      <c r="L79" s="313" t="s">
        <v>69</v>
      </c>
      <c r="M79" s="313"/>
      <c r="N79" s="313" t="s">
        <v>22</v>
      </c>
      <c r="O79" s="313"/>
      <c r="P79" s="313"/>
      <c r="Q79" s="313"/>
      <c r="R79" s="313"/>
      <c r="S79" s="314"/>
      <c r="T79" s="308" t="s">
        <v>28</v>
      </c>
      <c r="U79" s="309" t="s">
        <v>28</v>
      </c>
      <c r="V79" s="309" t="s">
        <v>28</v>
      </c>
      <c r="W79" s="313"/>
      <c r="X79" s="316" t="s">
        <v>28</v>
      </c>
      <c r="Y79" s="626" t="s">
        <v>28</v>
      </c>
      <c r="Z79" s="313"/>
      <c r="AA79" s="318">
        <v>289.24373259584002</v>
      </c>
      <c r="AB79" s="656"/>
      <c r="AC79" s="319"/>
      <c r="AD79" s="337"/>
      <c r="AE79" s="313"/>
      <c r="AF79" s="337"/>
      <c r="AG79" s="337"/>
      <c r="AH79" s="337"/>
      <c r="AI79" s="337"/>
      <c r="AJ79" s="338"/>
      <c r="AK79" s="312"/>
      <c r="AL79" s="313">
        <v>2</v>
      </c>
      <c r="AM79" s="313">
        <v>2</v>
      </c>
      <c r="AN79" s="313" t="s">
        <v>23</v>
      </c>
      <c r="AO79" s="338" t="s">
        <v>252</v>
      </c>
      <c r="AP79" s="339"/>
    </row>
    <row r="80" spans="1:42" s="10" customFormat="1" ht="23.25" customHeight="1" thickBot="1" x14ac:dyDescent="0.3">
      <c r="A80" s="301" t="s">
        <v>184</v>
      </c>
      <c r="B80" s="302">
        <v>5</v>
      </c>
      <c r="C80" s="619" t="s">
        <v>40</v>
      </c>
      <c r="D80" s="620" t="s">
        <v>1335</v>
      </c>
      <c r="E80" s="658" t="s">
        <v>1432</v>
      </c>
      <c r="F80" s="325" t="s">
        <v>125</v>
      </c>
      <c r="G80" s="100"/>
      <c r="H80" s="100"/>
      <c r="I80" s="100"/>
      <c r="J80" s="326"/>
      <c r="K80" s="327" t="s">
        <v>1423</v>
      </c>
      <c r="L80" s="330" t="s">
        <v>1420</v>
      </c>
      <c r="M80" s="100"/>
      <c r="N80" s="100"/>
      <c r="O80" s="100"/>
      <c r="P80" s="100"/>
      <c r="Q80" s="100"/>
      <c r="R80" s="100"/>
      <c r="S80" s="326"/>
      <c r="T80" s="328" t="s">
        <v>28</v>
      </c>
      <c r="U80" s="329" t="s">
        <v>28</v>
      </c>
      <c r="V80" s="329" t="s">
        <v>28</v>
      </c>
      <c r="W80" s="100"/>
      <c r="X80" s="330" t="s">
        <v>28</v>
      </c>
      <c r="Y80" s="659" t="s">
        <v>22</v>
      </c>
      <c r="Z80" s="100"/>
      <c r="AA80" s="331">
        <v>1774.6016793792</v>
      </c>
      <c r="AB80" s="660"/>
      <c r="AC80" s="340"/>
      <c r="AD80" s="341" t="s">
        <v>25</v>
      </c>
      <c r="AE80" s="100"/>
      <c r="AF80" s="341" t="s">
        <v>59</v>
      </c>
      <c r="AG80" s="341" t="s">
        <v>59</v>
      </c>
      <c r="AH80" s="341" t="s">
        <v>59</v>
      </c>
      <c r="AI80" s="341" t="s">
        <v>59</v>
      </c>
      <c r="AJ80" s="661" t="s">
        <v>1550</v>
      </c>
      <c r="AK80" s="325"/>
      <c r="AL80" s="100">
        <v>3</v>
      </c>
      <c r="AM80" s="100">
        <v>2</v>
      </c>
      <c r="AN80" s="100" t="s">
        <v>23</v>
      </c>
      <c r="AO80" s="661" t="s">
        <v>330</v>
      </c>
      <c r="AP80" s="342" t="s">
        <v>308</v>
      </c>
    </row>
    <row r="81" spans="2:27" x14ac:dyDescent="0.25">
      <c r="W81" s="17"/>
      <c r="X81" s="17"/>
      <c r="Y81" s="17"/>
      <c r="Z81" s="17"/>
      <c r="AA81" s="17"/>
    </row>
    <row r="82" spans="2:27" x14ac:dyDescent="0.25">
      <c r="W82" s="17"/>
      <c r="X82" s="17"/>
      <c r="Y82" s="17"/>
      <c r="Z82" s="17"/>
      <c r="AA82" s="17"/>
    </row>
    <row r="83" spans="2:27" x14ac:dyDescent="0.25">
      <c r="W83" s="17"/>
      <c r="X83" s="17"/>
      <c r="Y83" s="17"/>
      <c r="Z83" s="17"/>
      <c r="AA83" s="17"/>
    </row>
    <row r="84" spans="2:27" x14ac:dyDescent="0.25">
      <c r="W84" s="17"/>
      <c r="X84" s="17"/>
      <c r="Y84" s="17"/>
      <c r="Z84" s="17"/>
      <c r="AA84" s="17"/>
    </row>
    <row r="85" spans="2:27" x14ac:dyDescent="0.25">
      <c r="W85" s="17"/>
      <c r="X85" s="17"/>
      <c r="Y85" s="17"/>
      <c r="Z85" s="17"/>
      <c r="AA85" s="17"/>
    </row>
    <row r="86" spans="2:27" x14ac:dyDescent="0.25">
      <c r="B86" s="23"/>
      <c r="C86" s="23"/>
      <c r="D86" s="23"/>
      <c r="E86" s="23"/>
      <c r="W86" s="17"/>
      <c r="X86" s="17"/>
      <c r="Y86" s="17"/>
      <c r="Z86" s="17"/>
      <c r="AA86" s="17"/>
    </row>
    <row r="87" spans="2:27" x14ac:dyDescent="0.25">
      <c r="W87" s="17"/>
      <c r="X87" s="17"/>
      <c r="Y87" s="17"/>
      <c r="Z87" s="17"/>
      <c r="AA87" s="17"/>
    </row>
    <row r="88" spans="2:27" x14ac:dyDescent="0.25">
      <c r="W88" s="17"/>
      <c r="X88" s="17"/>
      <c r="Y88" s="17"/>
      <c r="Z88" s="17"/>
      <c r="AA88" s="17"/>
    </row>
    <row r="89" spans="2:27" x14ac:dyDescent="0.25">
      <c r="W89" s="17"/>
      <c r="X89" s="17"/>
      <c r="Y89" s="17"/>
      <c r="Z89" s="17"/>
      <c r="AA89" s="17"/>
    </row>
    <row r="90" spans="2:27" x14ac:dyDescent="0.25">
      <c r="W90" s="17"/>
      <c r="X90" s="17"/>
      <c r="Y90" s="17"/>
      <c r="Z90" s="17"/>
      <c r="AA90" s="17"/>
    </row>
  </sheetData>
  <autoFilter ref="A3:AP80"/>
  <mergeCells count="6">
    <mergeCell ref="AK2:AP2"/>
    <mergeCell ref="A1:E1"/>
    <mergeCell ref="F2:J2"/>
    <mergeCell ref="K2:S2"/>
    <mergeCell ref="T2:AA2"/>
    <mergeCell ref="AC2:AJ2"/>
  </mergeCells>
  <pageMargins left="0.45" right="0.45"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pane ySplit="2" topLeftCell="A3" activePane="bottomLeft" state="frozen"/>
      <selection sqref="A1:J1"/>
      <selection pane="bottomLeft" sqref="A1:E1"/>
    </sheetView>
  </sheetViews>
  <sheetFormatPr defaultRowHeight="12" x14ac:dyDescent="0.2"/>
  <cols>
    <col min="1" max="1" width="26.5703125" style="199" customWidth="1"/>
    <col min="2" max="2" width="22.42578125" style="199" customWidth="1"/>
    <col min="3" max="3" width="23.85546875" style="199" customWidth="1"/>
    <col min="4" max="4" width="29" style="208" customWidth="1"/>
    <col min="5" max="5" width="22.85546875" style="199" customWidth="1"/>
    <col min="6" max="16384" width="9.140625" style="199"/>
  </cols>
  <sheetData>
    <row r="1" spans="1:10" ht="39.75" customHeight="1" thickBot="1" x14ac:dyDescent="0.25">
      <c r="A1" s="783" t="s">
        <v>1170</v>
      </c>
      <c r="B1" s="783"/>
      <c r="C1" s="783"/>
      <c r="D1" s="783"/>
      <c r="E1" s="783"/>
    </row>
    <row r="2" spans="1:10" s="207" customFormat="1" ht="34.5" customHeight="1" thickBot="1" x14ac:dyDescent="0.3">
      <c r="A2" s="242" t="s">
        <v>962</v>
      </c>
      <c r="B2" s="215" t="s">
        <v>961</v>
      </c>
      <c r="C2" s="215" t="s">
        <v>990</v>
      </c>
      <c r="D2" s="215" t="s">
        <v>875</v>
      </c>
      <c r="E2" s="243" t="s">
        <v>958</v>
      </c>
    </row>
    <row r="3" spans="1:10" ht="60" x14ac:dyDescent="0.2">
      <c r="A3" s="219" t="s">
        <v>989</v>
      </c>
      <c r="B3" s="225" t="s">
        <v>988</v>
      </c>
      <c r="C3" s="225" t="s">
        <v>987</v>
      </c>
      <c r="D3" s="226" t="s">
        <v>986</v>
      </c>
      <c r="E3" s="227" t="s">
        <v>985</v>
      </c>
      <c r="F3" s="208"/>
      <c r="G3" s="208"/>
      <c r="H3" s="208"/>
      <c r="I3" s="208"/>
      <c r="J3" s="208"/>
    </row>
    <row r="4" spans="1:10" ht="96" x14ac:dyDescent="0.2">
      <c r="A4" s="220" t="s">
        <v>984</v>
      </c>
      <c r="B4" s="228" t="s">
        <v>983</v>
      </c>
      <c r="C4" s="228" t="s">
        <v>982</v>
      </c>
      <c r="D4" s="229" t="s">
        <v>981</v>
      </c>
      <c r="E4" s="230" t="s">
        <v>980</v>
      </c>
      <c r="F4" s="208"/>
      <c r="G4" s="208"/>
      <c r="H4" s="208"/>
      <c r="I4" s="208"/>
      <c r="J4" s="208"/>
    </row>
    <row r="5" spans="1:10" ht="36" x14ac:dyDescent="0.2">
      <c r="A5" s="220" t="s">
        <v>979</v>
      </c>
      <c r="B5" s="228" t="s">
        <v>950</v>
      </c>
      <c r="C5" s="228" t="s">
        <v>978</v>
      </c>
      <c r="D5" s="231" t="s">
        <v>977</v>
      </c>
      <c r="E5" s="230" t="s">
        <v>878</v>
      </c>
      <c r="F5" s="208"/>
      <c r="G5" s="208"/>
      <c r="H5" s="208"/>
      <c r="I5" s="208"/>
      <c r="J5" s="208"/>
    </row>
    <row r="6" spans="1:10" ht="36" x14ac:dyDescent="0.2">
      <c r="A6" s="220" t="s">
        <v>976</v>
      </c>
      <c r="B6" s="228" t="s">
        <v>975</v>
      </c>
      <c r="C6" s="228" t="s">
        <v>974</v>
      </c>
      <c r="D6" s="231" t="s">
        <v>973</v>
      </c>
      <c r="E6" s="230" t="s">
        <v>972</v>
      </c>
      <c r="F6" s="208"/>
      <c r="G6" s="208"/>
      <c r="H6" s="208"/>
      <c r="I6" s="208"/>
      <c r="J6" s="208"/>
    </row>
    <row r="7" spans="1:10" ht="60" x14ac:dyDescent="0.2">
      <c r="A7" s="220" t="s">
        <v>971</v>
      </c>
      <c r="B7" s="228" t="s">
        <v>970</v>
      </c>
      <c r="C7" s="228" t="s">
        <v>969</v>
      </c>
      <c r="D7" s="231" t="s">
        <v>968</v>
      </c>
      <c r="E7" s="230" t="s">
        <v>967</v>
      </c>
      <c r="F7" s="208"/>
      <c r="G7" s="208"/>
      <c r="H7" s="208"/>
      <c r="I7" s="208"/>
      <c r="J7" s="208"/>
    </row>
    <row r="8" spans="1:10" ht="84.75" thickBot="1" x14ac:dyDescent="0.25">
      <c r="A8" s="221" t="s">
        <v>966</v>
      </c>
      <c r="B8" s="232" t="s">
        <v>945</v>
      </c>
      <c r="C8" s="232" t="s">
        <v>965</v>
      </c>
      <c r="D8" s="233" t="s">
        <v>964</v>
      </c>
      <c r="E8" s="234" t="s">
        <v>963</v>
      </c>
      <c r="F8" s="208"/>
      <c r="G8" s="208"/>
      <c r="H8" s="208"/>
      <c r="I8" s="208"/>
      <c r="J8" s="208"/>
    </row>
    <row r="9" spans="1:10" x14ac:dyDescent="0.2">
      <c r="A9" s="208"/>
      <c r="B9" s="208"/>
      <c r="C9" s="208"/>
      <c r="E9" s="208"/>
      <c r="F9" s="208"/>
      <c r="G9" s="208"/>
      <c r="H9" s="208"/>
      <c r="I9" s="208"/>
      <c r="J9" s="208"/>
    </row>
    <row r="10" spans="1:10" x14ac:dyDescent="0.2">
      <c r="A10" s="208"/>
      <c r="B10" s="208"/>
      <c r="C10" s="208"/>
      <c r="E10" s="208"/>
      <c r="F10" s="208"/>
      <c r="G10" s="208"/>
      <c r="H10" s="208"/>
      <c r="I10" s="208"/>
      <c r="J10" s="208"/>
    </row>
    <row r="11" spans="1:10" x14ac:dyDescent="0.2">
      <c r="A11" s="208"/>
      <c r="B11" s="208"/>
      <c r="C11" s="208"/>
      <c r="E11" s="208"/>
      <c r="F11" s="208"/>
      <c r="G11" s="208"/>
      <c r="H11" s="208"/>
      <c r="I11" s="208"/>
      <c r="J11" s="208"/>
    </row>
    <row r="12" spans="1:10" x14ac:dyDescent="0.2">
      <c r="A12" s="208"/>
      <c r="B12" s="208"/>
      <c r="C12" s="208"/>
      <c r="E12" s="208"/>
      <c r="F12" s="208"/>
      <c r="G12" s="208"/>
      <c r="H12" s="208"/>
      <c r="I12" s="208"/>
      <c r="J12" s="208"/>
    </row>
    <row r="13" spans="1:10" x14ac:dyDescent="0.2">
      <c r="A13" s="208"/>
      <c r="B13" s="208"/>
      <c r="C13" s="208"/>
      <c r="E13" s="208"/>
      <c r="F13" s="208"/>
      <c r="G13" s="208"/>
      <c r="H13" s="208"/>
      <c r="I13" s="208"/>
      <c r="J13" s="208"/>
    </row>
    <row r="14" spans="1:10" x14ac:dyDescent="0.2">
      <c r="A14" s="208"/>
      <c r="B14" s="208"/>
      <c r="C14" s="208"/>
      <c r="E14" s="208"/>
      <c r="F14" s="208"/>
      <c r="G14" s="208"/>
      <c r="H14" s="208"/>
      <c r="I14" s="208"/>
      <c r="J14" s="208"/>
    </row>
    <row r="15" spans="1:10" x14ac:dyDescent="0.2">
      <c r="A15" s="208"/>
      <c r="B15" s="208"/>
      <c r="C15" s="208"/>
      <c r="E15" s="208"/>
      <c r="F15" s="208"/>
      <c r="G15" s="208"/>
      <c r="H15" s="208"/>
      <c r="I15" s="208"/>
      <c r="J15" s="208"/>
    </row>
    <row r="16" spans="1:10" x14ac:dyDescent="0.2">
      <c r="A16" s="208"/>
      <c r="B16" s="208"/>
      <c r="C16" s="208"/>
      <c r="E16" s="208"/>
      <c r="F16" s="208"/>
      <c r="G16" s="208"/>
      <c r="H16" s="208"/>
      <c r="I16" s="208"/>
      <c r="J16" s="208"/>
    </row>
    <row r="17" spans="1:10" x14ac:dyDescent="0.2">
      <c r="A17" s="208"/>
      <c r="B17" s="208"/>
      <c r="C17" s="208"/>
      <c r="E17" s="208"/>
      <c r="F17" s="208"/>
      <c r="G17" s="208"/>
      <c r="H17" s="208"/>
      <c r="I17" s="208"/>
      <c r="J17" s="208"/>
    </row>
    <row r="18" spans="1:10" x14ac:dyDescent="0.2">
      <c r="A18" s="208"/>
      <c r="B18" s="208"/>
      <c r="C18" s="208"/>
      <c r="E18" s="208"/>
      <c r="F18" s="208"/>
      <c r="G18" s="208"/>
      <c r="H18" s="208"/>
      <c r="I18" s="208"/>
      <c r="J18" s="208"/>
    </row>
    <row r="19" spans="1:10" x14ac:dyDescent="0.2">
      <c r="A19" s="208"/>
      <c r="B19" s="208"/>
      <c r="C19" s="208"/>
      <c r="E19" s="208"/>
      <c r="F19" s="208"/>
      <c r="G19" s="208"/>
      <c r="H19" s="208"/>
      <c r="I19" s="208"/>
      <c r="J19" s="208"/>
    </row>
    <row r="20" spans="1:10" x14ac:dyDescent="0.2">
      <c r="A20" s="208"/>
      <c r="B20" s="208"/>
      <c r="C20" s="208"/>
      <c r="E20" s="208"/>
      <c r="F20" s="208"/>
      <c r="G20" s="208"/>
      <c r="H20" s="208"/>
      <c r="I20" s="208"/>
      <c r="J20" s="208"/>
    </row>
    <row r="21" spans="1:10" x14ac:dyDescent="0.2">
      <c r="A21" s="208"/>
      <c r="B21" s="208"/>
      <c r="C21" s="208"/>
      <c r="E21" s="208"/>
      <c r="F21" s="208"/>
      <c r="G21" s="208"/>
      <c r="H21" s="208"/>
      <c r="I21" s="208"/>
      <c r="J21" s="208"/>
    </row>
    <row r="22" spans="1:10" x14ac:dyDescent="0.2">
      <c r="A22" s="208"/>
      <c r="B22" s="208"/>
      <c r="C22" s="208"/>
      <c r="E22" s="208"/>
      <c r="F22" s="208"/>
      <c r="G22" s="208"/>
      <c r="H22" s="208"/>
      <c r="I22" s="208"/>
      <c r="J22" s="208"/>
    </row>
    <row r="23" spans="1:10" x14ac:dyDescent="0.2">
      <c r="A23" s="208"/>
      <c r="B23" s="208"/>
      <c r="C23" s="208"/>
      <c r="E23" s="208"/>
      <c r="F23" s="208"/>
      <c r="G23" s="208"/>
      <c r="H23" s="208"/>
      <c r="I23" s="208"/>
      <c r="J23" s="208"/>
    </row>
    <row r="24" spans="1:10" x14ac:dyDescent="0.2">
      <c r="A24" s="208"/>
      <c r="B24" s="208"/>
      <c r="C24" s="208"/>
      <c r="E24" s="208"/>
      <c r="F24" s="208"/>
      <c r="G24" s="208"/>
      <c r="H24" s="208"/>
      <c r="I24" s="208"/>
      <c r="J24" s="208"/>
    </row>
    <row r="25" spans="1:10" x14ac:dyDescent="0.2">
      <c r="A25" s="208"/>
      <c r="B25" s="208"/>
      <c r="C25" s="208"/>
      <c r="E25" s="208"/>
      <c r="F25" s="208"/>
      <c r="G25" s="208"/>
      <c r="H25" s="208"/>
      <c r="I25" s="208"/>
      <c r="J25" s="208"/>
    </row>
    <row r="26" spans="1:10" x14ac:dyDescent="0.2">
      <c r="A26" s="208"/>
      <c r="B26" s="208"/>
      <c r="C26" s="208"/>
      <c r="E26" s="208"/>
      <c r="F26" s="208"/>
      <c r="G26" s="208"/>
      <c r="H26" s="208"/>
      <c r="I26" s="208"/>
      <c r="J26" s="208"/>
    </row>
    <row r="27" spans="1:10" x14ac:dyDescent="0.2">
      <c r="A27" s="208"/>
      <c r="B27" s="208"/>
      <c r="C27" s="208"/>
      <c r="E27" s="208"/>
      <c r="F27" s="208"/>
      <c r="G27" s="208"/>
      <c r="H27" s="208"/>
      <c r="I27" s="208"/>
      <c r="J27" s="208"/>
    </row>
    <row r="28" spans="1:10" x14ac:dyDescent="0.2">
      <c r="A28" s="208"/>
      <c r="B28" s="208"/>
      <c r="C28" s="208"/>
      <c r="E28" s="208"/>
      <c r="F28" s="208"/>
      <c r="G28" s="208"/>
      <c r="H28" s="208"/>
      <c r="I28" s="208"/>
      <c r="J28" s="208"/>
    </row>
    <row r="29" spans="1:10" x14ac:dyDescent="0.2">
      <c r="A29" s="208"/>
      <c r="B29" s="208"/>
      <c r="C29" s="208"/>
      <c r="E29" s="208"/>
      <c r="F29" s="208"/>
      <c r="G29" s="208"/>
      <c r="H29" s="208"/>
      <c r="I29" s="208"/>
      <c r="J29" s="208"/>
    </row>
  </sheetData>
  <mergeCells count="1">
    <mergeCell ref="A1:E1"/>
  </mergeCells>
  <hyperlinks>
    <hyperlink ref="D7" r:id="rId1"/>
    <hyperlink ref="D8" r:id="rId2"/>
    <hyperlink ref="D3" r:id="rId3"/>
    <hyperlink ref="D4" r:id="rId4"/>
  </hyperlinks>
  <pageMargins left="0.5" right="0.5" top="0.5" bottom="0.5" header="0.3" footer="0.3"/>
  <pageSetup orientation="landscape" r:id="rId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workbookViewId="0">
      <pane xSplit="3" ySplit="2" topLeftCell="D3" activePane="bottomRight" state="frozen"/>
      <selection pane="topRight" activeCell="D1" sqref="D1"/>
      <selection pane="bottomLeft" activeCell="A3" sqref="A3"/>
      <selection pane="bottomRight" activeCell="D4" sqref="D4"/>
    </sheetView>
  </sheetViews>
  <sheetFormatPr defaultRowHeight="12" x14ac:dyDescent="0.2"/>
  <cols>
    <col min="1" max="1" width="34" style="199" customWidth="1"/>
    <col min="2" max="2" width="17.7109375" style="199" customWidth="1"/>
    <col min="3" max="3" width="22.140625" style="199" customWidth="1"/>
    <col min="4" max="4" width="32" style="199" customWidth="1"/>
    <col min="5" max="5" width="29" style="208" customWidth="1"/>
    <col min="6" max="6" width="60.28515625" style="199" customWidth="1"/>
    <col min="7" max="16384" width="9.140625" style="199"/>
  </cols>
  <sheetData>
    <row r="1" spans="1:11" ht="39.75" customHeight="1" thickBot="1" x14ac:dyDescent="0.25">
      <c r="A1" s="784" t="s">
        <v>1171</v>
      </c>
      <c r="B1" s="784"/>
      <c r="C1" s="784"/>
      <c r="D1" s="206"/>
      <c r="E1" s="206"/>
      <c r="F1" s="206"/>
    </row>
    <row r="2" spans="1:11" s="207" customFormat="1" ht="34.5" customHeight="1" thickBot="1" x14ac:dyDescent="0.3">
      <c r="A2" s="213" t="s">
        <v>962</v>
      </c>
      <c r="B2" s="214" t="s">
        <v>961</v>
      </c>
      <c r="C2" s="214" t="s">
        <v>960</v>
      </c>
      <c r="D2" s="214" t="s">
        <v>990</v>
      </c>
      <c r="E2" s="215" t="s">
        <v>875</v>
      </c>
      <c r="F2" s="216" t="s">
        <v>958</v>
      </c>
    </row>
    <row r="3" spans="1:11" s="224" customFormat="1" ht="96" x14ac:dyDescent="0.2">
      <c r="A3" s="235" t="s">
        <v>1048</v>
      </c>
      <c r="B3" s="236" t="s">
        <v>1042</v>
      </c>
      <c r="C3" s="236" t="s">
        <v>1047</v>
      </c>
      <c r="D3" s="236" t="s">
        <v>1046</v>
      </c>
      <c r="E3" s="237" t="s">
        <v>1045</v>
      </c>
      <c r="F3" s="238" t="s">
        <v>1044</v>
      </c>
      <c r="G3" s="223"/>
      <c r="H3" s="223"/>
      <c r="I3" s="223"/>
      <c r="J3" s="223"/>
      <c r="K3" s="223"/>
    </row>
    <row r="4" spans="1:11" s="224" customFormat="1" ht="36" x14ac:dyDescent="0.2">
      <c r="A4" s="220" t="s">
        <v>1043</v>
      </c>
      <c r="B4" s="228" t="s">
        <v>1042</v>
      </c>
      <c r="C4" s="228" t="s">
        <v>972</v>
      </c>
      <c r="D4" s="228" t="s">
        <v>1041</v>
      </c>
      <c r="E4" s="231" t="s">
        <v>1040</v>
      </c>
      <c r="F4" s="230" t="s">
        <v>972</v>
      </c>
      <c r="G4" s="223"/>
      <c r="H4" s="223"/>
      <c r="I4" s="223"/>
      <c r="J4" s="223"/>
      <c r="K4" s="223"/>
    </row>
    <row r="5" spans="1:11" s="224" customFormat="1" ht="84" x14ac:dyDescent="0.2">
      <c r="A5" s="220" t="s">
        <v>1039</v>
      </c>
      <c r="B5" s="228" t="s">
        <v>1038</v>
      </c>
      <c r="C5" s="228" t="s">
        <v>1037</v>
      </c>
      <c r="D5" s="228" t="s">
        <v>1036</v>
      </c>
      <c r="E5" s="231" t="s">
        <v>1035</v>
      </c>
      <c r="F5" s="230" t="s">
        <v>1034</v>
      </c>
      <c r="G5" s="223"/>
      <c r="H5" s="223"/>
      <c r="I5" s="223"/>
      <c r="J5" s="223"/>
      <c r="K5" s="223"/>
    </row>
    <row r="6" spans="1:11" s="224" customFormat="1" ht="84" x14ac:dyDescent="0.2">
      <c r="A6" s="220" t="s">
        <v>1033</v>
      </c>
      <c r="B6" s="228" t="s">
        <v>1032</v>
      </c>
      <c r="C6" s="228" t="s">
        <v>1031</v>
      </c>
      <c r="D6" s="228" t="s">
        <v>1030</v>
      </c>
      <c r="E6" s="231" t="s">
        <v>1029</v>
      </c>
      <c r="F6" s="230" t="s">
        <v>1028</v>
      </c>
      <c r="G6" s="223"/>
      <c r="H6" s="223"/>
      <c r="I6" s="223"/>
      <c r="J6" s="223"/>
      <c r="K6" s="223"/>
    </row>
    <row r="7" spans="1:11" s="224" customFormat="1" ht="48" x14ac:dyDescent="0.2">
      <c r="A7" s="220" t="s">
        <v>1027</v>
      </c>
      <c r="B7" s="228" t="s">
        <v>1026</v>
      </c>
      <c r="C7" s="228" t="s">
        <v>1025</v>
      </c>
      <c r="D7" s="228" t="s">
        <v>1024</v>
      </c>
      <c r="E7" s="231" t="s">
        <v>1023</v>
      </c>
      <c r="F7" s="230"/>
      <c r="G7" s="223"/>
      <c r="H7" s="223"/>
      <c r="I7" s="223"/>
      <c r="J7" s="223"/>
      <c r="K7" s="223"/>
    </row>
    <row r="8" spans="1:11" s="224" customFormat="1" ht="96" x14ac:dyDescent="0.2">
      <c r="A8" s="220" t="s">
        <v>1022</v>
      </c>
      <c r="B8" s="228" t="s">
        <v>1021</v>
      </c>
      <c r="C8" s="228" t="s">
        <v>1020</v>
      </c>
      <c r="D8" s="228" t="s">
        <v>1019</v>
      </c>
      <c r="E8" s="231" t="s">
        <v>1018</v>
      </c>
      <c r="F8" s="230"/>
      <c r="G8" s="223"/>
      <c r="H8" s="223"/>
      <c r="I8" s="223"/>
      <c r="J8" s="223"/>
      <c r="K8" s="223"/>
    </row>
    <row r="9" spans="1:11" s="224" customFormat="1" ht="120" x14ac:dyDescent="0.2">
      <c r="A9" s="220" t="s">
        <v>1017</v>
      </c>
      <c r="B9" s="228" t="s">
        <v>1016</v>
      </c>
      <c r="C9" s="228" t="s">
        <v>1015</v>
      </c>
      <c r="D9" s="228" t="s">
        <v>1014</v>
      </c>
      <c r="E9" s="231" t="s">
        <v>1013</v>
      </c>
      <c r="F9" s="230" t="s">
        <v>1012</v>
      </c>
      <c r="G9" s="223"/>
      <c r="H9" s="223"/>
      <c r="I9" s="223"/>
      <c r="J9" s="223"/>
      <c r="K9" s="223"/>
    </row>
    <row r="10" spans="1:11" s="224" customFormat="1" ht="84" x14ac:dyDescent="0.2">
      <c r="A10" s="220" t="s">
        <v>1011</v>
      </c>
      <c r="B10" s="228" t="s">
        <v>1010</v>
      </c>
      <c r="C10" s="228" t="s">
        <v>1009</v>
      </c>
      <c r="D10" s="228" t="s">
        <v>1008</v>
      </c>
      <c r="E10" s="231" t="s">
        <v>1007</v>
      </c>
      <c r="F10" s="230" t="s">
        <v>1006</v>
      </c>
      <c r="G10" s="223"/>
      <c r="H10" s="223"/>
      <c r="I10" s="223"/>
      <c r="J10" s="223"/>
      <c r="K10" s="223"/>
    </row>
    <row r="11" spans="1:11" s="224" customFormat="1" ht="60" x14ac:dyDescent="0.2">
      <c r="A11" s="220" t="s">
        <v>1005</v>
      </c>
      <c r="B11" s="228" t="s">
        <v>1004</v>
      </c>
      <c r="C11" s="228" t="s">
        <v>1003</v>
      </c>
      <c r="D11" s="228" t="s">
        <v>1002</v>
      </c>
      <c r="E11" s="231" t="s">
        <v>1001</v>
      </c>
      <c r="F11" s="230" t="s">
        <v>937</v>
      </c>
      <c r="G11" s="223"/>
      <c r="H11" s="223"/>
      <c r="I11" s="223"/>
      <c r="J11" s="223"/>
      <c r="K11" s="223"/>
    </row>
    <row r="12" spans="1:11" s="224" customFormat="1" ht="60" x14ac:dyDescent="0.2">
      <c r="A12" s="220" t="s">
        <v>1000</v>
      </c>
      <c r="B12" s="228" t="s">
        <v>999</v>
      </c>
      <c r="C12" s="228" t="s">
        <v>998</v>
      </c>
      <c r="D12" s="228" t="s">
        <v>997</v>
      </c>
      <c r="E12" s="231" t="s">
        <v>996</v>
      </c>
      <c r="F12" s="230" t="s">
        <v>937</v>
      </c>
      <c r="G12" s="223"/>
      <c r="H12" s="223"/>
      <c r="I12" s="223"/>
      <c r="J12" s="223"/>
      <c r="K12" s="223"/>
    </row>
    <row r="13" spans="1:11" s="224" customFormat="1" ht="48.75" thickBot="1" x14ac:dyDescent="0.25">
      <c r="A13" s="221" t="s">
        <v>995</v>
      </c>
      <c r="B13" s="232" t="s">
        <v>994</v>
      </c>
      <c r="C13" s="232" t="s">
        <v>993</v>
      </c>
      <c r="D13" s="232" t="s">
        <v>992</v>
      </c>
      <c r="E13" s="233" t="s">
        <v>991</v>
      </c>
      <c r="F13" s="234" t="s">
        <v>937</v>
      </c>
      <c r="G13" s="223"/>
      <c r="H13" s="223"/>
      <c r="I13" s="223"/>
      <c r="J13" s="223"/>
      <c r="K13" s="223"/>
    </row>
    <row r="14" spans="1:11" s="224" customFormat="1" x14ac:dyDescent="0.2">
      <c r="A14" s="223"/>
      <c r="B14" s="223"/>
      <c r="C14" s="223"/>
      <c r="D14" s="223"/>
      <c r="E14" s="223"/>
      <c r="F14" s="223"/>
      <c r="G14" s="223"/>
      <c r="H14" s="223"/>
      <c r="I14" s="223"/>
      <c r="J14" s="223"/>
      <c r="K14" s="223"/>
    </row>
    <row r="15" spans="1:11" s="224" customFormat="1" x14ac:dyDescent="0.2">
      <c r="A15" s="223"/>
      <c r="B15" s="223"/>
      <c r="C15" s="223"/>
      <c r="D15" s="223"/>
      <c r="E15" s="223"/>
      <c r="F15" s="223"/>
      <c r="G15" s="223"/>
      <c r="H15" s="223"/>
      <c r="I15" s="223"/>
      <c r="J15" s="223"/>
      <c r="K15" s="223"/>
    </row>
    <row r="16" spans="1:11" s="224" customFormat="1" x14ac:dyDescent="0.2">
      <c r="A16" s="223"/>
      <c r="B16" s="223"/>
      <c r="C16" s="223"/>
      <c r="D16" s="223"/>
      <c r="E16" s="223"/>
      <c r="F16" s="223"/>
      <c r="G16" s="223"/>
      <c r="H16" s="223"/>
      <c r="I16" s="223"/>
      <c r="J16" s="223"/>
      <c r="K16" s="223"/>
    </row>
    <row r="17" spans="1:11" s="224" customFormat="1" x14ac:dyDescent="0.2">
      <c r="A17" s="223"/>
      <c r="B17" s="223"/>
      <c r="C17" s="223"/>
      <c r="D17" s="223"/>
      <c r="E17" s="223"/>
      <c r="F17" s="223"/>
      <c r="G17" s="223"/>
      <c r="H17" s="223"/>
      <c r="I17" s="223"/>
      <c r="J17" s="223"/>
      <c r="K17" s="223"/>
    </row>
    <row r="18" spans="1:11" s="224" customFormat="1" x14ac:dyDescent="0.2">
      <c r="A18" s="223"/>
      <c r="B18" s="223"/>
      <c r="C18" s="223"/>
      <c r="D18" s="223"/>
      <c r="E18" s="223"/>
      <c r="F18" s="223"/>
      <c r="G18" s="223"/>
      <c r="H18" s="223"/>
      <c r="I18" s="223"/>
      <c r="J18" s="223"/>
      <c r="K18" s="223"/>
    </row>
    <row r="19" spans="1:11" s="224" customFormat="1" x14ac:dyDescent="0.2">
      <c r="A19" s="223"/>
      <c r="B19" s="223"/>
      <c r="C19" s="223"/>
      <c r="D19" s="223"/>
      <c r="E19" s="223"/>
      <c r="F19" s="223"/>
      <c r="G19" s="223"/>
      <c r="H19" s="223"/>
      <c r="I19" s="223"/>
      <c r="J19" s="223"/>
      <c r="K19" s="223"/>
    </row>
    <row r="20" spans="1:11" s="224" customFormat="1" x14ac:dyDescent="0.2">
      <c r="A20" s="223"/>
      <c r="B20" s="223"/>
      <c r="C20" s="223"/>
      <c r="D20" s="223"/>
      <c r="E20" s="223"/>
      <c r="F20" s="223"/>
      <c r="G20" s="223"/>
      <c r="H20" s="223"/>
      <c r="I20" s="223"/>
      <c r="J20" s="223"/>
      <c r="K20" s="223"/>
    </row>
    <row r="21" spans="1:11" s="224" customFormat="1" x14ac:dyDescent="0.2">
      <c r="A21" s="223"/>
      <c r="B21" s="223"/>
      <c r="C21" s="223"/>
      <c r="D21" s="223"/>
      <c r="E21" s="223"/>
      <c r="F21" s="223"/>
      <c r="G21" s="223"/>
      <c r="H21" s="223"/>
      <c r="I21" s="223"/>
      <c r="J21" s="223"/>
      <c r="K21" s="223"/>
    </row>
    <row r="22" spans="1:11" s="224" customFormat="1" x14ac:dyDescent="0.2">
      <c r="A22" s="223"/>
      <c r="B22" s="223"/>
      <c r="C22" s="223"/>
      <c r="D22" s="223"/>
      <c r="E22" s="223"/>
      <c r="F22" s="223"/>
      <c r="G22" s="223"/>
      <c r="H22" s="223"/>
      <c r="I22" s="223"/>
      <c r="J22" s="223"/>
      <c r="K22" s="223"/>
    </row>
    <row r="23" spans="1:11" s="224" customFormat="1" x14ac:dyDescent="0.2">
      <c r="A23" s="223"/>
      <c r="B23" s="223"/>
      <c r="C23" s="223"/>
      <c r="D23" s="223"/>
      <c r="E23" s="223"/>
      <c r="F23" s="223"/>
      <c r="G23" s="223"/>
      <c r="H23" s="223"/>
      <c r="I23" s="223"/>
      <c r="J23" s="223"/>
      <c r="K23" s="223"/>
    </row>
    <row r="24" spans="1:11" s="224" customFormat="1" x14ac:dyDescent="0.2">
      <c r="A24" s="223"/>
      <c r="B24" s="223"/>
      <c r="C24" s="223"/>
      <c r="D24" s="223"/>
      <c r="E24" s="223"/>
      <c r="F24" s="223"/>
      <c r="G24" s="223"/>
      <c r="H24" s="223"/>
      <c r="I24" s="223"/>
      <c r="J24" s="223"/>
      <c r="K24" s="223"/>
    </row>
    <row r="25" spans="1:11" s="224" customFormat="1" x14ac:dyDescent="0.2">
      <c r="A25" s="223"/>
      <c r="B25" s="223"/>
      <c r="C25" s="223"/>
      <c r="D25" s="223"/>
      <c r="E25" s="223"/>
      <c r="F25" s="223"/>
      <c r="G25" s="223"/>
      <c r="H25" s="223"/>
      <c r="I25" s="223"/>
      <c r="J25" s="223"/>
      <c r="K25" s="223"/>
    </row>
    <row r="26" spans="1:11" s="224" customFormat="1" x14ac:dyDescent="0.2">
      <c r="A26" s="223"/>
      <c r="B26" s="223"/>
      <c r="C26" s="223"/>
      <c r="D26" s="223"/>
      <c r="E26" s="223"/>
      <c r="F26" s="223"/>
      <c r="G26" s="223"/>
      <c r="H26" s="223"/>
      <c r="I26" s="223"/>
      <c r="J26" s="223"/>
      <c r="K26" s="223"/>
    </row>
    <row r="27" spans="1:11" s="224" customFormat="1" x14ac:dyDescent="0.2">
      <c r="A27" s="223"/>
      <c r="B27" s="223"/>
      <c r="C27" s="223"/>
      <c r="D27" s="223"/>
      <c r="E27" s="223"/>
      <c r="F27" s="223"/>
      <c r="G27" s="223"/>
      <c r="H27" s="223"/>
      <c r="I27" s="223"/>
      <c r="J27" s="223"/>
      <c r="K27" s="223"/>
    </row>
    <row r="28" spans="1:11" s="224" customFormat="1" x14ac:dyDescent="0.2">
      <c r="A28" s="223"/>
      <c r="B28" s="223"/>
      <c r="C28" s="223"/>
      <c r="D28" s="223"/>
      <c r="E28" s="223"/>
      <c r="F28" s="223"/>
      <c r="G28" s="223"/>
      <c r="H28" s="223"/>
      <c r="I28" s="223"/>
      <c r="J28" s="223"/>
      <c r="K28" s="223"/>
    </row>
    <row r="29" spans="1:11" s="224" customFormat="1" x14ac:dyDescent="0.2">
      <c r="A29" s="223"/>
      <c r="B29" s="223"/>
      <c r="C29" s="223"/>
      <c r="D29" s="223"/>
      <c r="E29" s="223"/>
      <c r="F29" s="223"/>
      <c r="G29" s="223"/>
      <c r="H29" s="223"/>
      <c r="I29" s="223"/>
      <c r="J29" s="223"/>
      <c r="K29" s="223"/>
    </row>
    <row r="30" spans="1:11" s="224" customFormat="1" x14ac:dyDescent="0.2">
      <c r="A30" s="223"/>
      <c r="B30" s="223"/>
      <c r="C30" s="223"/>
      <c r="D30" s="223"/>
      <c r="E30" s="223"/>
      <c r="F30" s="223"/>
      <c r="G30" s="223"/>
      <c r="H30" s="223"/>
      <c r="I30" s="223"/>
      <c r="J30" s="223"/>
      <c r="K30" s="223"/>
    </row>
    <row r="31" spans="1:11" s="224" customFormat="1" x14ac:dyDescent="0.2">
      <c r="A31" s="223"/>
      <c r="B31" s="223"/>
      <c r="C31" s="223"/>
      <c r="D31" s="223"/>
      <c r="E31" s="223"/>
      <c r="F31" s="223"/>
      <c r="G31" s="223"/>
      <c r="H31" s="223"/>
      <c r="I31" s="223"/>
      <c r="J31" s="223"/>
      <c r="K31" s="223"/>
    </row>
    <row r="32" spans="1:11" s="224" customFormat="1" x14ac:dyDescent="0.2">
      <c r="A32" s="223"/>
      <c r="B32" s="223"/>
      <c r="C32" s="223"/>
      <c r="D32" s="223"/>
      <c r="E32" s="223"/>
      <c r="F32" s="223"/>
      <c r="G32" s="223"/>
      <c r="H32" s="223"/>
      <c r="I32" s="223"/>
      <c r="J32" s="223"/>
      <c r="K32" s="223"/>
    </row>
    <row r="33" spans="1:11" s="224" customFormat="1" x14ac:dyDescent="0.2">
      <c r="A33" s="223"/>
      <c r="B33" s="223"/>
      <c r="C33" s="223"/>
      <c r="D33" s="223"/>
      <c r="E33" s="223"/>
      <c r="F33" s="223"/>
      <c r="G33" s="223"/>
      <c r="H33" s="223"/>
      <c r="I33" s="223"/>
      <c r="J33" s="223"/>
      <c r="K33" s="223"/>
    </row>
    <row r="34" spans="1:11" x14ac:dyDescent="0.2">
      <c r="A34" s="208"/>
      <c r="B34" s="208"/>
      <c r="C34" s="208"/>
      <c r="D34" s="208"/>
      <c r="F34" s="208"/>
      <c r="G34" s="208"/>
      <c r="H34" s="208"/>
      <c r="I34" s="208"/>
      <c r="J34" s="208"/>
      <c r="K34" s="208"/>
    </row>
  </sheetData>
  <mergeCells count="1">
    <mergeCell ref="A1:C1"/>
  </mergeCells>
  <hyperlinks>
    <hyperlink ref="E3" r:id="rId1"/>
    <hyperlink ref="E5" r:id="rId2"/>
    <hyperlink ref="E6" r:id="rId3"/>
    <hyperlink ref="E7" r:id="rId4"/>
    <hyperlink ref="E8" r:id="rId5"/>
    <hyperlink ref="E9" r:id="rId6"/>
    <hyperlink ref="E11" r:id="rId7"/>
    <hyperlink ref="E12" r:id="rId8"/>
    <hyperlink ref="E10" r:id="rId9"/>
    <hyperlink ref="E13" r:id="rId10"/>
    <hyperlink ref="E4" r:id="rId11"/>
  </hyperlinks>
  <pageMargins left="0.5" right="0.5" top="0.5" bottom="0.5" header="0.3" footer="0.3"/>
  <pageSetup orientation="landscape" r:id="rId1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sqref="A1:K1"/>
    </sheetView>
  </sheetViews>
  <sheetFormatPr defaultRowHeight="15" x14ac:dyDescent="0.25"/>
  <cols>
    <col min="1" max="1" width="28.5703125" customWidth="1"/>
    <col min="2" max="2" width="9.140625" bestFit="1" customWidth="1"/>
    <col min="3" max="3" width="8.85546875" bestFit="1" customWidth="1"/>
    <col min="4" max="4" width="10.140625" bestFit="1" customWidth="1"/>
    <col min="5" max="5" width="7.42578125" customWidth="1"/>
    <col min="6" max="7" width="9.5703125" customWidth="1"/>
    <col min="8" max="8" width="7.7109375" bestFit="1" customWidth="1"/>
    <col min="9" max="11" width="9.5703125" customWidth="1"/>
  </cols>
  <sheetData>
    <row r="1" spans="1:13" s="156" customFormat="1" ht="39.75" customHeight="1" thickBot="1" x14ac:dyDescent="0.25">
      <c r="A1" s="787" t="s">
        <v>1172</v>
      </c>
      <c r="B1" s="787"/>
      <c r="C1" s="787"/>
      <c r="D1" s="787"/>
      <c r="E1" s="787"/>
      <c r="F1" s="787"/>
      <c r="G1" s="787"/>
      <c r="H1" s="787"/>
      <c r="I1" s="787"/>
      <c r="J1" s="787"/>
      <c r="K1" s="787"/>
      <c r="L1" s="157"/>
    </row>
    <row r="2" spans="1:13" s="292" customFormat="1" ht="18.75" customHeight="1" thickBot="1" x14ac:dyDescent="0.25">
      <c r="A2" s="294"/>
      <c r="B2" s="294"/>
      <c r="C2" s="294"/>
      <c r="D2" s="294"/>
      <c r="E2" s="788" t="s">
        <v>1162</v>
      </c>
      <c r="F2" s="789"/>
      <c r="G2" s="789"/>
      <c r="H2" s="789"/>
      <c r="I2" s="789"/>
      <c r="J2" s="789"/>
      <c r="K2" s="790"/>
      <c r="L2" s="293"/>
    </row>
    <row r="3" spans="1:13" s="271" customFormat="1" ht="46.5" customHeight="1" thickBot="1" x14ac:dyDescent="0.25">
      <c r="A3" s="291" t="s">
        <v>961</v>
      </c>
      <c r="B3" s="290" t="s">
        <v>1161</v>
      </c>
      <c r="C3" s="290" t="s">
        <v>1160</v>
      </c>
      <c r="D3" s="289" t="s">
        <v>1159</v>
      </c>
      <c r="E3" s="288" t="s">
        <v>1158</v>
      </c>
      <c r="F3" s="277" t="s">
        <v>1157</v>
      </c>
      <c r="G3" s="277" t="s">
        <v>1156</v>
      </c>
      <c r="H3" s="277" t="s">
        <v>1155</v>
      </c>
      <c r="I3" s="277" t="s">
        <v>1154</v>
      </c>
      <c r="J3" s="277" t="s">
        <v>1153</v>
      </c>
      <c r="K3" s="287" t="s">
        <v>1152</v>
      </c>
    </row>
    <row r="4" spans="1:13" s="271" customFormat="1" ht="49.5" customHeight="1" x14ac:dyDescent="0.2">
      <c r="A4" s="286" t="s">
        <v>1151</v>
      </c>
      <c r="B4" s="285">
        <v>107</v>
      </c>
      <c r="C4" s="285">
        <v>2016</v>
      </c>
      <c r="D4" s="284">
        <v>6.5972222222222224E-2</v>
      </c>
      <c r="E4" s="283">
        <v>3.4288099999999999</v>
      </c>
      <c r="F4" s="282">
        <v>4.0942600000000002</v>
      </c>
      <c r="G4" s="282">
        <v>1.1667099999999999</v>
      </c>
      <c r="H4" s="282">
        <v>2.2014800000000001</v>
      </c>
      <c r="I4" s="282">
        <v>4.1539900000000003</v>
      </c>
      <c r="J4" s="281">
        <v>10.355700000000001</v>
      </c>
      <c r="K4" s="280">
        <v>19.669599999999999</v>
      </c>
      <c r="M4" s="279"/>
    </row>
    <row r="5" spans="1:13" s="271" customFormat="1" ht="30" customHeight="1" thickBot="1" x14ac:dyDescent="0.25">
      <c r="A5" s="278" t="s">
        <v>1150</v>
      </c>
      <c r="B5" s="277">
        <v>47</v>
      </c>
      <c r="C5" s="277">
        <v>409</v>
      </c>
      <c r="D5" s="276">
        <v>2.9339853300733496E-2</v>
      </c>
      <c r="E5" s="275">
        <v>7.1882700000000002</v>
      </c>
      <c r="F5" s="274">
        <v>14.7813</v>
      </c>
      <c r="G5" s="274">
        <v>1.3203800000000001</v>
      </c>
      <c r="H5" s="274">
        <v>3.1436899999999999</v>
      </c>
      <c r="I5" s="274">
        <v>7.4847900000000003</v>
      </c>
      <c r="J5" s="273">
        <v>30</v>
      </c>
      <c r="K5" s="272">
        <v>60</v>
      </c>
    </row>
    <row r="6" spans="1:13" s="111" customFormat="1" ht="42.75" customHeight="1" x14ac:dyDescent="0.2">
      <c r="A6" s="785" t="s">
        <v>1149</v>
      </c>
      <c r="B6" s="785"/>
      <c r="C6" s="785"/>
      <c r="D6" s="785"/>
      <c r="E6" s="785"/>
      <c r="F6" s="785"/>
      <c r="G6" s="785"/>
      <c r="H6" s="785"/>
      <c r="I6" s="785"/>
      <c r="J6" s="785"/>
      <c r="K6" s="785"/>
    </row>
    <row r="7" spans="1:13" s="111" customFormat="1" ht="26.25" customHeight="1" x14ac:dyDescent="0.2">
      <c r="A7" s="786" t="s">
        <v>1148</v>
      </c>
      <c r="B7" s="786"/>
      <c r="C7" s="786"/>
      <c r="D7" s="786"/>
      <c r="E7" s="786"/>
      <c r="F7" s="786"/>
      <c r="G7" s="786"/>
      <c r="H7" s="786"/>
      <c r="I7" s="786"/>
      <c r="J7" s="786"/>
      <c r="K7" s="786"/>
    </row>
  </sheetData>
  <mergeCells count="4">
    <mergeCell ref="A6:K6"/>
    <mergeCell ref="A7:K7"/>
    <mergeCell ref="A1:K1"/>
    <mergeCell ref="E2:K2"/>
  </mergeCells>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04"/>
  <sheetViews>
    <sheetView zoomScaleNormal="100" workbookViewId="0">
      <pane xSplit="20" ySplit="5" topLeftCell="U135" activePane="bottomRight" state="frozen"/>
      <selection pane="topRight" activeCell="U1" sqref="U1"/>
      <selection pane="bottomLeft" activeCell="A6" sqref="A6"/>
      <selection pane="bottomRight" activeCell="A124" sqref="A124"/>
    </sheetView>
  </sheetViews>
  <sheetFormatPr defaultRowHeight="12" x14ac:dyDescent="0.2"/>
  <cols>
    <col min="1" max="1" width="43" style="353" bestFit="1" customWidth="1"/>
    <col min="2" max="2" width="15" style="528" bestFit="1" customWidth="1"/>
    <col min="3" max="3" width="7" style="352" bestFit="1" customWidth="1"/>
    <col min="4" max="4" width="3.85546875" style="352" customWidth="1"/>
    <col min="5" max="5" width="6.85546875" style="352" customWidth="1"/>
    <col min="6" max="20" width="3.85546875" style="352" customWidth="1"/>
    <col min="21" max="22" width="10.28515625" style="352" customWidth="1"/>
    <col min="23" max="23" width="11.5703125" style="352" customWidth="1"/>
    <col min="24" max="24" width="10.7109375" style="353" customWidth="1"/>
    <col min="25" max="25" width="10.28515625" style="353" customWidth="1"/>
    <col min="26" max="26" width="10.85546875" style="353" customWidth="1"/>
    <col min="27" max="27" width="10.28515625" style="353" customWidth="1"/>
    <col min="28" max="29" width="9.7109375" style="353" customWidth="1"/>
    <col min="30" max="16384" width="9.140625" style="353"/>
  </cols>
  <sheetData>
    <row r="1" spans="1:29" ht="39.75" customHeight="1" thickBot="1" x14ac:dyDescent="0.25">
      <c r="A1" s="801" t="s">
        <v>1424</v>
      </c>
      <c r="B1" s="801"/>
      <c r="C1" s="801"/>
      <c r="D1" s="801"/>
      <c r="E1" s="801"/>
      <c r="F1" s="801"/>
      <c r="G1" s="801"/>
      <c r="H1" s="801"/>
      <c r="I1" s="801"/>
      <c r="J1" s="801"/>
      <c r="K1" s="801"/>
      <c r="L1" s="801"/>
      <c r="M1" s="801"/>
      <c r="N1" s="801"/>
      <c r="O1" s="801"/>
      <c r="P1" s="801"/>
      <c r="Q1" s="801"/>
      <c r="R1" s="801"/>
      <c r="S1" s="801"/>
      <c r="T1" s="801"/>
    </row>
    <row r="2" spans="1:29" ht="50.25" customHeight="1" x14ac:dyDescent="0.2">
      <c r="A2" s="808" t="s">
        <v>1434</v>
      </c>
      <c r="B2" s="794" t="s">
        <v>1428</v>
      </c>
      <c r="C2" s="811" t="s">
        <v>1429</v>
      </c>
      <c r="D2" s="791" t="s">
        <v>1435</v>
      </c>
      <c r="E2" s="792"/>
      <c r="F2" s="792"/>
      <c r="G2" s="792"/>
      <c r="H2" s="793"/>
      <c r="I2" s="802" t="s">
        <v>1443</v>
      </c>
      <c r="J2" s="803"/>
      <c r="K2" s="803"/>
      <c r="L2" s="803"/>
      <c r="M2" s="803"/>
      <c r="N2" s="803"/>
      <c r="O2" s="803"/>
      <c r="P2" s="803"/>
      <c r="Q2" s="803"/>
      <c r="R2" s="803"/>
      <c r="S2" s="803"/>
      <c r="T2" s="804"/>
      <c r="U2" s="839" t="s">
        <v>1436</v>
      </c>
      <c r="V2" s="840"/>
      <c r="W2" s="824" t="s">
        <v>1430</v>
      </c>
      <c r="X2" s="827" t="s">
        <v>1433</v>
      </c>
      <c r="Y2" s="828"/>
      <c r="Z2" s="831" t="s">
        <v>1431</v>
      </c>
      <c r="AA2" s="832"/>
      <c r="AB2" s="820" t="s">
        <v>1448</v>
      </c>
      <c r="AC2" s="821"/>
    </row>
    <row r="3" spans="1:29" s="354" customFormat="1" ht="69.95" customHeight="1" x14ac:dyDescent="0.2">
      <c r="A3" s="809"/>
      <c r="B3" s="795"/>
      <c r="C3" s="812"/>
      <c r="D3" s="814" t="s">
        <v>1438</v>
      </c>
      <c r="E3" s="816" t="s">
        <v>1442</v>
      </c>
      <c r="F3" s="818" t="s">
        <v>1439</v>
      </c>
      <c r="G3" s="797" t="s">
        <v>1440</v>
      </c>
      <c r="H3" s="799" t="s">
        <v>1441</v>
      </c>
      <c r="I3" s="805"/>
      <c r="J3" s="806"/>
      <c r="K3" s="806"/>
      <c r="L3" s="806"/>
      <c r="M3" s="806"/>
      <c r="N3" s="806"/>
      <c r="O3" s="806"/>
      <c r="P3" s="806"/>
      <c r="Q3" s="806"/>
      <c r="R3" s="806"/>
      <c r="S3" s="806"/>
      <c r="T3" s="807"/>
      <c r="U3" s="835" t="s">
        <v>1454</v>
      </c>
      <c r="V3" s="837" t="s">
        <v>1455</v>
      </c>
      <c r="W3" s="825"/>
      <c r="X3" s="829"/>
      <c r="Y3" s="830"/>
      <c r="Z3" s="833"/>
      <c r="AA3" s="834"/>
      <c r="AB3" s="822"/>
      <c r="AC3" s="823"/>
    </row>
    <row r="4" spans="1:29" s="355" customFormat="1" ht="69.95" customHeight="1" thickBot="1" x14ac:dyDescent="0.25">
      <c r="A4" s="810"/>
      <c r="B4" s="796"/>
      <c r="C4" s="813"/>
      <c r="D4" s="815"/>
      <c r="E4" s="817"/>
      <c r="F4" s="819"/>
      <c r="G4" s="798"/>
      <c r="H4" s="800"/>
      <c r="I4" s="401">
        <v>2000</v>
      </c>
      <c r="J4" s="400">
        <v>2001</v>
      </c>
      <c r="K4" s="400">
        <v>2002</v>
      </c>
      <c r="L4" s="400">
        <v>2003</v>
      </c>
      <c r="M4" s="400">
        <v>2004</v>
      </c>
      <c r="N4" s="400">
        <v>2005</v>
      </c>
      <c r="O4" s="400">
        <v>2008</v>
      </c>
      <c r="P4" s="400">
        <v>2009</v>
      </c>
      <c r="Q4" s="400">
        <v>2010</v>
      </c>
      <c r="R4" s="400">
        <v>2011</v>
      </c>
      <c r="S4" s="400">
        <v>2012</v>
      </c>
      <c r="T4" s="402">
        <v>2013</v>
      </c>
      <c r="U4" s="836"/>
      <c r="V4" s="838"/>
      <c r="W4" s="826"/>
      <c r="X4" s="602" t="s">
        <v>1454</v>
      </c>
      <c r="Y4" s="601" t="s">
        <v>1455</v>
      </c>
      <c r="Z4" s="603" t="s">
        <v>1454</v>
      </c>
      <c r="AA4" s="604" t="s">
        <v>1455</v>
      </c>
      <c r="AB4" s="403" t="s">
        <v>1445</v>
      </c>
      <c r="AC4" s="404" t="s">
        <v>1446</v>
      </c>
    </row>
    <row r="5" spans="1:29" s="364" customFormat="1" ht="20.100000000000001" customHeight="1" thickBot="1" x14ac:dyDescent="0.25">
      <c r="A5" s="357" t="s">
        <v>1427</v>
      </c>
      <c r="B5" s="529"/>
      <c r="C5" s="383"/>
      <c r="D5" s="395">
        <f>COUNTA(D6:D121)</f>
        <v>41</v>
      </c>
      <c r="E5" s="396">
        <f>COUNTA(E6:E121)</f>
        <v>13</v>
      </c>
      <c r="F5" s="396">
        <f>COUNTA(F6:F121)</f>
        <v>6</v>
      </c>
      <c r="G5" s="396">
        <f>COUNTA(G6:G121)</f>
        <v>54</v>
      </c>
      <c r="H5" s="397">
        <f>COUNTA(H6:H121)</f>
        <v>4</v>
      </c>
      <c r="I5" s="384"/>
      <c r="J5" s="385"/>
      <c r="K5" s="385"/>
      <c r="L5" s="385"/>
      <c r="M5" s="385"/>
      <c r="N5" s="385"/>
      <c r="O5" s="385"/>
      <c r="P5" s="385"/>
      <c r="Q5" s="385"/>
      <c r="R5" s="385"/>
      <c r="S5" s="385"/>
      <c r="T5" s="386"/>
      <c r="U5" s="359">
        <v>20</v>
      </c>
      <c r="V5" s="359">
        <v>10</v>
      </c>
      <c r="W5" s="360">
        <f>COUNTA(A6:A121)</f>
        <v>116</v>
      </c>
      <c r="X5" s="361">
        <f>COUNTA(X6:X121)</f>
        <v>3</v>
      </c>
      <c r="Y5" s="358">
        <f>COUNTA(Y6:Y121)</f>
        <v>7</v>
      </c>
      <c r="Z5" s="362">
        <f>X5/W5</f>
        <v>2.5862068965517241E-2</v>
      </c>
      <c r="AA5" s="363">
        <f>Y5/W5</f>
        <v>6.0344827586206899E-2</v>
      </c>
      <c r="AB5" s="588">
        <f>COUNTA(AB6:AB121)/W5</f>
        <v>0.96551724137931039</v>
      </c>
      <c r="AC5" s="589">
        <f>COUNTA(AC6:AC121)/W5</f>
        <v>0.93965517241379315</v>
      </c>
    </row>
    <row r="6" spans="1:29" s="381" customFormat="1" ht="15" customHeight="1" x14ac:dyDescent="0.25">
      <c r="A6" s="545" t="s">
        <v>346</v>
      </c>
      <c r="B6" s="530" t="s">
        <v>1235</v>
      </c>
      <c r="C6" s="405">
        <v>2</v>
      </c>
      <c r="D6" s="406"/>
      <c r="E6" s="407"/>
      <c r="F6" s="407"/>
      <c r="G6" s="407" t="s">
        <v>23</v>
      </c>
      <c r="H6" s="408"/>
      <c r="I6" s="409"/>
      <c r="J6" s="410"/>
      <c r="K6" s="410"/>
      <c r="L6" s="410"/>
      <c r="M6" s="410"/>
      <c r="N6" s="410"/>
      <c r="O6" s="410"/>
      <c r="P6" s="410">
        <v>3.55</v>
      </c>
      <c r="Q6" s="410">
        <v>5.78</v>
      </c>
      <c r="R6" s="410">
        <v>2.2400000000000002</v>
      </c>
      <c r="S6" s="410">
        <v>5.23</v>
      </c>
      <c r="T6" s="411"/>
      <c r="U6" s="412"/>
      <c r="V6" s="413"/>
      <c r="W6" s="414"/>
      <c r="X6" s="415"/>
      <c r="Y6" s="405"/>
      <c r="Z6" s="454"/>
      <c r="AA6" s="455"/>
      <c r="AB6" s="592" t="s">
        <v>1449</v>
      </c>
      <c r="AC6" s="598" t="s">
        <v>1447</v>
      </c>
    </row>
    <row r="7" spans="1:29" s="459" customFormat="1" ht="15" customHeight="1" x14ac:dyDescent="0.25">
      <c r="A7" s="546" t="s">
        <v>1334</v>
      </c>
      <c r="B7" s="531" t="s">
        <v>1234</v>
      </c>
      <c r="C7" s="405">
        <v>0.6</v>
      </c>
      <c r="D7" s="416"/>
      <c r="E7" s="417" t="s">
        <v>23</v>
      </c>
      <c r="F7" s="417"/>
      <c r="G7" s="417"/>
      <c r="H7" s="418"/>
      <c r="I7" s="419"/>
      <c r="J7" s="420"/>
      <c r="K7" s="420"/>
      <c r="L7" s="420"/>
      <c r="M7" s="420"/>
      <c r="N7" s="420"/>
      <c r="O7" s="420"/>
      <c r="P7" s="420"/>
      <c r="Q7" s="420"/>
      <c r="R7" s="420">
        <v>1.2850000000000001</v>
      </c>
      <c r="S7" s="421">
        <v>0.435</v>
      </c>
      <c r="T7" s="422"/>
      <c r="U7" s="423"/>
      <c r="V7" s="424"/>
      <c r="W7" s="425"/>
      <c r="X7" s="426"/>
      <c r="Y7" s="456"/>
      <c r="Z7" s="457"/>
      <c r="AA7" s="458"/>
      <c r="AB7" s="593" t="s">
        <v>1449</v>
      </c>
      <c r="AC7" s="596" t="s">
        <v>1447</v>
      </c>
    </row>
    <row r="8" spans="1:29" s="381" customFormat="1" ht="15" customHeight="1" x14ac:dyDescent="0.25">
      <c r="A8" s="545" t="s">
        <v>1333</v>
      </c>
      <c r="B8" s="530" t="s">
        <v>1234</v>
      </c>
      <c r="C8" s="405">
        <v>6</v>
      </c>
      <c r="D8" s="406"/>
      <c r="E8" s="407"/>
      <c r="F8" s="407"/>
      <c r="G8" s="407" t="s">
        <v>23</v>
      </c>
      <c r="H8" s="408"/>
      <c r="I8" s="409"/>
      <c r="J8" s="410"/>
      <c r="K8" s="410"/>
      <c r="L8" s="410"/>
      <c r="M8" s="410"/>
      <c r="N8" s="410"/>
      <c r="O8" s="410"/>
      <c r="P8" s="410"/>
      <c r="Q8" s="410"/>
      <c r="R8" s="410">
        <v>4.88</v>
      </c>
      <c r="S8" s="410"/>
      <c r="T8" s="411"/>
      <c r="U8" s="427"/>
      <c r="V8" s="428"/>
      <c r="W8" s="429"/>
      <c r="X8" s="415"/>
      <c r="Y8" s="405"/>
      <c r="Z8" s="460"/>
      <c r="AA8" s="461"/>
      <c r="AB8" s="593" t="s">
        <v>1449</v>
      </c>
      <c r="AC8" s="596" t="s">
        <v>1447</v>
      </c>
    </row>
    <row r="9" spans="1:29" s="381" customFormat="1" ht="15" customHeight="1" x14ac:dyDescent="0.25">
      <c r="A9" s="545" t="s">
        <v>1332</v>
      </c>
      <c r="B9" s="530" t="s">
        <v>1231</v>
      </c>
      <c r="C9" s="405">
        <v>6</v>
      </c>
      <c r="D9" s="406"/>
      <c r="E9" s="407"/>
      <c r="F9" s="407"/>
      <c r="G9" s="407" t="s">
        <v>23</v>
      </c>
      <c r="H9" s="408"/>
      <c r="I9" s="409"/>
      <c r="J9" s="410"/>
      <c r="K9" s="410"/>
      <c r="L9" s="410"/>
      <c r="M9" s="410"/>
      <c r="N9" s="410"/>
      <c r="O9" s="410"/>
      <c r="P9" s="410"/>
      <c r="Q9" s="410"/>
      <c r="R9" s="410"/>
      <c r="S9" s="410">
        <v>0.9</v>
      </c>
      <c r="T9" s="411"/>
      <c r="U9" s="427"/>
      <c r="V9" s="428"/>
      <c r="W9" s="429"/>
      <c r="X9" s="415"/>
      <c r="Y9" s="405"/>
      <c r="Z9" s="460"/>
      <c r="AA9" s="461"/>
      <c r="AB9" s="593" t="s">
        <v>1449</v>
      </c>
      <c r="AC9" s="596" t="s">
        <v>1447</v>
      </c>
    </row>
    <row r="10" spans="1:29" s="381" customFormat="1" ht="15" customHeight="1" x14ac:dyDescent="0.25">
      <c r="A10" s="545" t="s">
        <v>1331</v>
      </c>
      <c r="B10" s="530" t="s">
        <v>1234</v>
      </c>
      <c r="C10" s="405">
        <v>1.67</v>
      </c>
      <c r="D10" s="406"/>
      <c r="E10" s="407"/>
      <c r="F10" s="407"/>
      <c r="G10" s="407" t="s">
        <v>23</v>
      </c>
      <c r="H10" s="408"/>
      <c r="I10" s="409"/>
      <c r="J10" s="410"/>
      <c r="K10" s="410"/>
      <c r="L10" s="410"/>
      <c r="M10" s="410"/>
      <c r="N10" s="410"/>
      <c r="O10" s="410"/>
      <c r="P10" s="410"/>
      <c r="Q10" s="410"/>
      <c r="R10" s="410">
        <v>10.4475</v>
      </c>
      <c r="S10" s="410">
        <v>1.7050000000000001</v>
      </c>
      <c r="T10" s="411">
        <v>1.5825</v>
      </c>
      <c r="U10" s="427"/>
      <c r="V10" s="428"/>
      <c r="W10" s="429"/>
      <c r="X10" s="415"/>
      <c r="Y10" s="405"/>
      <c r="Z10" s="460"/>
      <c r="AA10" s="461"/>
      <c r="AB10" s="593" t="s">
        <v>1449</v>
      </c>
      <c r="AC10" s="596" t="s">
        <v>1447</v>
      </c>
    </row>
    <row r="11" spans="1:29" s="465" customFormat="1" ht="15" customHeight="1" x14ac:dyDescent="0.25">
      <c r="A11" s="547" t="s">
        <v>1330</v>
      </c>
      <c r="B11" s="532" t="s">
        <v>1231</v>
      </c>
      <c r="C11" s="405">
        <v>4.5</v>
      </c>
      <c r="D11" s="430" t="s">
        <v>23</v>
      </c>
      <c r="E11" s="431"/>
      <c r="F11" s="431"/>
      <c r="G11" s="431"/>
      <c r="H11" s="432"/>
      <c r="I11" s="433"/>
      <c r="J11" s="434"/>
      <c r="K11" s="434"/>
      <c r="L11" s="434"/>
      <c r="M11" s="434"/>
      <c r="N11" s="434"/>
      <c r="O11" s="434"/>
      <c r="P11" s="434"/>
      <c r="Q11" s="434"/>
      <c r="R11" s="434">
        <v>2.5924999999999998</v>
      </c>
      <c r="S11" s="434">
        <v>3.1325000000000003</v>
      </c>
      <c r="T11" s="435">
        <v>3</v>
      </c>
      <c r="U11" s="436"/>
      <c r="V11" s="437"/>
      <c r="W11" s="438"/>
      <c r="X11" s="439"/>
      <c r="Y11" s="462"/>
      <c r="Z11" s="463"/>
      <c r="AA11" s="464"/>
      <c r="AB11" s="593" t="s">
        <v>1449</v>
      </c>
      <c r="AC11" s="596" t="s">
        <v>1447</v>
      </c>
    </row>
    <row r="12" spans="1:29" s="465" customFormat="1" ht="15" customHeight="1" x14ac:dyDescent="0.25">
      <c r="A12" s="547" t="s">
        <v>1329</v>
      </c>
      <c r="B12" s="532" t="s">
        <v>1234</v>
      </c>
      <c r="C12" s="405">
        <v>5</v>
      </c>
      <c r="D12" s="430" t="s">
        <v>23</v>
      </c>
      <c r="E12" s="431"/>
      <c r="F12" s="431"/>
      <c r="G12" s="431"/>
      <c r="H12" s="432"/>
      <c r="I12" s="433"/>
      <c r="J12" s="434"/>
      <c r="K12" s="434"/>
      <c r="L12" s="434"/>
      <c r="M12" s="434"/>
      <c r="N12" s="434"/>
      <c r="O12" s="434"/>
      <c r="P12" s="434"/>
      <c r="Q12" s="440">
        <v>0.78</v>
      </c>
      <c r="R12" s="440">
        <v>0.64166666666666672</v>
      </c>
      <c r="S12" s="440">
        <v>0.60333333333333328</v>
      </c>
      <c r="T12" s="441">
        <v>0.64749999999999996</v>
      </c>
      <c r="U12" s="436"/>
      <c r="V12" s="437"/>
      <c r="W12" s="438"/>
      <c r="X12" s="439"/>
      <c r="Y12" s="462"/>
      <c r="Z12" s="463"/>
      <c r="AA12" s="464"/>
      <c r="AB12" s="593" t="s">
        <v>1449</v>
      </c>
      <c r="AC12" s="596" t="s">
        <v>1447</v>
      </c>
    </row>
    <row r="13" spans="1:29" s="381" customFormat="1" ht="15" customHeight="1" x14ac:dyDescent="0.25">
      <c r="A13" s="545" t="s">
        <v>1328</v>
      </c>
      <c r="B13" s="530" t="s">
        <v>1234</v>
      </c>
      <c r="C13" s="405">
        <v>12.5</v>
      </c>
      <c r="D13" s="406"/>
      <c r="E13" s="407"/>
      <c r="F13" s="407"/>
      <c r="G13" s="407" t="s">
        <v>23</v>
      </c>
      <c r="H13" s="408"/>
      <c r="I13" s="409"/>
      <c r="J13" s="410"/>
      <c r="K13" s="410"/>
      <c r="L13" s="410"/>
      <c r="M13" s="410"/>
      <c r="N13" s="410"/>
      <c r="O13" s="410"/>
      <c r="P13" s="410"/>
      <c r="Q13" s="442">
        <v>0.87083333333333346</v>
      </c>
      <c r="R13" s="442">
        <v>0.42624999999999996</v>
      </c>
      <c r="S13" s="442">
        <v>0.46571428571428575</v>
      </c>
      <c r="T13" s="443"/>
      <c r="U13" s="427"/>
      <c r="V13" s="428"/>
      <c r="W13" s="429"/>
      <c r="X13" s="415"/>
      <c r="Y13" s="405"/>
      <c r="Z13" s="460"/>
      <c r="AA13" s="461"/>
      <c r="AB13" s="593" t="s">
        <v>1449</v>
      </c>
      <c r="AC13" s="596" t="s">
        <v>1447</v>
      </c>
    </row>
    <row r="14" spans="1:29" s="381" customFormat="1" ht="15" customHeight="1" x14ac:dyDescent="0.25">
      <c r="A14" s="545" t="s">
        <v>1186</v>
      </c>
      <c r="B14" s="530" t="s">
        <v>1235</v>
      </c>
      <c r="C14" s="405">
        <v>4</v>
      </c>
      <c r="D14" s="406"/>
      <c r="E14" s="407"/>
      <c r="F14" s="407"/>
      <c r="G14" s="407" t="s">
        <v>23</v>
      </c>
      <c r="H14" s="408"/>
      <c r="I14" s="409"/>
      <c r="J14" s="410"/>
      <c r="K14" s="410"/>
      <c r="L14" s="410"/>
      <c r="M14" s="410"/>
      <c r="N14" s="410"/>
      <c r="O14" s="410"/>
      <c r="P14" s="410"/>
      <c r="Q14" s="410"/>
      <c r="R14" s="410">
        <v>1.4</v>
      </c>
      <c r="S14" s="410">
        <v>1.3</v>
      </c>
      <c r="T14" s="411"/>
      <c r="U14" s="427"/>
      <c r="V14" s="428"/>
      <c r="W14" s="429"/>
      <c r="X14" s="415"/>
      <c r="Y14" s="405"/>
      <c r="Z14" s="460"/>
      <c r="AA14" s="461"/>
      <c r="AB14" s="593" t="s">
        <v>1449</v>
      </c>
      <c r="AC14" s="596" t="s">
        <v>1447</v>
      </c>
    </row>
    <row r="15" spans="1:29" s="465" customFormat="1" ht="15" customHeight="1" x14ac:dyDescent="0.25">
      <c r="A15" s="547" t="s">
        <v>1327</v>
      </c>
      <c r="B15" s="532" t="s">
        <v>1234</v>
      </c>
      <c r="C15" s="405">
        <v>0.84</v>
      </c>
      <c r="D15" s="430" t="s">
        <v>23</v>
      </c>
      <c r="E15" s="431"/>
      <c r="F15" s="431"/>
      <c r="G15" s="431"/>
      <c r="H15" s="432"/>
      <c r="I15" s="433"/>
      <c r="J15" s="434"/>
      <c r="K15" s="434"/>
      <c r="L15" s="434"/>
      <c r="M15" s="434"/>
      <c r="N15" s="434"/>
      <c r="O15" s="434"/>
      <c r="P15" s="434"/>
      <c r="Q15" s="434"/>
      <c r="R15" s="440"/>
      <c r="S15" s="440">
        <v>0.93333333333333346</v>
      </c>
      <c r="T15" s="435">
        <v>3.2</v>
      </c>
      <c r="U15" s="436"/>
      <c r="V15" s="437"/>
      <c r="W15" s="438"/>
      <c r="X15" s="439"/>
      <c r="Y15" s="462"/>
      <c r="Z15" s="463"/>
      <c r="AA15" s="464"/>
      <c r="AB15" s="593" t="s">
        <v>1449</v>
      </c>
      <c r="AC15" s="596" t="s">
        <v>1447</v>
      </c>
    </row>
    <row r="16" spans="1:29" s="541" customFormat="1" ht="15" customHeight="1" x14ac:dyDescent="0.25">
      <c r="A16" s="548" t="s">
        <v>1326</v>
      </c>
      <c r="B16" s="542" t="s">
        <v>1251</v>
      </c>
      <c r="C16" s="405"/>
      <c r="D16" s="444"/>
      <c r="E16" s="445"/>
      <c r="F16" s="445"/>
      <c r="G16" s="445"/>
      <c r="H16" s="446"/>
      <c r="I16" s="447"/>
      <c r="J16" s="448"/>
      <c r="K16" s="448"/>
      <c r="L16" s="448"/>
      <c r="M16" s="448"/>
      <c r="N16" s="448"/>
      <c r="O16" s="448"/>
      <c r="P16" s="448"/>
      <c r="Q16" s="448"/>
      <c r="R16" s="448"/>
      <c r="S16" s="448">
        <v>8.7000000000000011</v>
      </c>
      <c r="T16" s="449"/>
      <c r="U16" s="450"/>
      <c r="V16" s="451"/>
      <c r="W16" s="452"/>
      <c r="X16" s="453"/>
      <c r="Y16" s="538"/>
      <c r="Z16" s="539"/>
      <c r="AA16" s="540"/>
      <c r="AB16" s="593" t="s">
        <v>1449</v>
      </c>
      <c r="AC16" s="596" t="s">
        <v>1447</v>
      </c>
    </row>
    <row r="17" spans="1:29" s="381" customFormat="1" ht="15" customHeight="1" x14ac:dyDescent="0.25">
      <c r="A17" s="545" t="s">
        <v>1325</v>
      </c>
      <c r="B17" s="530" t="s">
        <v>1234</v>
      </c>
      <c r="C17" s="405">
        <v>2.5999999999999999E-2</v>
      </c>
      <c r="D17" s="406"/>
      <c r="E17" s="407" t="s">
        <v>23</v>
      </c>
      <c r="F17" s="407"/>
      <c r="G17" s="407"/>
      <c r="H17" s="408"/>
      <c r="I17" s="409"/>
      <c r="J17" s="410"/>
      <c r="K17" s="410"/>
      <c r="L17" s="410"/>
      <c r="M17" s="410"/>
      <c r="N17" s="410"/>
      <c r="O17" s="410"/>
      <c r="P17" s="410"/>
      <c r="Q17" s="442">
        <v>0.65333333333333343</v>
      </c>
      <c r="R17" s="442">
        <v>0.83692307692307688</v>
      </c>
      <c r="S17" s="442">
        <v>0.64500000000000002</v>
      </c>
      <c r="T17" s="411"/>
      <c r="U17" s="427"/>
      <c r="V17" s="428"/>
      <c r="W17" s="466"/>
      <c r="X17" s="415"/>
      <c r="Y17" s="405"/>
      <c r="Z17" s="460"/>
      <c r="AA17" s="461"/>
      <c r="AB17" s="593" t="s">
        <v>1449</v>
      </c>
      <c r="AC17" s="596" t="s">
        <v>1447</v>
      </c>
    </row>
    <row r="18" spans="1:29" s="465" customFormat="1" ht="15" customHeight="1" x14ac:dyDescent="0.25">
      <c r="A18" s="547" t="s">
        <v>1324</v>
      </c>
      <c r="B18" s="532" t="s">
        <v>1231</v>
      </c>
      <c r="C18" s="405">
        <v>53.8</v>
      </c>
      <c r="D18" s="430" t="s">
        <v>23</v>
      </c>
      <c r="E18" s="431"/>
      <c r="F18" s="431"/>
      <c r="G18" s="431"/>
      <c r="H18" s="432"/>
      <c r="I18" s="433"/>
      <c r="J18" s="434"/>
      <c r="K18" s="434"/>
      <c r="L18" s="434"/>
      <c r="M18" s="434"/>
      <c r="N18" s="434"/>
      <c r="O18" s="434"/>
      <c r="P18" s="434"/>
      <c r="Q18" s="434"/>
      <c r="R18" s="434">
        <v>7.2070000000000007</v>
      </c>
      <c r="S18" s="434">
        <v>6.5691666666666668</v>
      </c>
      <c r="T18" s="435">
        <v>5.9625000000000004</v>
      </c>
      <c r="U18" s="436"/>
      <c r="V18" s="437"/>
      <c r="W18" s="438"/>
      <c r="X18" s="439"/>
      <c r="Y18" s="462"/>
      <c r="Z18" s="463"/>
      <c r="AA18" s="464"/>
      <c r="AB18" s="593" t="s">
        <v>1449</v>
      </c>
      <c r="AC18" s="596" t="s">
        <v>1447</v>
      </c>
    </row>
    <row r="19" spans="1:29" s="459" customFormat="1" ht="15" customHeight="1" x14ac:dyDescent="0.25">
      <c r="A19" s="546" t="s">
        <v>1323</v>
      </c>
      <c r="B19" s="531" t="s">
        <v>1231</v>
      </c>
      <c r="C19" s="405">
        <v>0.75</v>
      </c>
      <c r="D19" s="416"/>
      <c r="E19" s="417" t="s">
        <v>23</v>
      </c>
      <c r="F19" s="417"/>
      <c r="G19" s="417"/>
      <c r="H19" s="418"/>
      <c r="I19" s="419"/>
      <c r="J19" s="420">
        <v>9.85</v>
      </c>
      <c r="K19" s="420"/>
      <c r="L19" s="420">
        <v>7.1</v>
      </c>
      <c r="M19" s="420"/>
      <c r="N19" s="420"/>
      <c r="O19" s="420"/>
      <c r="P19" s="420"/>
      <c r="Q19" s="420"/>
      <c r="R19" s="420"/>
      <c r="S19" s="420"/>
      <c r="T19" s="422"/>
      <c r="U19" s="423"/>
      <c r="V19" s="424"/>
      <c r="W19" s="425"/>
      <c r="X19" s="426"/>
      <c r="Y19" s="456"/>
      <c r="Z19" s="457"/>
      <c r="AA19" s="458"/>
      <c r="AB19" s="593" t="s">
        <v>1449</v>
      </c>
      <c r="AC19" s="596" t="s">
        <v>1447</v>
      </c>
    </row>
    <row r="20" spans="1:29" s="381" customFormat="1" ht="15" customHeight="1" x14ac:dyDescent="0.25">
      <c r="A20" s="545" t="s">
        <v>1322</v>
      </c>
      <c r="B20" s="530" t="s">
        <v>1235</v>
      </c>
      <c r="C20" s="405">
        <v>8.8000000000000007</v>
      </c>
      <c r="D20" s="406"/>
      <c r="E20" s="407"/>
      <c r="F20" s="407"/>
      <c r="G20" s="407" t="s">
        <v>23</v>
      </c>
      <c r="H20" s="408"/>
      <c r="I20" s="409"/>
      <c r="J20" s="410"/>
      <c r="K20" s="410"/>
      <c r="L20" s="410"/>
      <c r="M20" s="410"/>
      <c r="N20" s="410"/>
      <c r="O20" s="410"/>
      <c r="P20" s="410"/>
      <c r="Q20" s="410">
        <v>2.21</v>
      </c>
      <c r="R20" s="410">
        <v>1.35</v>
      </c>
      <c r="S20" s="410">
        <v>1.79</v>
      </c>
      <c r="T20" s="411">
        <v>2.06</v>
      </c>
      <c r="U20" s="427"/>
      <c r="V20" s="428"/>
      <c r="W20" s="429"/>
      <c r="X20" s="415"/>
      <c r="Y20" s="405"/>
      <c r="Z20" s="460"/>
      <c r="AA20" s="461"/>
      <c r="AB20" s="593" t="s">
        <v>1449</v>
      </c>
      <c r="AC20" s="596" t="s">
        <v>1447</v>
      </c>
    </row>
    <row r="21" spans="1:29" s="459" customFormat="1" ht="15" customHeight="1" x14ac:dyDescent="0.25">
      <c r="A21" s="546" t="s">
        <v>1180</v>
      </c>
      <c r="B21" s="531" t="s">
        <v>1234</v>
      </c>
      <c r="C21" s="405">
        <v>0.2</v>
      </c>
      <c r="D21" s="416"/>
      <c r="E21" s="417" t="s">
        <v>23</v>
      </c>
      <c r="F21" s="417"/>
      <c r="G21" s="417"/>
      <c r="H21" s="418"/>
      <c r="I21" s="419"/>
      <c r="J21" s="420"/>
      <c r="K21" s="420"/>
      <c r="L21" s="420"/>
      <c r="M21" s="420"/>
      <c r="N21" s="420"/>
      <c r="O21" s="420"/>
      <c r="P21" s="420"/>
      <c r="Q21" s="420"/>
      <c r="R21" s="420"/>
      <c r="S21" s="420">
        <v>5.7833333333333323</v>
      </c>
      <c r="T21" s="422">
        <v>1.55</v>
      </c>
      <c r="U21" s="423"/>
      <c r="V21" s="424"/>
      <c r="W21" s="425"/>
      <c r="X21" s="426"/>
      <c r="Y21" s="456"/>
      <c r="Z21" s="457"/>
      <c r="AA21" s="458"/>
      <c r="AB21" s="593" t="s">
        <v>1449</v>
      </c>
      <c r="AC21" s="596" t="s">
        <v>1447</v>
      </c>
    </row>
    <row r="22" spans="1:29" s="381" customFormat="1" ht="15" customHeight="1" x14ac:dyDescent="0.25">
      <c r="A22" s="545" t="s">
        <v>1179</v>
      </c>
      <c r="B22" s="530" t="s">
        <v>1234</v>
      </c>
      <c r="C22" s="405">
        <v>0.7</v>
      </c>
      <c r="D22" s="406"/>
      <c r="E22" s="407"/>
      <c r="F22" s="407"/>
      <c r="G22" s="407" t="s">
        <v>23</v>
      </c>
      <c r="H22" s="408"/>
      <c r="I22" s="409"/>
      <c r="J22" s="410"/>
      <c r="K22" s="410"/>
      <c r="L22" s="410"/>
      <c r="M22" s="410"/>
      <c r="N22" s="410"/>
      <c r="O22" s="410"/>
      <c r="P22" s="410"/>
      <c r="Q22" s="410"/>
      <c r="R22" s="410"/>
      <c r="S22" s="442">
        <v>0.82</v>
      </c>
      <c r="T22" s="411">
        <v>1.9</v>
      </c>
      <c r="U22" s="427"/>
      <c r="V22" s="428"/>
      <c r="W22" s="429"/>
      <c r="X22" s="415"/>
      <c r="Y22" s="405"/>
      <c r="Z22" s="460"/>
      <c r="AA22" s="461"/>
      <c r="AB22" s="593" t="s">
        <v>1449</v>
      </c>
      <c r="AC22" s="596" t="s">
        <v>1447</v>
      </c>
    </row>
    <row r="23" spans="1:29" s="381" customFormat="1" ht="15" customHeight="1" x14ac:dyDescent="0.25">
      <c r="A23" s="545" t="s">
        <v>1321</v>
      </c>
      <c r="B23" s="530" t="s">
        <v>1231</v>
      </c>
      <c r="C23" s="405">
        <v>1.4</v>
      </c>
      <c r="D23" s="406"/>
      <c r="E23" s="407"/>
      <c r="F23" s="407"/>
      <c r="G23" s="407" t="s">
        <v>23</v>
      </c>
      <c r="H23" s="408"/>
      <c r="I23" s="409"/>
      <c r="J23" s="410"/>
      <c r="K23" s="410"/>
      <c r="L23" s="410"/>
      <c r="M23" s="410"/>
      <c r="N23" s="410"/>
      <c r="O23" s="410"/>
      <c r="P23" s="410"/>
      <c r="Q23" s="410"/>
      <c r="R23" s="442">
        <v>0.48299999999999998</v>
      </c>
      <c r="S23" s="442">
        <v>0.6100000000000001</v>
      </c>
      <c r="T23" s="411"/>
      <c r="U23" s="427"/>
      <c r="V23" s="428"/>
      <c r="W23" s="429"/>
      <c r="X23" s="415"/>
      <c r="Y23" s="405"/>
      <c r="Z23" s="460"/>
      <c r="AA23" s="461"/>
      <c r="AB23" s="593" t="s">
        <v>1449</v>
      </c>
      <c r="AC23" s="596" t="s">
        <v>1447</v>
      </c>
    </row>
    <row r="24" spans="1:29" s="381" customFormat="1" ht="15" customHeight="1" x14ac:dyDescent="0.25">
      <c r="A24" s="545" t="s">
        <v>1320</v>
      </c>
      <c r="B24" s="530" t="s">
        <v>1231</v>
      </c>
      <c r="C24" s="405">
        <v>7.5</v>
      </c>
      <c r="D24" s="406"/>
      <c r="E24" s="407"/>
      <c r="F24" s="407"/>
      <c r="G24" s="407" t="s">
        <v>23</v>
      </c>
      <c r="H24" s="408"/>
      <c r="I24" s="409"/>
      <c r="J24" s="410"/>
      <c r="K24" s="410"/>
      <c r="L24" s="410"/>
      <c r="M24" s="410"/>
      <c r="N24" s="410"/>
      <c r="O24" s="410"/>
      <c r="P24" s="410"/>
      <c r="Q24" s="410">
        <v>7.166666666666667</v>
      </c>
      <c r="R24" s="410">
        <v>7.4181818181818162</v>
      </c>
      <c r="S24" s="410">
        <v>9.2823529411764696</v>
      </c>
      <c r="T24" s="411">
        <v>8.85</v>
      </c>
      <c r="U24" s="427"/>
      <c r="V24" s="428"/>
      <c r="W24" s="429"/>
      <c r="X24" s="415"/>
      <c r="Y24" s="405"/>
      <c r="Z24" s="460"/>
      <c r="AA24" s="461"/>
      <c r="AB24" s="593" t="s">
        <v>1449</v>
      </c>
      <c r="AC24" s="596" t="s">
        <v>1447</v>
      </c>
    </row>
    <row r="25" spans="1:29" s="541" customFormat="1" ht="15" customHeight="1" x14ac:dyDescent="0.25">
      <c r="A25" s="548" t="s">
        <v>1319</v>
      </c>
      <c r="B25" s="542" t="s">
        <v>1231</v>
      </c>
      <c r="C25" s="405"/>
      <c r="D25" s="444" t="s">
        <v>23</v>
      </c>
      <c r="E25" s="445"/>
      <c r="F25" s="445"/>
      <c r="G25" s="445"/>
      <c r="H25" s="446"/>
      <c r="I25" s="447"/>
      <c r="J25" s="448"/>
      <c r="K25" s="448"/>
      <c r="L25" s="448"/>
      <c r="M25" s="448"/>
      <c r="N25" s="448"/>
      <c r="O25" s="448"/>
      <c r="P25" s="448"/>
      <c r="Q25" s="448"/>
      <c r="R25" s="448">
        <v>5.94</v>
      </c>
      <c r="S25" s="448"/>
      <c r="T25" s="449">
        <v>6</v>
      </c>
      <c r="U25" s="450"/>
      <c r="V25" s="451"/>
      <c r="W25" s="452"/>
      <c r="X25" s="453"/>
      <c r="Y25" s="538"/>
      <c r="Z25" s="539"/>
      <c r="AA25" s="540"/>
      <c r="AB25" s="593" t="s">
        <v>1449</v>
      </c>
      <c r="AC25" s="596" t="s">
        <v>1447</v>
      </c>
    </row>
    <row r="26" spans="1:29" s="381" customFormat="1" ht="15" customHeight="1" x14ac:dyDescent="0.25">
      <c r="A26" s="545" t="s">
        <v>1185</v>
      </c>
      <c r="B26" s="530" t="s">
        <v>1234</v>
      </c>
      <c r="C26" s="405">
        <v>3.6</v>
      </c>
      <c r="D26" s="406"/>
      <c r="E26" s="407"/>
      <c r="F26" s="407"/>
      <c r="G26" s="407" t="s">
        <v>23</v>
      </c>
      <c r="H26" s="408"/>
      <c r="I26" s="409"/>
      <c r="J26" s="410"/>
      <c r="K26" s="410"/>
      <c r="L26" s="410"/>
      <c r="M26" s="410"/>
      <c r="N26" s="410"/>
      <c r="O26" s="410"/>
      <c r="P26" s="410"/>
      <c r="Q26" s="442">
        <v>0.36000000000000004</v>
      </c>
      <c r="R26" s="442">
        <v>0.52666666666666662</v>
      </c>
      <c r="S26" s="410">
        <v>4.2907692307692304</v>
      </c>
      <c r="T26" s="443">
        <v>0.77249999999999996</v>
      </c>
      <c r="U26" s="427"/>
      <c r="V26" s="428"/>
      <c r="W26" s="429"/>
      <c r="X26" s="415"/>
      <c r="Y26" s="405"/>
      <c r="Z26" s="460"/>
      <c r="AA26" s="461"/>
      <c r="AB26" s="593" t="s">
        <v>1449</v>
      </c>
      <c r="AC26" s="596" t="s">
        <v>1447</v>
      </c>
    </row>
    <row r="27" spans="1:29" s="465" customFormat="1" ht="15" customHeight="1" x14ac:dyDescent="0.25">
      <c r="A27" s="547" t="s">
        <v>1318</v>
      </c>
      <c r="B27" s="532" t="s">
        <v>1231</v>
      </c>
      <c r="C27" s="405">
        <v>16.5</v>
      </c>
      <c r="D27" s="430" t="s">
        <v>23</v>
      </c>
      <c r="E27" s="431"/>
      <c r="F27" s="431"/>
      <c r="G27" s="431"/>
      <c r="H27" s="432"/>
      <c r="I27" s="433"/>
      <c r="J27" s="434"/>
      <c r="K27" s="434"/>
      <c r="L27" s="434"/>
      <c r="M27" s="434"/>
      <c r="N27" s="434"/>
      <c r="O27" s="434"/>
      <c r="P27" s="434"/>
      <c r="Q27" s="434"/>
      <c r="R27" s="434">
        <v>3.7857142857142851</v>
      </c>
      <c r="S27" s="434">
        <v>4.6916666666666673</v>
      </c>
      <c r="T27" s="435">
        <v>4.3999999999999995</v>
      </c>
      <c r="U27" s="436"/>
      <c r="V27" s="437"/>
      <c r="W27" s="438"/>
      <c r="X27" s="439"/>
      <c r="Y27" s="462"/>
      <c r="Z27" s="463"/>
      <c r="AA27" s="464"/>
      <c r="AB27" s="593" t="s">
        <v>1449</v>
      </c>
      <c r="AC27" s="596" t="s">
        <v>1447</v>
      </c>
    </row>
    <row r="28" spans="1:29" s="465" customFormat="1" ht="15" customHeight="1" x14ac:dyDescent="0.25">
      <c r="A28" s="547" t="s">
        <v>1184</v>
      </c>
      <c r="B28" s="532" t="s">
        <v>1251</v>
      </c>
      <c r="C28" s="405">
        <v>0.62</v>
      </c>
      <c r="D28" s="430" t="s">
        <v>23</v>
      </c>
      <c r="E28" s="431"/>
      <c r="F28" s="431"/>
      <c r="G28" s="431"/>
      <c r="H28" s="432"/>
      <c r="I28" s="433"/>
      <c r="J28" s="434"/>
      <c r="K28" s="434"/>
      <c r="L28" s="434"/>
      <c r="M28" s="434"/>
      <c r="N28" s="434"/>
      <c r="O28" s="434"/>
      <c r="P28" s="434"/>
      <c r="Q28" s="434"/>
      <c r="R28" s="434"/>
      <c r="S28" s="434">
        <v>1.0826363636363636</v>
      </c>
      <c r="T28" s="441">
        <v>0.70874999999999999</v>
      </c>
      <c r="U28" s="436"/>
      <c r="V28" s="437"/>
      <c r="W28" s="438"/>
      <c r="X28" s="439"/>
      <c r="Y28" s="462"/>
      <c r="Z28" s="463"/>
      <c r="AA28" s="464"/>
      <c r="AB28" s="593" t="s">
        <v>1449</v>
      </c>
      <c r="AC28" s="596" t="s">
        <v>1447</v>
      </c>
    </row>
    <row r="29" spans="1:29" s="465" customFormat="1" ht="15" customHeight="1" x14ac:dyDescent="0.25">
      <c r="A29" s="547" t="s">
        <v>1183</v>
      </c>
      <c r="B29" s="532" t="s">
        <v>1231</v>
      </c>
      <c r="C29" s="405">
        <v>2.1</v>
      </c>
      <c r="D29" s="430" t="s">
        <v>23</v>
      </c>
      <c r="E29" s="431"/>
      <c r="F29" s="431"/>
      <c r="G29" s="431"/>
      <c r="H29" s="432"/>
      <c r="I29" s="433"/>
      <c r="J29" s="434"/>
      <c r="K29" s="434"/>
      <c r="L29" s="434"/>
      <c r="M29" s="434"/>
      <c r="N29" s="434"/>
      <c r="O29" s="434"/>
      <c r="P29" s="434"/>
      <c r="Q29" s="434">
        <v>2.87</v>
      </c>
      <c r="R29" s="434">
        <v>4.958333333333333</v>
      </c>
      <c r="S29" s="434">
        <v>1.5250000000000001</v>
      </c>
      <c r="T29" s="435">
        <v>0.98</v>
      </c>
      <c r="U29" s="436"/>
      <c r="V29" s="437"/>
      <c r="W29" s="438"/>
      <c r="X29" s="439"/>
      <c r="Y29" s="462"/>
      <c r="Z29" s="463"/>
      <c r="AA29" s="464"/>
      <c r="AB29" s="593" t="s">
        <v>1449</v>
      </c>
      <c r="AC29" s="596" t="s">
        <v>1447</v>
      </c>
    </row>
    <row r="30" spans="1:29" s="459" customFormat="1" ht="15" customHeight="1" x14ac:dyDescent="0.25">
      <c r="A30" s="546" t="s">
        <v>1317</v>
      </c>
      <c r="B30" s="531" t="s">
        <v>1234</v>
      </c>
      <c r="C30" s="405">
        <v>0.52</v>
      </c>
      <c r="D30" s="416"/>
      <c r="E30" s="417" t="s">
        <v>23</v>
      </c>
      <c r="F30" s="417"/>
      <c r="G30" s="417"/>
      <c r="H30" s="418"/>
      <c r="I30" s="419"/>
      <c r="J30" s="420">
        <v>7.8</v>
      </c>
      <c r="K30" s="420"/>
      <c r="L30" s="420"/>
      <c r="M30" s="420"/>
      <c r="N30" s="420"/>
      <c r="O30" s="420"/>
      <c r="P30" s="420"/>
      <c r="Q30" s="420"/>
      <c r="R30" s="420"/>
      <c r="S30" s="420"/>
      <c r="T30" s="422"/>
      <c r="U30" s="423"/>
      <c r="V30" s="424"/>
      <c r="W30" s="425"/>
      <c r="X30" s="426"/>
      <c r="Y30" s="456"/>
      <c r="Z30" s="457"/>
      <c r="AA30" s="458"/>
      <c r="AB30" s="593" t="s">
        <v>1449</v>
      </c>
      <c r="AC30" s="596" t="s">
        <v>1447</v>
      </c>
    </row>
    <row r="31" spans="1:29" s="381" customFormat="1" ht="15" customHeight="1" x14ac:dyDescent="0.25">
      <c r="A31" s="545" t="s">
        <v>1316</v>
      </c>
      <c r="B31" s="530" t="s">
        <v>1234</v>
      </c>
      <c r="C31" s="405">
        <v>18</v>
      </c>
      <c r="D31" s="406"/>
      <c r="E31" s="407"/>
      <c r="F31" s="407"/>
      <c r="G31" s="407" t="s">
        <v>23</v>
      </c>
      <c r="H31" s="408"/>
      <c r="I31" s="409"/>
      <c r="J31" s="410"/>
      <c r="K31" s="410"/>
      <c r="L31" s="410"/>
      <c r="M31" s="410"/>
      <c r="N31" s="410"/>
      <c r="O31" s="410"/>
      <c r="P31" s="410"/>
      <c r="Q31" s="410">
        <v>1.7916666666666663</v>
      </c>
      <c r="R31" s="410">
        <v>1.6583333333333332</v>
      </c>
      <c r="S31" s="410">
        <v>1.4083333333333332</v>
      </c>
      <c r="T31" s="411">
        <v>1.6999999999999997</v>
      </c>
      <c r="U31" s="427"/>
      <c r="V31" s="428"/>
      <c r="W31" s="429"/>
      <c r="X31" s="415"/>
      <c r="Y31" s="405"/>
      <c r="Z31" s="460"/>
      <c r="AA31" s="461"/>
      <c r="AB31" s="593" t="s">
        <v>1449</v>
      </c>
      <c r="AC31" s="596" t="s">
        <v>1447</v>
      </c>
    </row>
    <row r="32" spans="1:29" s="459" customFormat="1" ht="15" customHeight="1" x14ac:dyDescent="0.25">
      <c r="A32" s="546" t="s">
        <v>1315</v>
      </c>
      <c r="B32" s="531" t="s">
        <v>1231</v>
      </c>
      <c r="C32" s="405">
        <v>15</v>
      </c>
      <c r="D32" s="416"/>
      <c r="E32" s="417"/>
      <c r="F32" s="417" t="s">
        <v>23</v>
      </c>
      <c r="G32" s="417" t="s">
        <v>23</v>
      </c>
      <c r="H32" s="418"/>
      <c r="I32" s="419"/>
      <c r="J32" s="420"/>
      <c r="K32" s="420"/>
      <c r="L32" s="420"/>
      <c r="M32" s="420"/>
      <c r="N32" s="420"/>
      <c r="O32" s="420"/>
      <c r="P32" s="420"/>
      <c r="Q32" s="420">
        <v>1.7</v>
      </c>
      <c r="R32" s="420">
        <v>1.6583333333333334</v>
      </c>
      <c r="S32" s="420">
        <v>1.575</v>
      </c>
      <c r="T32" s="422">
        <v>1.825</v>
      </c>
      <c r="U32" s="423"/>
      <c r="V32" s="424"/>
      <c r="W32" s="425"/>
      <c r="X32" s="426"/>
      <c r="Y32" s="456"/>
      <c r="Z32" s="457"/>
      <c r="AA32" s="458"/>
      <c r="AB32" s="593" t="s">
        <v>1449</v>
      </c>
      <c r="AC32" s="596" t="s">
        <v>1447</v>
      </c>
    </row>
    <row r="33" spans="1:29" s="465" customFormat="1" ht="15" customHeight="1" x14ac:dyDescent="0.25">
      <c r="A33" s="547" t="s">
        <v>1314</v>
      </c>
      <c r="B33" s="532" t="s">
        <v>1231</v>
      </c>
      <c r="C33" s="405">
        <v>120</v>
      </c>
      <c r="D33" s="430" t="s">
        <v>23</v>
      </c>
      <c r="E33" s="431"/>
      <c r="F33" s="431"/>
      <c r="G33" s="431"/>
      <c r="H33" s="432"/>
      <c r="I33" s="433"/>
      <c r="J33" s="434"/>
      <c r="K33" s="434"/>
      <c r="L33" s="434"/>
      <c r="M33" s="434"/>
      <c r="N33" s="434"/>
      <c r="O33" s="434"/>
      <c r="P33" s="434"/>
      <c r="Q33" s="434"/>
      <c r="R33" s="434">
        <v>5.374545454545455</v>
      </c>
      <c r="S33" s="434">
        <v>5.5166666666666657</v>
      </c>
      <c r="T33" s="435">
        <v>5.4449999999999994</v>
      </c>
      <c r="U33" s="436"/>
      <c r="V33" s="437"/>
      <c r="W33" s="438"/>
      <c r="X33" s="439"/>
      <c r="Y33" s="462"/>
      <c r="Z33" s="463"/>
      <c r="AA33" s="464"/>
      <c r="AB33" s="593" t="s">
        <v>1449</v>
      </c>
      <c r="AC33" s="596" t="s">
        <v>1447</v>
      </c>
    </row>
    <row r="34" spans="1:29" s="381" customFormat="1" ht="15" customHeight="1" x14ac:dyDescent="0.25">
      <c r="A34" s="545" t="s">
        <v>1313</v>
      </c>
      <c r="B34" s="530" t="s">
        <v>1234</v>
      </c>
      <c r="C34" s="405">
        <v>4</v>
      </c>
      <c r="D34" s="406"/>
      <c r="E34" s="407"/>
      <c r="F34" s="407"/>
      <c r="G34" s="407" t="s">
        <v>23</v>
      </c>
      <c r="H34" s="408"/>
      <c r="I34" s="409"/>
      <c r="J34" s="410">
        <v>2.0529999999999999</v>
      </c>
      <c r="K34" s="410">
        <v>1.9733333333333334</v>
      </c>
      <c r="L34" s="410">
        <v>1.9100000000000001</v>
      </c>
      <c r="M34" s="410"/>
      <c r="N34" s="410"/>
      <c r="O34" s="410"/>
      <c r="P34" s="410"/>
      <c r="Q34" s="442">
        <v>0.8</v>
      </c>
      <c r="R34" s="410">
        <v>1.2</v>
      </c>
      <c r="S34" s="442">
        <v>0.76</v>
      </c>
      <c r="T34" s="411"/>
      <c r="U34" s="427"/>
      <c r="V34" s="428"/>
      <c r="W34" s="429"/>
      <c r="X34" s="415"/>
      <c r="Y34" s="405"/>
      <c r="Z34" s="460"/>
      <c r="AA34" s="461"/>
      <c r="AB34" s="593" t="s">
        <v>1449</v>
      </c>
      <c r="AC34" s="596" t="s">
        <v>1447</v>
      </c>
    </row>
    <row r="35" spans="1:29" s="465" customFormat="1" ht="15" customHeight="1" x14ac:dyDescent="0.25">
      <c r="A35" s="547" t="s">
        <v>1312</v>
      </c>
      <c r="B35" s="532" t="s">
        <v>1235</v>
      </c>
      <c r="C35" s="405">
        <v>17.5</v>
      </c>
      <c r="D35" s="430" t="s">
        <v>23</v>
      </c>
      <c r="E35" s="431"/>
      <c r="F35" s="431"/>
      <c r="G35" s="431"/>
      <c r="H35" s="432"/>
      <c r="I35" s="433"/>
      <c r="J35" s="434"/>
      <c r="K35" s="434"/>
      <c r="L35" s="434"/>
      <c r="M35" s="434"/>
      <c r="N35" s="434"/>
      <c r="O35" s="434"/>
      <c r="P35" s="434"/>
      <c r="Q35" s="434"/>
      <c r="R35" s="434">
        <v>1.3942857142857144</v>
      </c>
      <c r="S35" s="434">
        <v>1.3908333333333331</v>
      </c>
      <c r="T35" s="435">
        <v>1.2850000000000001</v>
      </c>
      <c r="U35" s="436"/>
      <c r="V35" s="437"/>
      <c r="W35" s="438"/>
      <c r="X35" s="439"/>
      <c r="Y35" s="462"/>
      <c r="Z35" s="463"/>
      <c r="AA35" s="464"/>
      <c r="AB35" s="593" t="s">
        <v>1449</v>
      </c>
      <c r="AC35" s="596" t="s">
        <v>1447</v>
      </c>
    </row>
    <row r="36" spans="1:29" s="381" customFormat="1" ht="15" customHeight="1" x14ac:dyDescent="0.25">
      <c r="A36" s="545" t="s">
        <v>1311</v>
      </c>
      <c r="B36" s="530" t="s">
        <v>1231</v>
      </c>
      <c r="C36" s="405">
        <v>4.5</v>
      </c>
      <c r="D36" s="406"/>
      <c r="E36" s="407"/>
      <c r="F36" s="407"/>
      <c r="G36" s="407" t="s">
        <v>23</v>
      </c>
      <c r="H36" s="408"/>
      <c r="I36" s="409"/>
      <c r="J36" s="410"/>
      <c r="K36" s="410"/>
      <c r="L36" s="410"/>
      <c r="M36" s="410"/>
      <c r="N36" s="410"/>
      <c r="O36" s="410"/>
      <c r="P36" s="410"/>
      <c r="Q36" s="410"/>
      <c r="R36" s="410">
        <v>1.7</v>
      </c>
      <c r="S36" s="410">
        <v>4.3291666666666666</v>
      </c>
      <c r="T36" s="411">
        <v>3.28</v>
      </c>
      <c r="U36" s="427"/>
      <c r="V36" s="428"/>
      <c r="W36" s="429"/>
      <c r="X36" s="415"/>
      <c r="Y36" s="405"/>
      <c r="Z36" s="460"/>
      <c r="AA36" s="461"/>
      <c r="AB36" s="593" t="s">
        <v>1449</v>
      </c>
      <c r="AC36" s="596" t="s">
        <v>1447</v>
      </c>
    </row>
    <row r="37" spans="1:29" s="459" customFormat="1" ht="15" customHeight="1" x14ac:dyDescent="0.25">
      <c r="A37" s="546" t="s">
        <v>1310</v>
      </c>
      <c r="B37" s="531" t="s">
        <v>1234</v>
      </c>
      <c r="C37" s="405">
        <v>2.78</v>
      </c>
      <c r="D37" s="416"/>
      <c r="E37" s="417" t="s">
        <v>23</v>
      </c>
      <c r="F37" s="417"/>
      <c r="G37" s="417"/>
      <c r="H37" s="418"/>
      <c r="I37" s="419"/>
      <c r="J37" s="420"/>
      <c r="K37" s="420"/>
      <c r="L37" s="420"/>
      <c r="M37" s="420"/>
      <c r="N37" s="420"/>
      <c r="O37" s="420"/>
      <c r="P37" s="420"/>
      <c r="Q37" s="420">
        <v>2</v>
      </c>
      <c r="R37" s="420">
        <v>1.7916666666666667</v>
      </c>
      <c r="S37" s="420">
        <v>2.395</v>
      </c>
      <c r="T37" s="422">
        <v>2.875</v>
      </c>
      <c r="U37" s="423"/>
      <c r="V37" s="424"/>
      <c r="W37" s="425"/>
      <c r="X37" s="426"/>
      <c r="Y37" s="456"/>
      <c r="Z37" s="457"/>
      <c r="AA37" s="458"/>
      <c r="AB37" s="593" t="s">
        <v>1449</v>
      </c>
      <c r="AC37" s="596" t="s">
        <v>1447</v>
      </c>
    </row>
    <row r="38" spans="1:29" s="459" customFormat="1" ht="15" customHeight="1" x14ac:dyDescent="0.25">
      <c r="A38" s="546" t="s">
        <v>1309</v>
      </c>
      <c r="B38" s="531" t="s">
        <v>1231</v>
      </c>
      <c r="C38" s="405">
        <v>8.1000000000000003E-2</v>
      </c>
      <c r="D38" s="416"/>
      <c r="E38" s="417" t="s">
        <v>23</v>
      </c>
      <c r="F38" s="417"/>
      <c r="G38" s="417"/>
      <c r="H38" s="418"/>
      <c r="I38" s="419"/>
      <c r="J38" s="420">
        <v>13.3</v>
      </c>
      <c r="K38" s="420">
        <v>3.84</v>
      </c>
      <c r="L38" s="420"/>
      <c r="M38" s="420"/>
      <c r="N38" s="420"/>
      <c r="O38" s="420"/>
      <c r="P38" s="420"/>
      <c r="Q38" s="420"/>
      <c r="R38" s="420"/>
      <c r="S38" s="420"/>
      <c r="T38" s="422"/>
      <c r="U38" s="423"/>
      <c r="V38" s="424"/>
      <c r="W38" s="425"/>
      <c r="X38" s="426"/>
      <c r="Y38" s="456">
        <v>1</v>
      </c>
      <c r="Z38" s="457"/>
      <c r="AA38" s="458"/>
      <c r="AB38" s="593" t="s">
        <v>1449</v>
      </c>
      <c r="AC38" s="590"/>
    </row>
    <row r="39" spans="1:29" s="381" customFormat="1" ht="15" customHeight="1" x14ac:dyDescent="0.25">
      <c r="A39" s="545" t="s">
        <v>1178</v>
      </c>
      <c r="B39" s="530" t="s">
        <v>1234</v>
      </c>
      <c r="C39" s="405">
        <v>2.5999999999999999E-2</v>
      </c>
      <c r="D39" s="406"/>
      <c r="E39" s="407"/>
      <c r="F39" s="407"/>
      <c r="G39" s="407" t="s">
        <v>23</v>
      </c>
      <c r="H39" s="408"/>
      <c r="I39" s="409"/>
      <c r="J39" s="410"/>
      <c r="K39" s="410">
        <v>6.87</v>
      </c>
      <c r="L39" s="410"/>
      <c r="M39" s="410"/>
      <c r="N39" s="410"/>
      <c r="O39" s="410"/>
      <c r="P39" s="410"/>
      <c r="Q39" s="442"/>
      <c r="R39" s="442"/>
      <c r="S39" s="442"/>
      <c r="T39" s="411">
        <v>1.19</v>
      </c>
      <c r="U39" s="427"/>
      <c r="V39" s="428"/>
      <c r="W39" s="429"/>
      <c r="X39" s="415"/>
      <c r="Y39" s="405"/>
      <c r="Z39" s="460"/>
      <c r="AA39" s="461"/>
      <c r="AB39" s="593" t="s">
        <v>1449</v>
      </c>
      <c r="AC39" s="596" t="s">
        <v>1447</v>
      </c>
    </row>
    <row r="40" spans="1:29" s="459" customFormat="1" ht="15" customHeight="1" x14ac:dyDescent="0.25">
      <c r="A40" s="546" t="s">
        <v>1308</v>
      </c>
      <c r="B40" s="531" t="s">
        <v>1234</v>
      </c>
      <c r="C40" s="405">
        <v>2.2999999999999998</v>
      </c>
      <c r="D40" s="416"/>
      <c r="E40" s="417" t="s">
        <v>23</v>
      </c>
      <c r="F40" s="417"/>
      <c r="G40" s="417"/>
      <c r="H40" s="418"/>
      <c r="I40" s="419"/>
      <c r="J40" s="420"/>
      <c r="K40" s="420"/>
      <c r="L40" s="420"/>
      <c r="M40" s="420"/>
      <c r="N40" s="420"/>
      <c r="O40" s="420"/>
      <c r="P40" s="420"/>
      <c r="Q40" s="421">
        <v>0.83999999999999986</v>
      </c>
      <c r="R40" s="420">
        <v>1.0449999999999999</v>
      </c>
      <c r="S40" s="421">
        <v>0.92500000000000004</v>
      </c>
      <c r="T40" s="422">
        <v>1.2999999999999998</v>
      </c>
      <c r="U40" s="423"/>
      <c r="V40" s="424"/>
      <c r="W40" s="425"/>
      <c r="X40" s="426"/>
      <c r="Y40" s="456"/>
      <c r="Z40" s="457"/>
      <c r="AA40" s="458"/>
      <c r="AB40" s="593" t="s">
        <v>1449</v>
      </c>
      <c r="AC40" s="596" t="s">
        <v>1447</v>
      </c>
    </row>
    <row r="41" spans="1:29" s="480" customFormat="1" ht="15" customHeight="1" x14ac:dyDescent="0.25">
      <c r="A41" s="549" t="s">
        <v>1307</v>
      </c>
      <c r="B41" s="533" t="s">
        <v>1231</v>
      </c>
      <c r="C41" s="405">
        <v>450</v>
      </c>
      <c r="D41" s="467"/>
      <c r="E41" s="468"/>
      <c r="F41" s="468"/>
      <c r="G41" s="468"/>
      <c r="H41" s="469" t="s">
        <v>23</v>
      </c>
      <c r="I41" s="470"/>
      <c r="J41" s="471"/>
      <c r="K41" s="471"/>
      <c r="L41" s="471"/>
      <c r="M41" s="471"/>
      <c r="N41" s="471"/>
      <c r="O41" s="471"/>
      <c r="P41" s="471"/>
      <c r="Q41" s="471"/>
      <c r="R41" s="471">
        <v>3.0322222222222224</v>
      </c>
      <c r="S41" s="471">
        <v>6.3916666666666657</v>
      </c>
      <c r="T41" s="472">
        <v>5.875</v>
      </c>
      <c r="U41" s="473"/>
      <c r="V41" s="474"/>
      <c r="W41" s="475"/>
      <c r="X41" s="476"/>
      <c r="Y41" s="477"/>
      <c r="Z41" s="478"/>
      <c r="AA41" s="479"/>
      <c r="AB41" s="593" t="s">
        <v>1449</v>
      </c>
      <c r="AC41" s="596" t="s">
        <v>1447</v>
      </c>
    </row>
    <row r="42" spans="1:29" s="465" customFormat="1" ht="15" customHeight="1" x14ac:dyDescent="0.25">
      <c r="A42" s="547" t="s">
        <v>1306</v>
      </c>
      <c r="B42" s="532" t="s">
        <v>1234</v>
      </c>
      <c r="C42" s="405">
        <v>4.3</v>
      </c>
      <c r="D42" s="430" t="s">
        <v>23</v>
      </c>
      <c r="E42" s="431"/>
      <c r="F42" s="431"/>
      <c r="G42" s="431"/>
      <c r="H42" s="432"/>
      <c r="I42" s="433"/>
      <c r="J42" s="434"/>
      <c r="K42" s="434"/>
      <c r="L42" s="434"/>
      <c r="M42" s="434"/>
      <c r="N42" s="434"/>
      <c r="O42" s="434"/>
      <c r="P42" s="434"/>
      <c r="Q42" s="434"/>
      <c r="R42" s="440">
        <v>0.35</v>
      </c>
      <c r="S42" s="440">
        <v>0.77272727272727271</v>
      </c>
      <c r="T42" s="441">
        <v>0.26666666666666666</v>
      </c>
      <c r="U42" s="436"/>
      <c r="V42" s="437"/>
      <c r="W42" s="438"/>
      <c r="X42" s="439"/>
      <c r="Y42" s="462"/>
      <c r="Z42" s="463"/>
      <c r="AA42" s="464"/>
      <c r="AB42" s="593" t="s">
        <v>1449</v>
      </c>
      <c r="AC42" s="596" t="s">
        <v>1447</v>
      </c>
    </row>
    <row r="43" spans="1:29" s="459" customFormat="1" ht="15" customHeight="1" x14ac:dyDescent="0.25">
      <c r="A43" s="546" t="s">
        <v>1305</v>
      </c>
      <c r="B43" s="531" t="s">
        <v>1234</v>
      </c>
      <c r="C43" s="405">
        <v>0.71</v>
      </c>
      <c r="D43" s="416"/>
      <c r="E43" s="417"/>
      <c r="F43" s="417" t="s">
        <v>23</v>
      </c>
      <c r="G43" s="417" t="s">
        <v>23</v>
      </c>
      <c r="H43" s="418"/>
      <c r="I43" s="419"/>
      <c r="J43" s="420"/>
      <c r="K43" s="420"/>
      <c r="L43" s="420"/>
      <c r="M43" s="420"/>
      <c r="N43" s="420"/>
      <c r="O43" s="420"/>
      <c r="P43" s="420"/>
      <c r="Q43" s="420"/>
      <c r="R43" s="420">
        <v>2.8</v>
      </c>
      <c r="S43" s="420">
        <v>2.6825000000000001</v>
      </c>
      <c r="T43" s="422">
        <v>3.2</v>
      </c>
      <c r="U43" s="423"/>
      <c r="V43" s="424"/>
      <c r="W43" s="425"/>
      <c r="X43" s="426"/>
      <c r="Y43" s="456"/>
      <c r="Z43" s="457"/>
      <c r="AA43" s="458"/>
      <c r="AB43" s="593" t="s">
        <v>1449</v>
      </c>
      <c r="AC43" s="596" t="s">
        <v>1447</v>
      </c>
    </row>
    <row r="44" spans="1:29" s="480" customFormat="1" ht="15" customHeight="1" x14ac:dyDescent="0.25">
      <c r="A44" s="549" t="s">
        <v>1304</v>
      </c>
      <c r="B44" s="533" t="s">
        <v>1231</v>
      </c>
      <c r="C44" s="405">
        <v>400</v>
      </c>
      <c r="D44" s="467"/>
      <c r="E44" s="468"/>
      <c r="F44" s="468"/>
      <c r="G44" s="468"/>
      <c r="H44" s="469" t="s">
        <v>23</v>
      </c>
      <c r="I44" s="470"/>
      <c r="J44" s="471"/>
      <c r="K44" s="471"/>
      <c r="L44" s="471"/>
      <c r="M44" s="471"/>
      <c r="N44" s="471"/>
      <c r="O44" s="471"/>
      <c r="P44" s="471"/>
      <c r="Q44" s="471"/>
      <c r="R44" s="471">
        <v>3.3800000000000003</v>
      </c>
      <c r="S44" s="471">
        <v>2.8715384615384614</v>
      </c>
      <c r="T44" s="472">
        <v>3.75</v>
      </c>
      <c r="U44" s="473"/>
      <c r="V44" s="474"/>
      <c r="W44" s="475"/>
      <c r="X44" s="476"/>
      <c r="Y44" s="477"/>
      <c r="Z44" s="478"/>
      <c r="AA44" s="479"/>
      <c r="AB44" s="593" t="s">
        <v>1449</v>
      </c>
      <c r="AC44" s="596" t="s">
        <v>1447</v>
      </c>
    </row>
    <row r="45" spans="1:29" s="459" customFormat="1" ht="15" customHeight="1" x14ac:dyDescent="0.25">
      <c r="A45" s="546" t="s">
        <v>1303</v>
      </c>
      <c r="B45" s="531" t="s">
        <v>1234</v>
      </c>
      <c r="C45" s="405">
        <v>0.72</v>
      </c>
      <c r="D45" s="416"/>
      <c r="E45" s="417" t="s">
        <v>23</v>
      </c>
      <c r="F45" s="417"/>
      <c r="G45" s="417"/>
      <c r="H45" s="418"/>
      <c r="I45" s="419"/>
      <c r="J45" s="420"/>
      <c r="K45" s="420"/>
      <c r="L45" s="420"/>
      <c r="M45" s="420"/>
      <c r="N45" s="420"/>
      <c r="O45" s="420"/>
      <c r="P45" s="420"/>
      <c r="Q45" s="420"/>
      <c r="R45" s="420"/>
      <c r="S45" s="420">
        <v>1.4624999999999999</v>
      </c>
      <c r="T45" s="422"/>
      <c r="U45" s="423"/>
      <c r="V45" s="424"/>
      <c r="W45" s="425"/>
      <c r="X45" s="426"/>
      <c r="Y45" s="456"/>
      <c r="Z45" s="457"/>
      <c r="AA45" s="458"/>
      <c r="AB45" s="593" t="s">
        <v>1449</v>
      </c>
      <c r="AC45" s="596" t="s">
        <v>1447</v>
      </c>
    </row>
    <row r="46" spans="1:29" s="381" customFormat="1" ht="15" customHeight="1" x14ac:dyDescent="0.25">
      <c r="A46" s="545" t="s">
        <v>1302</v>
      </c>
      <c r="B46" s="530" t="s">
        <v>1234</v>
      </c>
      <c r="C46" s="405">
        <v>1.1200000000000001</v>
      </c>
      <c r="D46" s="406"/>
      <c r="E46" s="407"/>
      <c r="F46" s="407"/>
      <c r="G46" s="407" t="s">
        <v>23</v>
      </c>
      <c r="H46" s="408"/>
      <c r="I46" s="409"/>
      <c r="J46" s="410"/>
      <c r="K46" s="410"/>
      <c r="L46" s="410"/>
      <c r="M46" s="410"/>
      <c r="N46" s="410"/>
      <c r="O46" s="410"/>
      <c r="P46" s="410"/>
      <c r="Q46" s="410">
        <v>2.1850000000000001</v>
      </c>
      <c r="R46" s="442">
        <v>0.83499999999999996</v>
      </c>
      <c r="S46" s="410">
        <v>1.2899999999999998</v>
      </c>
      <c r="T46" s="411">
        <v>1.79</v>
      </c>
      <c r="U46" s="427"/>
      <c r="V46" s="428"/>
      <c r="W46" s="429"/>
      <c r="X46" s="415"/>
      <c r="Y46" s="405"/>
      <c r="Z46" s="460"/>
      <c r="AA46" s="461"/>
      <c r="AB46" s="593" t="s">
        <v>1449</v>
      </c>
      <c r="AC46" s="596" t="s">
        <v>1447</v>
      </c>
    </row>
    <row r="47" spans="1:29" s="465" customFormat="1" ht="15" customHeight="1" x14ac:dyDescent="0.25">
      <c r="A47" s="547" t="s">
        <v>1301</v>
      </c>
      <c r="B47" s="532" t="s">
        <v>1251</v>
      </c>
      <c r="C47" s="405">
        <v>2.92</v>
      </c>
      <c r="D47" s="430" t="s">
        <v>23</v>
      </c>
      <c r="E47" s="431"/>
      <c r="F47" s="431"/>
      <c r="G47" s="431"/>
      <c r="H47" s="432"/>
      <c r="I47" s="433"/>
      <c r="J47" s="434"/>
      <c r="K47" s="434"/>
      <c r="L47" s="434"/>
      <c r="M47" s="434"/>
      <c r="N47" s="434"/>
      <c r="O47" s="434"/>
      <c r="P47" s="434"/>
      <c r="Q47" s="434"/>
      <c r="R47" s="434">
        <v>7.6</v>
      </c>
      <c r="S47" s="434">
        <v>6.7142857142857135</v>
      </c>
      <c r="T47" s="435">
        <v>5.6</v>
      </c>
      <c r="U47" s="436"/>
      <c r="V47" s="437"/>
      <c r="W47" s="438"/>
      <c r="X47" s="439"/>
      <c r="Y47" s="462"/>
      <c r="Z47" s="463"/>
      <c r="AA47" s="464"/>
      <c r="AB47" s="593" t="s">
        <v>1449</v>
      </c>
      <c r="AC47" s="596" t="s">
        <v>1447</v>
      </c>
    </row>
    <row r="48" spans="1:29" s="381" customFormat="1" ht="15" customHeight="1" x14ac:dyDescent="0.25">
      <c r="A48" s="545" t="s">
        <v>1300</v>
      </c>
      <c r="B48" s="530" t="s">
        <v>1234</v>
      </c>
      <c r="C48" s="405">
        <v>4.2</v>
      </c>
      <c r="D48" s="406"/>
      <c r="E48" s="407"/>
      <c r="F48" s="407"/>
      <c r="G48" s="407" t="s">
        <v>23</v>
      </c>
      <c r="H48" s="408"/>
      <c r="I48" s="409"/>
      <c r="J48" s="410"/>
      <c r="K48" s="410"/>
      <c r="L48" s="410">
        <v>2.2999999999999998</v>
      </c>
      <c r="M48" s="410"/>
      <c r="N48" s="442">
        <v>0.5</v>
      </c>
      <c r="O48" s="410"/>
      <c r="P48" s="410"/>
      <c r="Q48" s="410"/>
      <c r="R48" s="410"/>
      <c r="S48" s="410"/>
      <c r="T48" s="411"/>
      <c r="U48" s="427"/>
      <c r="V48" s="428"/>
      <c r="W48" s="429"/>
      <c r="X48" s="415"/>
      <c r="Y48" s="405"/>
      <c r="Z48" s="460"/>
      <c r="AA48" s="461"/>
      <c r="AB48" s="593" t="s">
        <v>1449</v>
      </c>
      <c r="AC48" s="596" t="s">
        <v>1447</v>
      </c>
    </row>
    <row r="49" spans="1:29" s="381" customFormat="1" ht="15" customHeight="1" x14ac:dyDescent="0.25">
      <c r="A49" s="550" t="s">
        <v>1299</v>
      </c>
      <c r="B49" s="530" t="s">
        <v>1234</v>
      </c>
      <c r="C49" s="405">
        <v>5</v>
      </c>
      <c r="D49" s="406"/>
      <c r="E49" s="407"/>
      <c r="F49" s="407"/>
      <c r="G49" s="407" t="s">
        <v>23</v>
      </c>
      <c r="H49" s="408"/>
      <c r="I49" s="409"/>
      <c r="J49" s="410"/>
      <c r="K49" s="410"/>
      <c r="L49" s="410"/>
      <c r="M49" s="410"/>
      <c r="N49" s="410"/>
      <c r="O49" s="410"/>
      <c r="P49" s="410"/>
      <c r="Q49" s="481"/>
      <c r="R49" s="481"/>
      <c r="S49" s="410">
        <v>4.4461538461538463</v>
      </c>
      <c r="T49" s="411">
        <v>0.99249999999999994</v>
      </c>
      <c r="U49" s="427"/>
      <c r="V49" s="428"/>
      <c r="W49" s="429"/>
      <c r="X49" s="415"/>
      <c r="Y49" s="405"/>
      <c r="Z49" s="460"/>
      <c r="AA49" s="461"/>
      <c r="AB49" s="593" t="s">
        <v>1449</v>
      </c>
      <c r="AC49" s="596" t="s">
        <v>1447</v>
      </c>
    </row>
    <row r="50" spans="1:29" s="381" customFormat="1" ht="15" customHeight="1" x14ac:dyDescent="0.25">
      <c r="A50" s="551" t="s">
        <v>1299</v>
      </c>
      <c r="B50" s="530" t="s">
        <v>1231</v>
      </c>
      <c r="C50" s="405">
        <v>5</v>
      </c>
      <c r="D50" s="406"/>
      <c r="E50" s="407"/>
      <c r="F50" s="407"/>
      <c r="G50" s="407" t="s">
        <v>23</v>
      </c>
      <c r="H50" s="408"/>
      <c r="I50" s="409"/>
      <c r="J50" s="410"/>
      <c r="K50" s="410"/>
      <c r="L50" s="410"/>
      <c r="M50" s="410"/>
      <c r="N50" s="442"/>
      <c r="O50" s="410"/>
      <c r="P50" s="410"/>
      <c r="Q50" s="410">
        <v>11.25</v>
      </c>
      <c r="R50" s="410">
        <v>13.741666666666667</v>
      </c>
      <c r="S50" s="410"/>
      <c r="T50" s="411"/>
      <c r="U50" s="427"/>
      <c r="V50" s="428"/>
      <c r="W50" s="429"/>
      <c r="X50" s="415"/>
      <c r="Y50" s="405"/>
      <c r="Z50" s="460"/>
      <c r="AA50" s="461"/>
      <c r="AB50" s="593" t="s">
        <v>1449</v>
      </c>
      <c r="AC50" s="596" t="s">
        <v>1447</v>
      </c>
    </row>
    <row r="51" spans="1:29" s="381" customFormat="1" ht="15" customHeight="1" x14ac:dyDescent="0.25">
      <c r="A51" s="545" t="s">
        <v>1177</v>
      </c>
      <c r="B51" s="530" t="s">
        <v>1234</v>
      </c>
      <c r="C51" s="405">
        <v>1.4</v>
      </c>
      <c r="D51" s="406"/>
      <c r="E51" s="407"/>
      <c r="F51" s="407"/>
      <c r="G51" s="407" t="s">
        <v>23</v>
      </c>
      <c r="H51" s="408"/>
      <c r="I51" s="409"/>
      <c r="J51" s="410"/>
      <c r="K51" s="410"/>
      <c r="L51" s="410"/>
      <c r="M51" s="410"/>
      <c r="N51" s="410"/>
      <c r="O51" s="410"/>
      <c r="P51" s="410"/>
      <c r="Q51" s="410"/>
      <c r="R51" s="410">
        <v>3.0374999999999996</v>
      </c>
      <c r="S51" s="442">
        <v>0.72499999999999998</v>
      </c>
      <c r="T51" s="411">
        <v>1.35</v>
      </c>
      <c r="U51" s="427"/>
      <c r="V51" s="428"/>
      <c r="W51" s="429"/>
      <c r="X51" s="415"/>
      <c r="Y51" s="405"/>
      <c r="Z51" s="460"/>
      <c r="AA51" s="461"/>
      <c r="AB51" s="593" t="s">
        <v>1449</v>
      </c>
      <c r="AC51" s="596" t="s">
        <v>1447</v>
      </c>
    </row>
    <row r="52" spans="1:29" s="381" customFormat="1" ht="15" customHeight="1" x14ac:dyDescent="0.25">
      <c r="A52" s="545" t="s">
        <v>1298</v>
      </c>
      <c r="B52" s="530" t="s">
        <v>1234</v>
      </c>
      <c r="C52" s="405">
        <v>25</v>
      </c>
      <c r="D52" s="406"/>
      <c r="E52" s="407"/>
      <c r="F52" s="407"/>
      <c r="G52" s="407" t="s">
        <v>23</v>
      </c>
      <c r="H52" s="408"/>
      <c r="I52" s="409"/>
      <c r="J52" s="410"/>
      <c r="K52" s="410"/>
      <c r="L52" s="410"/>
      <c r="M52" s="410"/>
      <c r="N52" s="410"/>
      <c r="O52" s="410"/>
      <c r="P52" s="410"/>
      <c r="Q52" s="410"/>
      <c r="R52" s="410">
        <v>0.96400000000000008</v>
      </c>
      <c r="S52" s="442">
        <v>0.61175000000000002</v>
      </c>
      <c r="T52" s="411">
        <v>2.2000000000000002</v>
      </c>
      <c r="U52" s="427"/>
      <c r="V52" s="428"/>
      <c r="W52" s="429"/>
      <c r="X52" s="415"/>
      <c r="Y52" s="405"/>
      <c r="Z52" s="460"/>
      <c r="AA52" s="461"/>
      <c r="AB52" s="593" t="s">
        <v>1449</v>
      </c>
      <c r="AC52" s="596" t="s">
        <v>1447</v>
      </c>
    </row>
    <row r="53" spans="1:29" s="381" customFormat="1" ht="15" customHeight="1" x14ac:dyDescent="0.25">
      <c r="A53" s="545" t="s">
        <v>1297</v>
      </c>
      <c r="B53" s="530" t="s">
        <v>1234</v>
      </c>
      <c r="C53" s="405">
        <v>20</v>
      </c>
      <c r="D53" s="406"/>
      <c r="E53" s="407"/>
      <c r="F53" s="407"/>
      <c r="G53" s="407" t="s">
        <v>23</v>
      </c>
      <c r="H53" s="408"/>
      <c r="I53" s="409"/>
      <c r="J53" s="410"/>
      <c r="K53" s="410"/>
      <c r="L53" s="410"/>
      <c r="M53" s="410"/>
      <c r="N53" s="410"/>
      <c r="O53" s="410"/>
      <c r="P53" s="410"/>
      <c r="Q53" s="410"/>
      <c r="R53" s="410">
        <v>3.4666666666666668</v>
      </c>
      <c r="S53" s="410">
        <v>3.1041666666666674</v>
      </c>
      <c r="T53" s="411">
        <v>3.2</v>
      </c>
      <c r="U53" s="427"/>
      <c r="V53" s="428"/>
      <c r="W53" s="429"/>
      <c r="X53" s="415"/>
      <c r="Y53" s="405"/>
      <c r="Z53" s="460"/>
      <c r="AA53" s="461"/>
      <c r="AB53" s="593" t="s">
        <v>1449</v>
      </c>
      <c r="AC53" s="596" t="s">
        <v>1447</v>
      </c>
    </row>
    <row r="54" spans="1:29" s="381" customFormat="1" ht="15" customHeight="1" x14ac:dyDescent="0.25">
      <c r="A54" s="545" t="s">
        <v>1296</v>
      </c>
      <c r="B54" s="530" t="s">
        <v>1234</v>
      </c>
      <c r="C54" s="405">
        <v>37.5</v>
      </c>
      <c r="D54" s="406"/>
      <c r="E54" s="407"/>
      <c r="F54" s="407"/>
      <c r="G54" s="407" t="s">
        <v>23</v>
      </c>
      <c r="H54" s="408"/>
      <c r="I54" s="409"/>
      <c r="J54" s="410"/>
      <c r="K54" s="410"/>
      <c r="L54" s="410"/>
      <c r="M54" s="410"/>
      <c r="N54" s="410"/>
      <c r="O54" s="410"/>
      <c r="P54" s="410"/>
      <c r="Q54" s="410"/>
      <c r="R54" s="410">
        <v>1.4315</v>
      </c>
      <c r="S54" s="410">
        <v>1.1099999999999999</v>
      </c>
      <c r="T54" s="411">
        <v>2.2000000000000002</v>
      </c>
      <c r="U54" s="427"/>
      <c r="V54" s="428"/>
      <c r="W54" s="429"/>
      <c r="X54" s="415"/>
      <c r="Y54" s="405"/>
      <c r="Z54" s="460"/>
      <c r="AA54" s="461"/>
      <c r="AB54" s="593" t="s">
        <v>1449</v>
      </c>
      <c r="AC54" s="596" t="s">
        <v>1447</v>
      </c>
    </row>
    <row r="55" spans="1:29" s="465" customFormat="1" ht="15" customHeight="1" x14ac:dyDescent="0.25">
      <c r="A55" s="547" t="s">
        <v>1295</v>
      </c>
      <c r="B55" s="532" t="s">
        <v>1234</v>
      </c>
      <c r="C55" s="405">
        <v>17.5</v>
      </c>
      <c r="D55" s="430" t="s">
        <v>23</v>
      </c>
      <c r="E55" s="431"/>
      <c r="F55" s="431"/>
      <c r="G55" s="431"/>
      <c r="H55" s="432"/>
      <c r="I55" s="433"/>
      <c r="J55" s="434"/>
      <c r="K55" s="434"/>
      <c r="L55" s="434"/>
      <c r="M55" s="434"/>
      <c r="N55" s="434"/>
      <c r="O55" s="434"/>
      <c r="P55" s="434"/>
      <c r="Q55" s="434">
        <v>1.3208333333333331</v>
      </c>
      <c r="R55" s="434">
        <v>1.6266666666666669</v>
      </c>
      <c r="S55" s="434">
        <v>1.2849999999999999</v>
      </c>
      <c r="T55" s="435">
        <v>1.4049999999999998</v>
      </c>
      <c r="U55" s="436"/>
      <c r="V55" s="437"/>
      <c r="W55" s="438"/>
      <c r="X55" s="439"/>
      <c r="Y55" s="462"/>
      <c r="Z55" s="463"/>
      <c r="AA55" s="464"/>
      <c r="AB55" s="593" t="s">
        <v>1449</v>
      </c>
      <c r="AC55" s="596" t="s">
        <v>1447</v>
      </c>
    </row>
    <row r="56" spans="1:29" s="465" customFormat="1" ht="15" customHeight="1" x14ac:dyDescent="0.25">
      <c r="A56" s="547" t="s">
        <v>1294</v>
      </c>
      <c r="B56" s="532" t="s">
        <v>1231</v>
      </c>
      <c r="C56" s="405">
        <v>0.98</v>
      </c>
      <c r="D56" s="430" t="s">
        <v>23</v>
      </c>
      <c r="E56" s="431"/>
      <c r="F56" s="431"/>
      <c r="G56" s="431"/>
      <c r="H56" s="432"/>
      <c r="I56" s="433"/>
      <c r="J56" s="434"/>
      <c r="K56" s="434"/>
      <c r="L56" s="434"/>
      <c r="M56" s="434"/>
      <c r="N56" s="434"/>
      <c r="O56" s="434"/>
      <c r="P56" s="434"/>
      <c r="Q56" s="434"/>
      <c r="R56" s="434"/>
      <c r="S56" s="434">
        <v>2.9250000000000003</v>
      </c>
      <c r="T56" s="435">
        <v>2.0750000000000002</v>
      </c>
      <c r="U56" s="436"/>
      <c r="V56" s="437"/>
      <c r="W56" s="438"/>
      <c r="X56" s="439"/>
      <c r="Y56" s="462"/>
      <c r="Z56" s="463"/>
      <c r="AA56" s="464"/>
      <c r="AB56" s="593" t="s">
        <v>1449</v>
      </c>
      <c r="AC56" s="596" t="s">
        <v>1447</v>
      </c>
    </row>
    <row r="57" spans="1:29" s="459" customFormat="1" ht="15" customHeight="1" x14ac:dyDescent="0.25">
      <c r="A57" s="546" t="s">
        <v>1293</v>
      </c>
      <c r="B57" s="531" t="s">
        <v>1231</v>
      </c>
      <c r="C57" s="405">
        <v>0.61</v>
      </c>
      <c r="D57" s="416"/>
      <c r="E57" s="417"/>
      <c r="F57" s="417" t="s">
        <v>23</v>
      </c>
      <c r="G57" s="417" t="s">
        <v>23</v>
      </c>
      <c r="H57" s="418"/>
      <c r="I57" s="419"/>
      <c r="J57" s="420"/>
      <c r="K57" s="420"/>
      <c r="L57" s="420"/>
      <c r="M57" s="420"/>
      <c r="N57" s="420"/>
      <c r="O57" s="420"/>
      <c r="P57" s="420"/>
      <c r="Q57" s="420"/>
      <c r="R57" s="420"/>
      <c r="S57" s="420">
        <v>5.17</v>
      </c>
      <c r="T57" s="422">
        <v>5.3250000000000002</v>
      </c>
      <c r="U57" s="423"/>
      <c r="V57" s="424"/>
      <c r="W57" s="425"/>
      <c r="X57" s="426"/>
      <c r="Y57" s="456"/>
      <c r="Z57" s="457"/>
      <c r="AA57" s="458"/>
      <c r="AB57" s="593" t="s">
        <v>1449</v>
      </c>
      <c r="AC57" s="596" t="s">
        <v>1447</v>
      </c>
    </row>
    <row r="58" spans="1:29" s="381" customFormat="1" ht="15" customHeight="1" x14ac:dyDescent="0.25">
      <c r="A58" s="545" t="s">
        <v>1292</v>
      </c>
      <c r="B58" s="530" t="s">
        <v>1231</v>
      </c>
      <c r="C58" s="405">
        <v>11.5</v>
      </c>
      <c r="D58" s="406"/>
      <c r="E58" s="407"/>
      <c r="F58" s="407"/>
      <c r="G58" s="407" t="s">
        <v>23</v>
      </c>
      <c r="H58" s="408"/>
      <c r="I58" s="409"/>
      <c r="J58" s="410"/>
      <c r="K58" s="410"/>
      <c r="L58" s="410">
        <v>5.4950000000000001</v>
      </c>
      <c r="M58" s="410">
        <v>6.65</v>
      </c>
      <c r="N58" s="410">
        <v>22</v>
      </c>
      <c r="O58" s="410"/>
      <c r="P58" s="410"/>
      <c r="Q58" s="410"/>
      <c r="R58" s="410"/>
      <c r="S58" s="410"/>
      <c r="T58" s="411"/>
      <c r="U58" s="427"/>
      <c r="V58" s="428"/>
      <c r="W58" s="429"/>
      <c r="X58" s="415">
        <v>1</v>
      </c>
      <c r="Y58" s="405">
        <v>1</v>
      </c>
      <c r="Z58" s="460"/>
      <c r="AA58" s="461"/>
      <c r="AB58" s="591"/>
      <c r="AC58" s="590"/>
    </row>
    <row r="59" spans="1:29" s="465" customFormat="1" ht="15" customHeight="1" x14ac:dyDescent="0.25">
      <c r="A59" s="547" t="s">
        <v>1291</v>
      </c>
      <c r="B59" s="532" t="s">
        <v>1231</v>
      </c>
      <c r="C59" s="405">
        <v>3</v>
      </c>
      <c r="D59" s="430" t="s">
        <v>23</v>
      </c>
      <c r="E59" s="431"/>
      <c r="F59" s="431"/>
      <c r="G59" s="431"/>
      <c r="H59" s="432"/>
      <c r="I59" s="433"/>
      <c r="J59" s="434"/>
      <c r="K59" s="434"/>
      <c r="L59" s="434"/>
      <c r="M59" s="434"/>
      <c r="N59" s="434"/>
      <c r="O59" s="434"/>
      <c r="P59" s="434"/>
      <c r="Q59" s="434"/>
      <c r="R59" s="434">
        <v>7.8666666666666671</v>
      </c>
      <c r="S59" s="434">
        <v>3.4583333333333326</v>
      </c>
      <c r="T59" s="435">
        <v>4.55</v>
      </c>
      <c r="U59" s="436"/>
      <c r="V59" s="437"/>
      <c r="W59" s="438"/>
      <c r="X59" s="439"/>
      <c r="Y59" s="462"/>
      <c r="Z59" s="463"/>
      <c r="AA59" s="464"/>
      <c r="AB59" s="593" t="s">
        <v>1449</v>
      </c>
      <c r="AC59" s="596" t="s">
        <v>1447</v>
      </c>
    </row>
    <row r="60" spans="1:29" s="381" customFormat="1" ht="15" customHeight="1" x14ac:dyDescent="0.25">
      <c r="A60" s="545" t="s">
        <v>122</v>
      </c>
      <c r="B60" s="530" t="s">
        <v>1231</v>
      </c>
      <c r="C60" s="405">
        <v>70</v>
      </c>
      <c r="D60" s="406"/>
      <c r="E60" s="407"/>
      <c r="F60" s="407"/>
      <c r="G60" s="407" t="s">
        <v>23</v>
      </c>
      <c r="H60" s="408"/>
      <c r="I60" s="409"/>
      <c r="J60" s="410"/>
      <c r="K60" s="410"/>
      <c r="L60" s="410"/>
      <c r="M60" s="410"/>
      <c r="N60" s="410"/>
      <c r="O60" s="410"/>
      <c r="P60" s="410"/>
      <c r="Q60" s="410">
        <v>2.4</v>
      </c>
      <c r="R60" s="410">
        <v>2.3000000000000003</v>
      </c>
      <c r="S60" s="410">
        <v>1.2</v>
      </c>
      <c r="T60" s="411">
        <v>1.0999999999999999</v>
      </c>
      <c r="U60" s="427"/>
      <c r="V60" s="428"/>
      <c r="W60" s="429"/>
      <c r="X60" s="415"/>
      <c r="Y60" s="405"/>
      <c r="Z60" s="460"/>
      <c r="AA60" s="461"/>
      <c r="AB60" s="593" t="s">
        <v>1449</v>
      </c>
      <c r="AC60" s="596" t="s">
        <v>1447</v>
      </c>
    </row>
    <row r="61" spans="1:29" s="465" customFormat="1" ht="15" customHeight="1" x14ac:dyDescent="0.25">
      <c r="A61" s="547" t="s">
        <v>1290</v>
      </c>
      <c r="B61" s="532" t="s">
        <v>1234</v>
      </c>
      <c r="C61" s="405">
        <v>3</v>
      </c>
      <c r="D61" s="430" t="s">
        <v>23</v>
      </c>
      <c r="E61" s="431"/>
      <c r="F61" s="431"/>
      <c r="G61" s="431"/>
      <c r="H61" s="432"/>
      <c r="I61" s="433"/>
      <c r="J61" s="434"/>
      <c r="K61" s="434"/>
      <c r="L61" s="434"/>
      <c r="M61" s="434"/>
      <c r="N61" s="434"/>
      <c r="O61" s="434"/>
      <c r="P61" s="434"/>
      <c r="Q61" s="434">
        <v>1.2</v>
      </c>
      <c r="R61" s="440">
        <v>0.40833333333333327</v>
      </c>
      <c r="S61" s="440">
        <v>0.25416666666666665</v>
      </c>
      <c r="T61" s="441">
        <v>0.73333333333333339</v>
      </c>
      <c r="U61" s="436"/>
      <c r="V61" s="437"/>
      <c r="W61" s="438"/>
      <c r="X61" s="439"/>
      <c r="Y61" s="462"/>
      <c r="Z61" s="463"/>
      <c r="AA61" s="464"/>
      <c r="AB61" s="593" t="s">
        <v>1449</v>
      </c>
      <c r="AC61" s="596" t="s">
        <v>1447</v>
      </c>
    </row>
    <row r="62" spans="1:29" s="465" customFormat="1" ht="15" customHeight="1" x14ac:dyDescent="0.25">
      <c r="A62" s="547" t="s">
        <v>1289</v>
      </c>
      <c r="B62" s="532" t="s">
        <v>1235</v>
      </c>
      <c r="C62" s="405">
        <v>3.2</v>
      </c>
      <c r="D62" s="430" t="s">
        <v>23</v>
      </c>
      <c r="E62" s="431"/>
      <c r="F62" s="431"/>
      <c r="G62" s="431"/>
      <c r="H62" s="432"/>
      <c r="I62" s="433"/>
      <c r="J62" s="434"/>
      <c r="K62" s="434"/>
      <c r="L62" s="434"/>
      <c r="M62" s="434"/>
      <c r="N62" s="434"/>
      <c r="O62" s="434"/>
      <c r="P62" s="434"/>
      <c r="Q62" s="434"/>
      <c r="R62" s="434">
        <v>4.7833333333333341</v>
      </c>
      <c r="S62" s="434">
        <v>3.8249999999999997</v>
      </c>
      <c r="T62" s="435">
        <v>4.55</v>
      </c>
      <c r="U62" s="436"/>
      <c r="V62" s="437"/>
      <c r="W62" s="438"/>
      <c r="X62" s="439"/>
      <c r="Y62" s="462"/>
      <c r="Z62" s="463"/>
      <c r="AA62" s="464"/>
      <c r="AB62" s="593" t="s">
        <v>1449</v>
      </c>
      <c r="AC62" s="596" t="s">
        <v>1447</v>
      </c>
    </row>
    <row r="63" spans="1:29" s="465" customFormat="1" ht="15" customHeight="1" x14ac:dyDescent="0.25">
      <c r="A63" s="547" t="s">
        <v>1288</v>
      </c>
      <c r="B63" s="532" t="s">
        <v>1231</v>
      </c>
      <c r="C63" s="405">
        <v>15.4</v>
      </c>
      <c r="D63" s="430" t="s">
        <v>23</v>
      </c>
      <c r="E63" s="431"/>
      <c r="F63" s="431"/>
      <c r="G63" s="431"/>
      <c r="H63" s="432"/>
      <c r="I63" s="433"/>
      <c r="J63" s="434"/>
      <c r="K63" s="434"/>
      <c r="L63" s="434"/>
      <c r="M63" s="434"/>
      <c r="N63" s="434"/>
      <c r="O63" s="434"/>
      <c r="P63" s="434"/>
      <c r="Q63" s="434"/>
      <c r="R63" s="434">
        <v>1.5333333333333332</v>
      </c>
      <c r="S63" s="434">
        <v>1.6833333333333336</v>
      </c>
      <c r="T63" s="435">
        <v>3.2250000000000005</v>
      </c>
      <c r="U63" s="436"/>
      <c r="V63" s="437"/>
      <c r="W63" s="438"/>
      <c r="X63" s="439"/>
      <c r="Y63" s="462"/>
      <c r="Z63" s="463"/>
      <c r="AA63" s="464"/>
      <c r="AB63" s="593" t="s">
        <v>1449</v>
      </c>
      <c r="AC63" s="596" t="s">
        <v>1447</v>
      </c>
    </row>
    <row r="64" spans="1:29" s="459" customFormat="1" ht="15" customHeight="1" x14ac:dyDescent="0.25">
      <c r="A64" s="546" t="s">
        <v>1287</v>
      </c>
      <c r="B64" s="531" t="s">
        <v>1234</v>
      </c>
      <c r="C64" s="405">
        <v>0.69</v>
      </c>
      <c r="D64" s="416"/>
      <c r="E64" s="417" t="s">
        <v>23</v>
      </c>
      <c r="F64" s="417"/>
      <c r="G64" s="417"/>
      <c r="H64" s="418"/>
      <c r="I64" s="419"/>
      <c r="J64" s="420"/>
      <c r="K64" s="420">
        <v>7.8783333333333339</v>
      </c>
      <c r="L64" s="420">
        <v>4.665</v>
      </c>
      <c r="M64" s="420"/>
      <c r="N64" s="420"/>
      <c r="O64" s="420"/>
      <c r="P64" s="420"/>
      <c r="Q64" s="420"/>
      <c r="R64" s="420"/>
      <c r="S64" s="420">
        <v>2</v>
      </c>
      <c r="T64" s="422">
        <v>2.1</v>
      </c>
      <c r="U64" s="423"/>
      <c r="V64" s="424"/>
      <c r="W64" s="425"/>
      <c r="X64" s="426"/>
      <c r="Y64" s="456"/>
      <c r="Z64" s="457"/>
      <c r="AA64" s="458"/>
      <c r="AB64" s="593" t="s">
        <v>1449</v>
      </c>
      <c r="AC64" s="596" t="s">
        <v>1447</v>
      </c>
    </row>
    <row r="65" spans="1:29" s="381" customFormat="1" ht="15" customHeight="1" x14ac:dyDescent="0.25">
      <c r="A65" s="545" t="s">
        <v>1286</v>
      </c>
      <c r="B65" s="530" t="s">
        <v>1231</v>
      </c>
      <c r="C65" s="405">
        <v>0.5</v>
      </c>
      <c r="D65" s="406"/>
      <c r="E65" s="407"/>
      <c r="F65" s="407"/>
      <c r="G65" s="407" t="s">
        <v>23</v>
      </c>
      <c r="H65" s="408"/>
      <c r="I65" s="409"/>
      <c r="J65" s="410"/>
      <c r="K65" s="410"/>
      <c r="L65" s="410"/>
      <c r="M65" s="410"/>
      <c r="N65" s="410"/>
      <c r="O65" s="410"/>
      <c r="P65" s="410"/>
      <c r="Q65" s="410"/>
      <c r="R65" s="410"/>
      <c r="S65" s="410">
        <v>2</v>
      </c>
      <c r="T65" s="411"/>
      <c r="U65" s="427"/>
      <c r="V65" s="428"/>
      <c r="W65" s="429"/>
      <c r="X65" s="415"/>
      <c r="Y65" s="405"/>
      <c r="Z65" s="460"/>
      <c r="AA65" s="461"/>
      <c r="AB65" s="593" t="s">
        <v>1449</v>
      </c>
      <c r="AC65" s="596" t="s">
        <v>1447</v>
      </c>
    </row>
    <row r="66" spans="1:29" s="465" customFormat="1" ht="15" customHeight="1" x14ac:dyDescent="0.25">
      <c r="A66" s="547" t="s">
        <v>1285</v>
      </c>
      <c r="B66" s="532" t="s">
        <v>1234</v>
      </c>
      <c r="C66" s="405">
        <v>1</v>
      </c>
      <c r="D66" s="430" t="s">
        <v>23</v>
      </c>
      <c r="E66" s="431"/>
      <c r="F66" s="431"/>
      <c r="G66" s="431"/>
      <c r="H66" s="432"/>
      <c r="I66" s="433"/>
      <c r="J66" s="434"/>
      <c r="K66" s="434"/>
      <c r="L66" s="434"/>
      <c r="M66" s="434"/>
      <c r="N66" s="434"/>
      <c r="O66" s="434"/>
      <c r="P66" s="434"/>
      <c r="Q66" s="434"/>
      <c r="R66" s="440">
        <v>0.64999999999999991</v>
      </c>
      <c r="S66" s="440">
        <v>0.625</v>
      </c>
      <c r="T66" s="441">
        <v>0.5</v>
      </c>
      <c r="U66" s="436"/>
      <c r="V66" s="437"/>
      <c r="W66" s="438"/>
      <c r="X66" s="439"/>
      <c r="Y66" s="462"/>
      <c r="Z66" s="463"/>
      <c r="AA66" s="464"/>
      <c r="AB66" s="593" t="s">
        <v>1449</v>
      </c>
      <c r="AC66" s="596" t="s">
        <v>1447</v>
      </c>
    </row>
    <row r="67" spans="1:29" s="465" customFormat="1" ht="15" customHeight="1" x14ac:dyDescent="0.25">
      <c r="A67" s="547" t="s">
        <v>1284</v>
      </c>
      <c r="B67" s="532" t="s">
        <v>1231</v>
      </c>
      <c r="C67" s="405">
        <v>6.55</v>
      </c>
      <c r="D67" s="430" t="s">
        <v>23</v>
      </c>
      <c r="E67" s="431"/>
      <c r="F67" s="431"/>
      <c r="G67" s="431"/>
      <c r="H67" s="432"/>
      <c r="I67" s="433"/>
      <c r="J67" s="434"/>
      <c r="K67" s="434"/>
      <c r="L67" s="434"/>
      <c r="M67" s="434"/>
      <c r="N67" s="434"/>
      <c r="O67" s="434"/>
      <c r="P67" s="434"/>
      <c r="Q67" s="434"/>
      <c r="R67" s="434">
        <v>2.7333333333333329</v>
      </c>
      <c r="S67" s="434">
        <v>2.5615384615384618</v>
      </c>
      <c r="T67" s="435">
        <v>3.5</v>
      </c>
      <c r="U67" s="436"/>
      <c r="V67" s="437"/>
      <c r="W67" s="438"/>
      <c r="X67" s="439"/>
      <c r="Y67" s="462"/>
      <c r="Z67" s="463"/>
      <c r="AA67" s="464"/>
      <c r="AB67" s="593" t="s">
        <v>1449</v>
      </c>
      <c r="AC67" s="596" t="s">
        <v>1447</v>
      </c>
    </row>
    <row r="68" spans="1:29" s="480" customFormat="1" ht="15" customHeight="1" x14ac:dyDescent="0.25">
      <c r="A68" s="549" t="s">
        <v>1283</v>
      </c>
      <c r="B68" s="533" t="s">
        <v>1231</v>
      </c>
      <c r="C68" s="405">
        <v>332</v>
      </c>
      <c r="D68" s="467"/>
      <c r="E68" s="468"/>
      <c r="F68" s="468"/>
      <c r="G68" s="468"/>
      <c r="H68" s="469" t="s">
        <v>23</v>
      </c>
      <c r="I68" s="470"/>
      <c r="J68" s="471"/>
      <c r="K68" s="471"/>
      <c r="L68" s="471"/>
      <c r="M68" s="471"/>
      <c r="N68" s="471"/>
      <c r="O68" s="471"/>
      <c r="P68" s="471"/>
      <c r="Q68" s="471"/>
      <c r="R68" s="471"/>
      <c r="S68" s="471">
        <v>3.6799999999999997</v>
      </c>
      <c r="T68" s="472">
        <v>3.1749999999999998</v>
      </c>
      <c r="U68" s="473"/>
      <c r="V68" s="474"/>
      <c r="W68" s="475"/>
      <c r="X68" s="476"/>
      <c r="Y68" s="477"/>
      <c r="Z68" s="478"/>
      <c r="AA68" s="479"/>
      <c r="AB68" s="593" t="s">
        <v>1449</v>
      </c>
      <c r="AC68" s="596" t="s">
        <v>1447</v>
      </c>
    </row>
    <row r="69" spans="1:29" s="381" customFormat="1" ht="15" customHeight="1" x14ac:dyDescent="0.25">
      <c r="A69" s="545" t="s">
        <v>1282</v>
      </c>
      <c r="B69" s="530" t="s">
        <v>1234</v>
      </c>
      <c r="C69" s="405">
        <v>3</v>
      </c>
      <c r="D69" s="406"/>
      <c r="E69" s="407"/>
      <c r="F69" s="407"/>
      <c r="G69" s="407" t="s">
        <v>23</v>
      </c>
      <c r="H69" s="408"/>
      <c r="I69" s="409"/>
      <c r="J69" s="410"/>
      <c r="K69" s="410"/>
      <c r="L69" s="410"/>
      <c r="M69" s="410"/>
      <c r="N69" s="410"/>
      <c r="O69" s="410"/>
      <c r="P69" s="410"/>
      <c r="Q69" s="442">
        <v>0.5</v>
      </c>
      <c r="R69" s="442">
        <v>0.45</v>
      </c>
      <c r="S69" s="442">
        <v>0.75</v>
      </c>
      <c r="T69" s="443">
        <v>0.7</v>
      </c>
      <c r="U69" s="427"/>
      <c r="V69" s="428"/>
      <c r="W69" s="429"/>
      <c r="X69" s="415"/>
      <c r="Y69" s="405"/>
      <c r="Z69" s="460"/>
      <c r="AA69" s="461"/>
      <c r="AB69" s="593" t="s">
        <v>1449</v>
      </c>
      <c r="AC69" s="596" t="s">
        <v>1447</v>
      </c>
    </row>
    <row r="70" spans="1:29" s="381" customFormat="1" ht="15" customHeight="1" x14ac:dyDescent="0.25">
      <c r="A70" s="545" t="s">
        <v>1281</v>
      </c>
      <c r="B70" s="530" t="s">
        <v>1234</v>
      </c>
      <c r="C70" s="405">
        <v>3</v>
      </c>
      <c r="D70" s="406"/>
      <c r="E70" s="407"/>
      <c r="F70" s="407"/>
      <c r="G70" s="407" t="s">
        <v>23</v>
      </c>
      <c r="H70" s="408"/>
      <c r="I70" s="409"/>
      <c r="J70" s="410"/>
      <c r="K70" s="410"/>
      <c r="L70" s="410"/>
      <c r="M70" s="410"/>
      <c r="N70" s="410"/>
      <c r="O70" s="410"/>
      <c r="P70" s="410"/>
      <c r="Q70" s="442">
        <v>0.63714285714285712</v>
      </c>
      <c r="R70" s="442">
        <v>0.28090909090909089</v>
      </c>
      <c r="S70" s="442">
        <v>0.93333333333333324</v>
      </c>
      <c r="T70" s="411">
        <v>0.95250000000000001</v>
      </c>
      <c r="U70" s="427"/>
      <c r="V70" s="428"/>
      <c r="W70" s="429"/>
      <c r="X70" s="415"/>
      <c r="Y70" s="405"/>
      <c r="Z70" s="460"/>
      <c r="AA70" s="461"/>
      <c r="AB70" s="593" t="s">
        <v>1449</v>
      </c>
      <c r="AC70" s="596" t="s">
        <v>1447</v>
      </c>
    </row>
    <row r="71" spans="1:29" s="381" customFormat="1" ht="15" customHeight="1" x14ac:dyDescent="0.25">
      <c r="A71" s="545" t="s">
        <v>137</v>
      </c>
      <c r="B71" s="530" t="s">
        <v>1251</v>
      </c>
      <c r="C71" s="405">
        <v>6.5</v>
      </c>
      <c r="D71" s="406"/>
      <c r="E71" s="407"/>
      <c r="F71" s="407"/>
      <c r="G71" s="407" t="s">
        <v>23</v>
      </c>
      <c r="H71" s="408"/>
      <c r="I71" s="409"/>
      <c r="J71" s="410">
        <v>3.5999999999999996</v>
      </c>
      <c r="K71" s="410">
        <v>4.166666666666667</v>
      </c>
      <c r="L71" s="410">
        <v>2.2999999999999998</v>
      </c>
      <c r="M71" s="410"/>
      <c r="N71" s="410"/>
      <c r="O71" s="410"/>
      <c r="P71" s="410">
        <v>3.5</v>
      </c>
      <c r="Q71" s="410"/>
      <c r="R71" s="442">
        <v>1.4</v>
      </c>
      <c r="S71" s="410">
        <v>2.9</v>
      </c>
      <c r="T71" s="411"/>
      <c r="U71" s="427"/>
      <c r="V71" s="428"/>
      <c r="W71" s="429"/>
      <c r="X71" s="415"/>
      <c r="Y71" s="405"/>
      <c r="Z71" s="460"/>
      <c r="AA71" s="461"/>
      <c r="AB71" s="593" t="s">
        <v>1449</v>
      </c>
      <c r="AC71" s="596" t="s">
        <v>1447</v>
      </c>
    </row>
    <row r="72" spans="1:29" s="465" customFormat="1" ht="15" customHeight="1" x14ac:dyDescent="0.25">
      <c r="A72" s="547" t="s">
        <v>1280</v>
      </c>
      <c r="B72" s="532" t="s">
        <v>1234</v>
      </c>
      <c r="C72" s="405">
        <v>39</v>
      </c>
      <c r="D72" s="430" t="s">
        <v>23</v>
      </c>
      <c r="E72" s="431"/>
      <c r="F72" s="431"/>
      <c r="G72" s="431"/>
      <c r="H72" s="432"/>
      <c r="I72" s="433"/>
      <c r="J72" s="434"/>
      <c r="K72" s="434"/>
      <c r="L72" s="434"/>
      <c r="M72" s="434"/>
      <c r="N72" s="434"/>
      <c r="O72" s="434"/>
      <c r="P72" s="434"/>
      <c r="Q72" s="434"/>
      <c r="R72" s="434">
        <v>2.54</v>
      </c>
      <c r="S72" s="434">
        <v>3.0714285714285716</v>
      </c>
      <c r="T72" s="435">
        <v>2.5750000000000002</v>
      </c>
      <c r="U72" s="436"/>
      <c r="V72" s="437"/>
      <c r="W72" s="438"/>
      <c r="X72" s="439"/>
      <c r="Y72" s="462"/>
      <c r="Z72" s="463"/>
      <c r="AA72" s="464"/>
      <c r="AB72" s="593" t="s">
        <v>1449</v>
      </c>
      <c r="AC72" s="596" t="s">
        <v>1447</v>
      </c>
    </row>
    <row r="73" spans="1:29" s="465" customFormat="1" ht="15" customHeight="1" x14ac:dyDescent="0.25">
      <c r="A73" s="547" t="s">
        <v>1279</v>
      </c>
      <c r="B73" s="532" t="s">
        <v>1231</v>
      </c>
      <c r="C73" s="405">
        <v>6.7</v>
      </c>
      <c r="D73" s="430" t="s">
        <v>23</v>
      </c>
      <c r="E73" s="431"/>
      <c r="F73" s="431"/>
      <c r="G73" s="431"/>
      <c r="H73" s="432"/>
      <c r="I73" s="433"/>
      <c r="J73" s="434"/>
      <c r="K73" s="434"/>
      <c r="L73" s="434"/>
      <c r="M73" s="434"/>
      <c r="N73" s="434"/>
      <c r="O73" s="434"/>
      <c r="P73" s="434"/>
      <c r="Q73" s="434"/>
      <c r="R73" s="440">
        <v>0.89400000000000002</v>
      </c>
      <c r="S73" s="440">
        <v>1.2988333333333333</v>
      </c>
      <c r="T73" s="435">
        <v>1.9549999999999998</v>
      </c>
      <c r="U73" s="436"/>
      <c r="V73" s="437"/>
      <c r="W73" s="438"/>
      <c r="X73" s="439"/>
      <c r="Y73" s="462"/>
      <c r="Z73" s="463"/>
      <c r="AA73" s="464"/>
      <c r="AB73" s="593" t="s">
        <v>1449</v>
      </c>
      <c r="AC73" s="596" t="s">
        <v>1447</v>
      </c>
    </row>
    <row r="74" spans="1:29" s="381" customFormat="1" ht="15" customHeight="1" x14ac:dyDescent="0.25">
      <c r="A74" s="545" t="s">
        <v>1278</v>
      </c>
      <c r="B74" s="530" t="s">
        <v>1231</v>
      </c>
      <c r="C74" s="405">
        <v>4.0599999999999996</v>
      </c>
      <c r="D74" s="406"/>
      <c r="E74" s="407"/>
      <c r="F74" s="407"/>
      <c r="G74" s="407" t="s">
        <v>23</v>
      </c>
      <c r="H74" s="408"/>
      <c r="I74" s="409"/>
      <c r="J74" s="410"/>
      <c r="K74" s="410"/>
      <c r="L74" s="410"/>
      <c r="M74" s="410"/>
      <c r="N74" s="410"/>
      <c r="O74" s="410"/>
      <c r="P74" s="410"/>
      <c r="Q74" s="410"/>
      <c r="R74" s="410">
        <v>4.7750000000000004</v>
      </c>
      <c r="S74" s="410">
        <v>6.7307692307692308</v>
      </c>
      <c r="T74" s="411"/>
      <c r="U74" s="427"/>
      <c r="V74" s="428"/>
      <c r="W74" s="429"/>
      <c r="X74" s="415"/>
      <c r="Y74" s="405"/>
      <c r="Z74" s="460"/>
      <c r="AA74" s="461"/>
      <c r="AB74" s="593" t="s">
        <v>1449</v>
      </c>
      <c r="AC74" s="596" t="s">
        <v>1447</v>
      </c>
    </row>
    <row r="75" spans="1:29" s="381" customFormat="1" ht="15" customHeight="1" x14ac:dyDescent="0.25">
      <c r="A75" s="545" t="s">
        <v>1277</v>
      </c>
      <c r="B75" s="530" t="s">
        <v>1234</v>
      </c>
      <c r="C75" s="405">
        <v>2.1800000000000002</v>
      </c>
      <c r="D75" s="406"/>
      <c r="E75" s="407"/>
      <c r="F75" s="407"/>
      <c r="G75" s="407" t="s">
        <v>23</v>
      </c>
      <c r="H75" s="408"/>
      <c r="I75" s="409"/>
      <c r="J75" s="410"/>
      <c r="K75" s="410"/>
      <c r="L75" s="410"/>
      <c r="M75" s="410"/>
      <c r="N75" s="410"/>
      <c r="O75" s="410"/>
      <c r="P75" s="410"/>
      <c r="Q75" s="410"/>
      <c r="R75" s="410">
        <v>2.5116666666666667</v>
      </c>
      <c r="S75" s="410">
        <v>2.4366666666666665</v>
      </c>
      <c r="T75" s="411">
        <v>1.8325</v>
      </c>
      <c r="U75" s="427"/>
      <c r="V75" s="428"/>
      <c r="W75" s="429"/>
      <c r="X75" s="415"/>
      <c r="Y75" s="405"/>
      <c r="Z75" s="460"/>
      <c r="AA75" s="461"/>
      <c r="AB75" s="593" t="s">
        <v>1449</v>
      </c>
      <c r="AC75" s="596" t="s">
        <v>1447</v>
      </c>
    </row>
    <row r="76" spans="1:29" s="381" customFormat="1" ht="15" customHeight="1" x14ac:dyDescent="0.25">
      <c r="A76" s="545" t="s">
        <v>1276</v>
      </c>
      <c r="B76" s="530" t="s">
        <v>1234</v>
      </c>
      <c r="C76" s="405">
        <v>0.3</v>
      </c>
      <c r="D76" s="406"/>
      <c r="E76" s="407"/>
      <c r="F76" s="407"/>
      <c r="G76" s="407" t="s">
        <v>23</v>
      </c>
      <c r="H76" s="408"/>
      <c r="I76" s="409"/>
      <c r="J76" s="410"/>
      <c r="K76" s="410"/>
      <c r="L76" s="410"/>
      <c r="M76" s="410"/>
      <c r="N76" s="410"/>
      <c r="O76" s="410"/>
      <c r="P76" s="410"/>
      <c r="Q76" s="410"/>
      <c r="R76" s="442">
        <v>0.75250000000000006</v>
      </c>
      <c r="S76" s="410">
        <v>4.2058333333333335</v>
      </c>
      <c r="T76" s="411">
        <v>1.0775000000000001</v>
      </c>
      <c r="U76" s="427"/>
      <c r="V76" s="428"/>
      <c r="W76" s="429"/>
      <c r="X76" s="415"/>
      <c r="Y76" s="405"/>
      <c r="Z76" s="460"/>
      <c r="AA76" s="461"/>
      <c r="AB76" s="593" t="s">
        <v>1449</v>
      </c>
      <c r="AC76" s="596" t="s">
        <v>1447</v>
      </c>
    </row>
    <row r="77" spans="1:29" s="381" customFormat="1" ht="15" customHeight="1" x14ac:dyDescent="0.25">
      <c r="A77" s="545" t="s">
        <v>1275</v>
      </c>
      <c r="B77" s="530" t="s">
        <v>1234</v>
      </c>
      <c r="C77" s="405">
        <v>12</v>
      </c>
      <c r="D77" s="406"/>
      <c r="E77" s="407"/>
      <c r="F77" s="407"/>
      <c r="G77" s="407" t="s">
        <v>23</v>
      </c>
      <c r="H77" s="408"/>
      <c r="I77" s="409"/>
      <c r="J77" s="410"/>
      <c r="K77" s="410"/>
      <c r="L77" s="410"/>
      <c r="M77" s="410"/>
      <c r="N77" s="410"/>
      <c r="O77" s="410"/>
      <c r="P77" s="442">
        <v>0.8</v>
      </c>
      <c r="Q77" s="442">
        <v>0.78333333333333321</v>
      </c>
      <c r="R77" s="410">
        <v>1.0250000000000001</v>
      </c>
      <c r="S77" s="442">
        <v>0.8833333333333333</v>
      </c>
      <c r="T77" s="443">
        <v>0.8</v>
      </c>
      <c r="U77" s="427"/>
      <c r="V77" s="428"/>
      <c r="W77" s="429"/>
      <c r="X77" s="415"/>
      <c r="Y77" s="405"/>
      <c r="Z77" s="460"/>
      <c r="AA77" s="461"/>
      <c r="AB77" s="593" t="s">
        <v>1449</v>
      </c>
      <c r="AC77" s="596" t="s">
        <v>1447</v>
      </c>
    </row>
    <row r="78" spans="1:29" s="459" customFormat="1" ht="15" customHeight="1" x14ac:dyDescent="0.25">
      <c r="A78" s="546" t="s">
        <v>1274</v>
      </c>
      <c r="B78" s="531" t="s">
        <v>1234</v>
      </c>
      <c r="C78" s="405">
        <v>15</v>
      </c>
      <c r="D78" s="416"/>
      <c r="E78" s="417"/>
      <c r="F78" s="417" t="s">
        <v>23</v>
      </c>
      <c r="G78" s="417" t="s">
        <v>23</v>
      </c>
      <c r="H78" s="418"/>
      <c r="I78" s="419"/>
      <c r="J78" s="420"/>
      <c r="K78" s="420"/>
      <c r="L78" s="420"/>
      <c r="M78" s="420"/>
      <c r="N78" s="420"/>
      <c r="O78" s="420"/>
      <c r="P78" s="420"/>
      <c r="Q78" s="421">
        <v>0.53300000000000003</v>
      </c>
      <c r="R78" s="420">
        <v>1.72</v>
      </c>
      <c r="S78" s="420">
        <v>1.6519999999999999</v>
      </c>
      <c r="T78" s="422">
        <v>1.6</v>
      </c>
      <c r="U78" s="423"/>
      <c r="V78" s="424"/>
      <c r="W78" s="425"/>
      <c r="X78" s="426"/>
      <c r="Y78" s="456"/>
      <c r="Z78" s="457"/>
      <c r="AA78" s="458"/>
      <c r="AB78" s="593" t="s">
        <v>1449</v>
      </c>
      <c r="AC78" s="596" t="s">
        <v>1447</v>
      </c>
    </row>
    <row r="79" spans="1:29" s="459" customFormat="1" ht="15" customHeight="1" x14ac:dyDescent="0.25">
      <c r="A79" s="546" t="s">
        <v>1273</v>
      </c>
      <c r="B79" s="531" t="s">
        <v>1231</v>
      </c>
      <c r="C79" s="405">
        <v>0.75</v>
      </c>
      <c r="D79" s="416"/>
      <c r="E79" s="417" t="s">
        <v>23</v>
      </c>
      <c r="F79" s="417"/>
      <c r="G79" s="417"/>
      <c r="H79" s="418"/>
      <c r="I79" s="419"/>
      <c r="J79" s="420">
        <v>8.1</v>
      </c>
      <c r="K79" s="420">
        <v>2.58</v>
      </c>
      <c r="L79" s="420">
        <v>3.88</v>
      </c>
      <c r="M79" s="420"/>
      <c r="N79" s="420"/>
      <c r="O79" s="420"/>
      <c r="P79" s="420"/>
      <c r="Q79" s="420"/>
      <c r="R79" s="420"/>
      <c r="S79" s="420"/>
      <c r="T79" s="422"/>
      <c r="U79" s="423"/>
      <c r="V79" s="424"/>
      <c r="W79" s="425"/>
      <c r="X79" s="426"/>
      <c r="Y79" s="456"/>
      <c r="Z79" s="457"/>
      <c r="AA79" s="458"/>
      <c r="AB79" s="593" t="s">
        <v>1449</v>
      </c>
      <c r="AC79" s="596" t="s">
        <v>1447</v>
      </c>
    </row>
    <row r="80" spans="1:29" s="459" customFormat="1" ht="15" customHeight="1" x14ac:dyDescent="0.25">
      <c r="A80" s="546" t="s">
        <v>1272</v>
      </c>
      <c r="B80" s="531" t="s">
        <v>1231</v>
      </c>
      <c r="C80" s="405">
        <v>1.6</v>
      </c>
      <c r="D80" s="416"/>
      <c r="E80" s="417" t="s">
        <v>23</v>
      </c>
      <c r="F80" s="417"/>
      <c r="G80" s="417"/>
      <c r="H80" s="418"/>
      <c r="I80" s="419"/>
      <c r="J80" s="420">
        <v>12.2</v>
      </c>
      <c r="K80" s="420">
        <v>13.4</v>
      </c>
      <c r="L80" s="420">
        <v>25.3</v>
      </c>
      <c r="M80" s="420"/>
      <c r="N80" s="420"/>
      <c r="O80" s="420"/>
      <c r="P80" s="420"/>
      <c r="Q80" s="420"/>
      <c r="R80" s="420"/>
      <c r="S80" s="420"/>
      <c r="T80" s="422"/>
      <c r="U80" s="423"/>
      <c r="V80" s="424"/>
      <c r="W80" s="425"/>
      <c r="X80" s="426">
        <v>1</v>
      </c>
      <c r="Y80" s="456">
        <v>3</v>
      </c>
      <c r="Z80" s="457"/>
      <c r="AA80" s="458"/>
      <c r="AB80" s="591"/>
      <c r="AC80" s="590"/>
    </row>
    <row r="81" spans="1:29" s="381" customFormat="1" ht="15" customHeight="1" x14ac:dyDescent="0.25">
      <c r="A81" s="545" t="s">
        <v>1271</v>
      </c>
      <c r="B81" s="530" t="s">
        <v>1235</v>
      </c>
      <c r="C81" s="405">
        <v>2.5</v>
      </c>
      <c r="D81" s="406"/>
      <c r="E81" s="407"/>
      <c r="F81" s="407"/>
      <c r="G81" s="407" t="s">
        <v>23</v>
      </c>
      <c r="H81" s="408"/>
      <c r="I81" s="409"/>
      <c r="J81" s="410"/>
      <c r="K81" s="410"/>
      <c r="L81" s="410"/>
      <c r="M81" s="410"/>
      <c r="N81" s="410"/>
      <c r="O81" s="410"/>
      <c r="P81" s="442">
        <v>0.1</v>
      </c>
      <c r="Q81" s="410"/>
      <c r="R81" s="410"/>
      <c r="S81" s="410"/>
      <c r="T81" s="411"/>
      <c r="U81" s="427"/>
      <c r="V81" s="428"/>
      <c r="W81" s="429"/>
      <c r="X81" s="415"/>
      <c r="Y81" s="405"/>
      <c r="Z81" s="460"/>
      <c r="AA81" s="461"/>
      <c r="AB81" s="593" t="s">
        <v>1449</v>
      </c>
      <c r="AC81" s="596" t="s">
        <v>1447</v>
      </c>
    </row>
    <row r="82" spans="1:29" s="465" customFormat="1" ht="15" customHeight="1" x14ac:dyDescent="0.25">
      <c r="A82" s="547" t="s">
        <v>1270</v>
      </c>
      <c r="B82" s="532" t="s">
        <v>1231</v>
      </c>
      <c r="C82" s="405">
        <v>0.65</v>
      </c>
      <c r="D82" s="430" t="s">
        <v>23</v>
      </c>
      <c r="E82" s="431"/>
      <c r="F82" s="431"/>
      <c r="G82" s="431"/>
      <c r="H82" s="432"/>
      <c r="I82" s="433"/>
      <c r="J82" s="434"/>
      <c r="K82" s="434"/>
      <c r="L82" s="434"/>
      <c r="M82" s="434"/>
      <c r="N82" s="434"/>
      <c r="O82" s="434"/>
      <c r="P82" s="434"/>
      <c r="Q82" s="434">
        <v>2.7333333333333329</v>
      </c>
      <c r="R82" s="434">
        <v>2.6374999999999997</v>
      </c>
      <c r="S82" s="434">
        <v>3.1999999999999997</v>
      </c>
      <c r="T82" s="435">
        <v>3.5</v>
      </c>
      <c r="U82" s="436"/>
      <c r="V82" s="437"/>
      <c r="W82" s="438"/>
      <c r="X82" s="439"/>
      <c r="Y82" s="462"/>
      <c r="Z82" s="463"/>
      <c r="AA82" s="464"/>
      <c r="AB82" s="593" t="s">
        <v>1449</v>
      </c>
      <c r="AC82" s="596" t="s">
        <v>1447</v>
      </c>
    </row>
    <row r="83" spans="1:29" s="465" customFormat="1" ht="15" customHeight="1" x14ac:dyDescent="0.25">
      <c r="A83" s="547" t="s">
        <v>1269</v>
      </c>
      <c r="B83" s="532" t="s">
        <v>1231</v>
      </c>
      <c r="C83" s="405">
        <v>181</v>
      </c>
      <c r="D83" s="430" t="s">
        <v>23</v>
      </c>
      <c r="E83" s="431"/>
      <c r="F83" s="431"/>
      <c r="G83" s="431"/>
      <c r="H83" s="432"/>
      <c r="I83" s="433"/>
      <c r="J83" s="434"/>
      <c r="K83" s="434"/>
      <c r="L83" s="434"/>
      <c r="M83" s="434"/>
      <c r="N83" s="434"/>
      <c r="O83" s="434"/>
      <c r="P83" s="434"/>
      <c r="Q83" s="434"/>
      <c r="R83" s="434">
        <v>3.5000000000000004</v>
      </c>
      <c r="S83" s="434">
        <v>3.3764705882352941</v>
      </c>
      <c r="T83" s="435">
        <v>3.6833333333333336</v>
      </c>
      <c r="U83" s="436"/>
      <c r="V83" s="437"/>
      <c r="W83" s="438"/>
      <c r="X83" s="439"/>
      <c r="Y83" s="462"/>
      <c r="Z83" s="463"/>
      <c r="AA83" s="464"/>
      <c r="AB83" s="593" t="s">
        <v>1449</v>
      </c>
      <c r="AC83" s="596" t="s">
        <v>1447</v>
      </c>
    </row>
    <row r="84" spans="1:29" s="459" customFormat="1" ht="15" customHeight="1" x14ac:dyDescent="0.25">
      <c r="A84" s="546" t="s">
        <v>1268</v>
      </c>
      <c r="B84" s="531" t="s">
        <v>1234</v>
      </c>
      <c r="C84" s="405">
        <v>100</v>
      </c>
      <c r="D84" s="416"/>
      <c r="E84" s="417"/>
      <c r="F84" s="417" t="s">
        <v>23</v>
      </c>
      <c r="G84" s="417" t="s">
        <v>23</v>
      </c>
      <c r="H84" s="418"/>
      <c r="I84" s="419"/>
      <c r="J84" s="420"/>
      <c r="K84" s="420"/>
      <c r="L84" s="420"/>
      <c r="M84" s="420"/>
      <c r="N84" s="420"/>
      <c r="O84" s="420"/>
      <c r="P84" s="420"/>
      <c r="Q84" s="420"/>
      <c r="R84" s="420">
        <v>1.3685</v>
      </c>
      <c r="S84" s="421">
        <v>0.84166666666666679</v>
      </c>
      <c r="T84" s="422">
        <v>1.3</v>
      </c>
      <c r="U84" s="423"/>
      <c r="V84" s="424"/>
      <c r="W84" s="425"/>
      <c r="X84" s="426"/>
      <c r="Y84" s="456"/>
      <c r="Z84" s="457"/>
      <c r="AA84" s="458"/>
      <c r="AB84" s="593" t="s">
        <v>1449</v>
      </c>
      <c r="AC84" s="596" t="s">
        <v>1447</v>
      </c>
    </row>
    <row r="85" spans="1:29" s="566" customFormat="1" ht="15" customHeight="1" x14ac:dyDescent="0.25">
      <c r="A85" s="568" t="s">
        <v>1267</v>
      </c>
      <c r="B85" s="567" t="s">
        <v>1234</v>
      </c>
      <c r="C85" s="552"/>
      <c r="D85" s="553"/>
      <c r="E85" s="554"/>
      <c r="F85" s="554"/>
      <c r="G85" s="554"/>
      <c r="H85" s="555"/>
      <c r="I85" s="556"/>
      <c r="J85" s="557"/>
      <c r="K85" s="557"/>
      <c r="L85" s="557"/>
      <c r="M85" s="557"/>
      <c r="N85" s="557"/>
      <c r="O85" s="557"/>
      <c r="P85" s="557"/>
      <c r="Q85" s="557"/>
      <c r="R85" s="557">
        <v>1.0855000000000001</v>
      </c>
      <c r="S85" s="558">
        <v>0.47000000000000003</v>
      </c>
      <c r="T85" s="559"/>
      <c r="U85" s="560"/>
      <c r="V85" s="561"/>
      <c r="W85" s="562"/>
      <c r="X85" s="563"/>
      <c r="Y85" s="552"/>
      <c r="Z85" s="564"/>
      <c r="AA85" s="565"/>
      <c r="AB85" s="593" t="s">
        <v>1449</v>
      </c>
      <c r="AC85" s="596" t="s">
        <v>1447</v>
      </c>
    </row>
    <row r="86" spans="1:29" s="566" customFormat="1" ht="15" customHeight="1" x14ac:dyDescent="0.25">
      <c r="A86" s="568" t="s">
        <v>1266</v>
      </c>
      <c r="B86" s="567" t="s">
        <v>1234</v>
      </c>
      <c r="C86" s="552"/>
      <c r="D86" s="553"/>
      <c r="E86" s="554"/>
      <c r="F86" s="554"/>
      <c r="G86" s="554"/>
      <c r="H86" s="555"/>
      <c r="I86" s="556"/>
      <c r="J86" s="557"/>
      <c r="K86" s="557"/>
      <c r="L86" s="557"/>
      <c r="M86" s="557"/>
      <c r="N86" s="557"/>
      <c r="O86" s="557"/>
      <c r="P86" s="557"/>
      <c r="Q86" s="557"/>
      <c r="R86" s="557">
        <v>1.2601666666666664</v>
      </c>
      <c r="S86" s="558">
        <v>0.82500000000000007</v>
      </c>
      <c r="T86" s="559">
        <v>1.6</v>
      </c>
      <c r="U86" s="560"/>
      <c r="V86" s="561"/>
      <c r="W86" s="562"/>
      <c r="X86" s="563"/>
      <c r="Y86" s="552"/>
      <c r="Z86" s="564"/>
      <c r="AA86" s="565"/>
      <c r="AB86" s="593" t="s">
        <v>1449</v>
      </c>
      <c r="AC86" s="596" t="s">
        <v>1447</v>
      </c>
    </row>
    <row r="87" spans="1:29" s="465" customFormat="1" ht="15" customHeight="1" x14ac:dyDescent="0.25">
      <c r="A87" s="544" t="s">
        <v>1265</v>
      </c>
      <c r="B87" s="532" t="s">
        <v>1234</v>
      </c>
      <c r="C87" s="405">
        <v>167</v>
      </c>
      <c r="D87" s="430" t="s">
        <v>23</v>
      </c>
      <c r="E87" s="431"/>
      <c r="F87" s="431"/>
      <c r="G87" s="431"/>
      <c r="H87" s="432"/>
      <c r="I87" s="433"/>
      <c r="J87" s="434"/>
      <c r="K87" s="434"/>
      <c r="L87" s="434"/>
      <c r="M87" s="434"/>
      <c r="N87" s="434"/>
      <c r="O87" s="434"/>
      <c r="P87" s="434"/>
      <c r="Q87" s="434"/>
      <c r="R87" s="434">
        <v>1.6939999999999997</v>
      </c>
      <c r="S87" s="434">
        <v>1.4325000000000001</v>
      </c>
      <c r="T87" s="435">
        <v>1.8075000000000001</v>
      </c>
      <c r="U87" s="436"/>
      <c r="V87" s="437"/>
      <c r="W87" s="438"/>
      <c r="X87" s="439"/>
      <c r="Y87" s="462"/>
      <c r="Z87" s="463"/>
      <c r="AA87" s="464"/>
      <c r="AB87" s="593" t="s">
        <v>1449</v>
      </c>
      <c r="AC87" s="596" t="s">
        <v>1447</v>
      </c>
    </row>
    <row r="88" spans="1:29" s="465" customFormat="1" ht="15" customHeight="1" x14ac:dyDescent="0.25">
      <c r="A88" s="544" t="s">
        <v>1264</v>
      </c>
      <c r="B88" s="532" t="s">
        <v>1231</v>
      </c>
      <c r="C88" s="405">
        <v>15.7</v>
      </c>
      <c r="D88" s="430" t="s">
        <v>23</v>
      </c>
      <c r="E88" s="431"/>
      <c r="F88" s="431"/>
      <c r="G88" s="431"/>
      <c r="H88" s="432"/>
      <c r="I88" s="433"/>
      <c r="J88" s="434"/>
      <c r="K88" s="434"/>
      <c r="L88" s="434"/>
      <c r="M88" s="434"/>
      <c r="N88" s="434"/>
      <c r="O88" s="434"/>
      <c r="P88" s="434"/>
      <c r="Q88" s="434"/>
      <c r="R88" s="434">
        <v>3.9299999999999997</v>
      </c>
      <c r="S88" s="434">
        <v>3.8449999999999998</v>
      </c>
      <c r="T88" s="435">
        <v>5</v>
      </c>
      <c r="U88" s="436"/>
      <c r="V88" s="437"/>
      <c r="W88" s="438"/>
      <c r="X88" s="439"/>
      <c r="Y88" s="462"/>
      <c r="Z88" s="463"/>
      <c r="AA88" s="464"/>
      <c r="AB88" s="593" t="s">
        <v>1449</v>
      </c>
      <c r="AC88" s="596" t="s">
        <v>1447</v>
      </c>
    </row>
    <row r="89" spans="1:29" s="465" customFormat="1" ht="15" customHeight="1" x14ac:dyDescent="0.25">
      <c r="A89" s="544" t="s">
        <v>1263</v>
      </c>
      <c r="B89" s="532" t="s">
        <v>1231</v>
      </c>
      <c r="C89" s="405">
        <v>3.6</v>
      </c>
      <c r="D89" s="430" t="s">
        <v>23</v>
      </c>
      <c r="E89" s="431"/>
      <c r="F89" s="431"/>
      <c r="G89" s="431"/>
      <c r="H89" s="432"/>
      <c r="I89" s="433"/>
      <c r="J89" s="434"/>
      <c r="K89" s="434"/>
      <c r="L89" s="434"/>
      <c r="M89" s="434"/>
      <c r="N89" s="434"/>
      <c r="O89" s="434"/>
      <c r="P89" s="434"/>
      <c r="Q89" s="434"/>
      <c r="R89" s="434">
        <v>12</v>
      </c>
      <c r="S89" s="434">
        <v>16.672222222222224</v>
      </c>
      <c r="T89" s="435">
        <v>12</v>
      </c>
      <c r="U89" s="436"/>
      <c r="V89" s="437"/>
      <c r="W89" s="438"/>
      <c r="X89" s="439"/>
      <c r="Y89" s="482">
        <v>3</v>
      </c>
      <c r="Z89" s="463"/>
      <c r="AA89" s="464"/>
      <c r="AB89" s="591"/>
      <c r="AC89" s="590"/>
    </row>
    <row r="90" spans="1:29" s="381" customFormat="1" ht="15" customHeight="1" x14ac:dyDescent="0.25">
      <c r="A90" s="543" t="s">
        <v>1262</v>
      </c>
      <c r="B90" s="530" t="s">
        <v>1234</v>
      </c>
      <c r="C90" s="405">
        <v>6.5</v>
      </c>
      <c r="D90" s="406"/>
      <c r="E90" s="407"/>
      <c r="F90" s="407"/>
      <c r="G90" s="407" t="s">
        <v>23</v>
      </c>
      <c r="H90" s="408"/>
      <c r="I90" s="409"/>
      <c r="J90" s="410"/>
      <c r="K90" s="410"/>
      <c r="L90" s="410"/>
      <c r="M90" s="410"/>
      <c r="N90" s="410"/>
      <c r="O90" s="410"/>
      <c r="P90" s="410"/>
      <c r="Q90" s="410"/>
      <c r="R90" s="442">
        <v>0.68774999999999986</v>
      </c>
      <c r="S90" s="442">
        <v>0.61375000000000002</v>
      </c>
      <c r="T90" s="443">
        <v>0.76999999999999991</v>
      </c>
      <c r="U90" s="427"/>
      <c r="V90" s="428"/>
      <c r="W90" s="429"/>
      <c r="X90" s="415"/>
      <c r="Y90" s="405"/>
      <c r="Z90" s="460"/>
      <c r="AA90" s="461"/>
      <c r="AB90" s="593" t="s">
        <v>1449</v>
      </c>
      <c r="AC90" s="596" t="s">
        <v>1447</v>
      </c>
    </row>
    <row r="91" spans="1:29" s="465" customFormat="1" ht="15" customHeight="1" x14ac:dyDescent="0.25">
      <c r="A91" s="544" t="s">
        <v>1261</v>
      </c>
      <c r="B91" s="532" t="s">
        <v>1251</v>
      </c>
      <c r="C91" s="405">
        <v>1.8</v>
      </c>
      <c r="D91" s="430" t="s">
        <v>23</v>
      </c>
      <c r="E91" s="431"/>
      <c r="F91" s="431"/>
      <c r="G91" s="431"/>
      <c r="H91" s="432"/>
      <c r="I91" s="433"/>
      <c r="J91" s="434"/>
      <c r="K91" s="434"/>
      <c r="L91" s="434"/>
      <c r="M91" s="434"/>
      <c r="N91" s="434"/>
      <c r="O91" s="434"/>
      <c r="P91" s="434"/>
      <c r="Q91" s="434"/>
      <c r="R91" s="434">
        <v>8.2000000000000011</v>
      </c>
      <c r="S91" s="434">
        <v>8.861538461538462</v>
      </c>
      <c r="T91" s="435">
        <v>7</v>
      </c>
      <c r="U91" s="436"/>
      <c r="V91" s="437"/>
      <c r="W91" s="438"/>
      <c r="X91" s="439"/>
      <c r="Y91" s="462"/>
      <c r="Z91" s="463"/>
      <c r="AA91" s="464"/>
      <c r="AB91" s="593" t="s">
        <v>1449</v>
      </c>
      <c r="AC91" s="596" t="s">
        <v>1447</v>
      </c>
    </row>
    <row r="92" spans="1:29" s="465" customFormat="1" ht="15" customHeight="1" x14ac:dyDescent="0.25">
      <c r="A92" s="544" t="s">
        <v>1260</v>
      </c>
      <c r="B92" s="532" t="s">
        <v>1235</v>
      </c>
      <c r="C92" s="405">
        <v>29</v>
      </c>
      <c r="D92" s="430" t="s">
        <v>23</v>
      </c>
      <c r="E92" s="431"/>
      <c r="F92" s="431"/>
      <c r="G92" s="431"/>
      <c r="H92" s="432"/>
      <c r="I92" s="433"/>
      <c r="J92" s="434"/>
      <c r="K92" s="434"/>
      <c r="L92" s="434"/>
      <c r="M92" s="434"/>
      <c r="N92" s="434"/>
      <c r="O92" s="434"/>
      <c r="P92" s="434"/>
      <c r="Q92" s="434"/>
      <c r="R92" s="434">
        <v>3.9571428571428577</v>
      </c>
      <c r="S92" s="434">
        <v>3.7769230769230764</v>
      </c>
      <c r="T92" s="435">
        <v>5.15</v>
      </c>
      <c r="U92" s="436"/>
      <c r="V92" s="437"/>
      <c r="W92" s="438"/>
      <c r="X92" s="439"/>
      <c r="Y92" s="462"/>
      <c r="Z92" s="463"/>
      <c r="AA92" s="464"/>
      <c r="AB92" s="593" t="s">
        <v>1449</v>
      </c>
      <c r="AC92" s="596" t="s">
        <v>1447</v>
      </c>
    </row>
    <row r="93" spans="1:29" s="381" customFormat="1" ht="15" customHeight="1" x14ac:dyDescent="0.25">
      <c r="A93" s="543" t="s">
        <v>1259</v>
      </c>
      <c r="B93" s="530" t="s">
        <v>1234</v>
      </c>
      <c r="C93" s="405">
        <v>0.51</v>
      </c>
      <c r="D93" s="406"/>
      <c r="E93" s="407"/>
      <c r="F93" s="407"/>
      <c r="G93" s="407" t="s">
        <v>23</v>
      </c>
      <c r="H93" s="408"/>
      <c r="I93" s="409"/>
      <c r="J93" s="410"/>
      <c r="K93" s="410"/>
      <c r="L93" s="410"/>
      <c r="M93" s="410"/>
      <c r="N93" s="410"/>
      <c r="O93" s="410"/>
      <c r="P93" s="410"/>
      <c r="Q93" s="410"/>
      <c r="R93" s="410"/>
      <c r="S93" s="483">
        <v>0.1</v>
      </c>
      <c r="T93" s="443">
        <v>0.71699999999999997</v>
      </c>
      <c r="U93" s="427"/>
      <c r="V93" s="428"/>
      <c r="W93" s="429"/>
      <c r="X93" s="415"/>
      <c r="Y93" s="405"/>
      <c r="Z93" s="460"/>
      <c r="AA93" s="461"/>
      <c r="AB93" s="593" t="s">
        <v>1449</v>
      </c>
      <c r="AC93" s="596" t="s">
        <v>1447</v>
      </c>
    </row>
    <row r="94" spans="1:29" s="465" customFormat="1" ht="15" customHeight="1" x14ac:dyDescent="0.25">
      <c r="A94" s="544" t="s">
        <v>1258</v>
      </c>
      <c r="B94" s="532" t="s">
        <v>1231</v>
      </c>
      <c r="C94" s="405">
        <v>2.2000000000000002</v>
      </c>
      <c r="D94" s="430" t="s">
        <v>23</v>
      </c>
      <c r="E94" s="431"/>
      <c r="F94" s="431"/>
      <c r="G94" s="431"/>
      <c r="H94" s="432"/>
      <c r="I94" s="433"/>
      <c r="J94" s="434"/>
      <c r="K94" s="434"/>
      <c r="L94" s="434"/>
      <c r="M94" s="434"/>
      <c r="N94" s="434"/>
      <c r="O94" s="434"/>
      <c r="P94" s="434"/>
      <c r="Q94" s="434"/>
      <c r="R94" s="434">
        <v>2.35</v>
      </c>
      <c r="S94" s="434">
        <v>3.1749999999999994</v>
      </c>
      <c r="T94" s="435">
        <v>3.6750000000000003</v>
      </c>
      <c r="U94" s="436"/>
      <c r="V94" s="437"/>
      <c r="W94" s="438"/>
      <c r="X94" s="439"/>
      <c r="Y94" s="462"/>
      <c r="Z94" s="463"/>
      <c r="AA94" s="464"/>
      <c r="AB94" s="593" t="s">
        <v>1449</v>
      </c>
      <c r="AC94" s="596" t="s">
        <v>1447</v>
      </c>
    </row>
    <row r="95" spans="1:29" s="381" customFormat="1" ht="15" customHeight="1" x14ac:dyDescent="0.25">
      <c r="A95" s="543" t="s">
        <v>1257</v>
      </c>
      <c r="B95" s="530" t="s">
        <v>1235</v>
      </c>
      <c r="C95" s="405">
        <v>1.3</v>
      </c>
      <c r="D95" s="406"/>
      <c r="E95" s="407"/>
      <c r="F95" s="407"/>
      <c r="G95" s="407" t="s">
        <v>23</v>
      </c>
      <c r="H95" s="408"/>
      <c r="I95" s="409"/>
      <c r="J95" s="410"/>
      <c r="K95" s="410"/>
      <c r="L95" s="410"/>
      <c r="M95" s="410"/>
      <c r="N95" s="410"/>
      <c r="O95" s="410"/>
      <c r="P95" s="410">
        <v>1.79</v>
      </c>
      <c r="Q95" s="410">
        <v>1.69</v>
      </c>
      <c r="R95" s="410">
        <v>2.17</v>
      </c>
      <c r="S95" s="410">
        <v>2.73</v>
      </c>
      <c r="T95" s="411"/>
      <c r="U95" s="427"/>
      <c r="V95" s="428"/>
      <c r="W95" s="429"/>
      <c r="X95" s="415"/>
      <c r="Y95" s="405"/>
      <c r="Z95" s="460"/>
      <c r="AA95" s="461"/>
      <c r="AB95" s="593" t="s">
        <v>1449</v>
      </c>
      <c r="AC95" s="596" t="s">
        <v>1447</v>
      </c>
    </row>
    <row r="96" spans="1:29" s="583" customFormat="1" ht="15" customHeight="1" x14ac:dyDescent="0.25">
      <c r="A96" s="584" t="s">
        <v>1256</v>
      </c>
      <c r="B96" s="585" t="s">
        <v>1235</v>
      </c>
      <c r="C96" s="569"/>
      <c r="D96" s="570"/>
      <c r="E96" s="571"/>
      <c r="F96" s="571"/>
      <c r="G96" s="571"/>
      <c r="H96" s="572"/>
      <c r="I96" s="573"/>
      <c r="J96" s="574"/>
      <c r="K96" s="574"/>
      <c r="L96" s="574"/>
      <c r="M96" s="574"/>
      <c r="N96" s="574"/>
      <c r="O96" s="574"/>
      <c r="P96" s="575">
        <v>0.8899999999999999</v>
      </c>
      <c r="Q96" s="574">
        <v>3.16</v>
      </c>
      <c r="R96" s="574">
        <v>2.67</v>
      </c>
      <c r="S96" s="574">
        <v>1.37</v>
      </c>
      <c r="T96" s="576"/>
      <c r="U96" s="577"/>
      <c r="V96" s="578"/>
      <c r="W96" s="579"/>
      <c r="X96" s="580"/>
      <c r="Y96" s="569"/>
      <c r="Z96" s="581"/>
      <c r="AA96" s="582"/>
      <c r="AB96" s="593" t="s">
        <v>1449</v>
      </c>
      <c r="AC96" s="596" t="s">
        <v>1447</v>
      </c>
    </row>
    <row r="97" spans="1:33" s="465" customFormat="1" ht="15" customHeight="1" x14ac:dyDescent="0.25">
      <c r="A97" s="586" t="s">
        <v>1255</v>
      </c>
      <c r="B97" s="532" t="s">
        <v>1251</v>
      </c>
      <c r="C97" s="405">
        <v>3</v>
      </c>
      <c r="D97" s="430" t="s">
        <v>23</v>
      </c>
      <c r="E97" s="431"/>
      <c r="F97" s="431"/>
      <c r="G97" s="431"/>
      <c r="H97" s="432"/>
      <c r="I97" s="433"/>
      <c r="J97" s="434"/>
      <c r="K97" s="434"/>
      <c r="L97" s="434"/>
      <c r="M97" s="434"/>
      <c r="N97" s="434"/>
      <c r="O97" s="434"/>
      <c r="P97" s="434"/>
      <c r="Q97" s="434"/>
      <c r="R97" s="434">
        <v>1.8838709677419356</v>
      </c>
      <c r="S97" s="434">
        <v>2.4002083333333331</v>
      </c>
      <c r="T97" s="435">
        <v>2.7468421052631578</v>
      </c>
      <c r="U97" s="436"/>
      <c r="V97" s="437"/>
      <c r="W97" s="438"/>
      <c r="X97" s="439"/>
      <c r="Y97" s="462"/>
      <c r="Z97" s="463"/>
      <c r="AA97" s="464"/>
      <c r="AB97" s="593" t="s">
        <v>1449</v>
      </c>
      <c r="AC97" s="596" t="s">
        <v>1447</v>
      </c>
    </row>
    <row r="98" spans="1:33" s="459" customFormat="1" ht="15" customHeight="1" x14ac:dyDescent="0.25">
      <c r="A98" s="546" t="s">
        <v>1254</v>
      </c>
      <c r="B98" s="531" t="s">
        <v>1231</v>
      </c>
      <c r="C98" s="405">
        <v>2.6</v>
      </c>
      <c r="D98" s="416"/>
      <c r="E98" s="417" t="s">
        <v>23</v>
      </c>
      <c r="F98" s="417"/>
      <c r="G98" s="417"/>
      <c r="H98" s="418"/>
      <c r="I98" s="419"/>
      <c r="J98" s="420"/>
      <c r="K98" s="420"/>
      <c r="L98" s="420"/>
      <c r="M98" s="420"/>
      <c r="N98" s="420">
        <v>9.67</v>
      </c>
      <c r="O98" s="420"/>
      <c r="P98" s="420"/>
      <c r="Q98" s="420"/>
      <c r="R98" s="420">
        <v>4.1999999999999993</v>
      </c>
      <c r="S98" s="420"/>
      <c r="T98" s="422"/>
      <c r="U98" s="423"/>
      <c r="V98" s="424"/>
      <c r="W98" s="425"/>
      <c r="X98" s="426"/>
      <c r="Y98" s="456"/>
      <c r="Z98" s="457"/>
      <c r="AA98" s="458"/>
      <c r="AB98" s="593" t="s">
        <v>1449</v>
      </c>
      <c r="AC98" s="596" t="s">
        <v>1447</v>
      </c>
    </row>
    <row r="99" spans="1:33" s="480" customFormat="1" ht="15" customHeight="1" x14ac:dyDescent="0.25">
      <c r="A99" s="549" t="s">
        <v>1253</v>
      </c>
      <c r="B99" s="533" t="s">
        <v>1231</v>
      </c>
      <c r="C99" s="405">
        <v>15</v>
      </c>
      <c r="D99" s="467"/>
      <c r="E99" s="468"/>
      <c r="F99" s="468"/>
      <c r="G99" s="468"/>
      <c r="H99" s="469" t="s">
        <v>23</v>
      </c>
      <c r="I99" s="470"/>
      <c r="J99" s="471"/>
      <c r="K99" s="471"/>
      <c r="L99" s="471"/>
      <c r="M99" s="471"/>
      <c r="N99" s="471"/>
      <c r="O99" s="471"/>
      <c r="P99" s="471"/>
      <c r="Q99" s="471"/>
      <c r="R99" s="471">
        <v>2.7727272727272729</v>
      </c>
      <c r="S99" s="471">
        <v>3.9829024999999998</v>
      </c>
      <c r="T99" s="472">
        <v>2.5</v>
      </c>
      <c r="U99" s="473"/>
      <c r="V99" s="474"/>
      <c r="W99" s="475"/>
      <c r="X99" s="476"/>
      <c r="Y99" s="477"/>
      <c r="Z99" s="478"/>
      <c r="AA99" s="479"/>
      <c r="AB99" s="593" t="s">
        <v>1449</v>
      </c>
      <c r="AC99" s="596" t="s">
        <v>1447</v>
      </c>
    </row>
    <row r="100" spans="1:33" s="465" customFormat="1" ht="15" customHeight="1" x14ac:dyDescent="0.25">
      <c r="A100" s="547" t="s">
        <v>1252</v>
      </c>
      <c r="B100" s="532" t="s">
        <v>1251</v>
      </c>
      <c r="C100" s="405">
        <v>13</v>
      </c>
      <c r="D100" s="430" t="s">
        <v>23</v>
      </c>
      <c r="E100" s="431"/>
      <c r="F100" s="431"/>
      <c r="G100" s="431"/>
      <c r="H100" s="432"/>
      <c r="I100" s="433"/>
      <c r="J100" s="434"/>
      <c r="K100" s="434"/>
      <c r="L100" s="434"/>
      <c r="M100" s="434"/>
      <c r="N100" s="434"/>
      <c r="O100" s="434"/>
      <c r="P100" s="434"/>
      <c r="Q100" s="434"/>
      <c r="R100" s="434">
        <v>3.3571428571428572</v>
      </c>
      <c r="S100" s="434">
        <v>4.9076923076923071</v>
      </c>
      <c r="T100" s="435">
        <v>5.0249999999999995</v>
      </c>
      <c r="U100" s="436"/>
      <c r="V100" s="437"/>
      <c r="W100" s="438"/>
      <c r="X100" s="439"/>
      <c r="Y100" s="462"/>
      <c r="Z100" s="463"/>
      <c r="AA100" s="464"/>
      <c r="AB100" s="593" t="s">
        <v>1449</v>
      </c>
      <c r="AC100" s="596" t="s">
        <v>1447</v>
      </c>
    </row>
    <row r="101" spans="1:33" s="465" customFormat="1" ht="15" customHeight="1" x14ac:dyDescent="0.25">
      <c r="A101" s="547" t="s">
        <v>1250</v>
      </c>
      <c r="B101" s="532" t="s">
        <v>1231</v>
      </c>
      <c r="C101" s="405">
        <v>0.5</v>
      </c>
      <c r="D101" s="430" t="s">
        <v>23</v>
      </c>
      <c r="E101" s="431"/>
      <c r="F101" s="431"/>
      <c r="G101" s="431"/>
      <c r="H101" s="432"/>
      <c r="I101" s="433"/>
      <c r="J101" s="434"/>
      <c r="K101" s="434"/>
      <c r="L101" s="434"/>
      <c r="M101" s="434"/>
      <c r="N101" s="434"/>
      <c r="O101" s="434"/>
      <c r="P101" s="434"/>
      <c r="Q101" s="434"/>
      <c r="R101" s="434"/>
      <c r="S101" s="434">
        <v>5.7</v>
      </c>
      <c r="T101" s="435"/>
      <c r="U101" s="436"/>
      <c r="V101" s="437"/>
      <c r="W101" s="438"/>
      <c r="X101" s="439"/>
      <c r="Y101" s="462"/>
      <c r="Z101" s="463"/>
      <c r="AA101" s="464"/>
      <c r="AB101" s="593" t="s">
        <v>1449</v>
      </c>
      <c r="AC101" s="596" t="s">
        <v>1447</v>
      </c>
    </row>
    <row r="102" spans="1:33" s="381" customFormat="1" ht="15" customHeight="1" x14ac:dyDescent="0.25">
      <c r="A102" s="545" t="s">
        <v>1249</v>
      </c>
      <c r="B102" s="530" t="s">
        <v>1235</v>
      </c>
      <c r="C102" s="405">
        <v>4</v>
      </c>
      <c r="D102" s="406"/>
      <c r="E102" s="407"/>
      <c r="F102" s="407"/>
      <c r="G102" s="407" t="s">
        <v>23</v>
      </c>
      <c r="H102" s="408"/>
      <c r="I102" s="409"/>
      <c r="J102" s="410"/>
      <c r="K102" s="410"/>
      <c r="L102" s="410"/>
      <c r="M102" s="410"/>
      <c r="N102" s="410"/>
      <c r="O102" s="410">
        <v>2.82</v>
      </c>
      <c r="P102" s="410">
        <v>1.25</v>
      </c>
      <c r="Q102" s="442">
        <v>0.74</v>
      </c>
      <c r="R102" s="410">
        <v>1.51</v>
      </c>
      <c r="S102" s="410">
        <v>1.59</v>
      </c>
      <c r="T102" s="411"/>
      <c r="U102" s="427"/>
      <c r="V102" s="428"/>
      <c r="W102" s="429"/>
      <c r="X102" s="415"/>
      <c r="Y102" s="405"/>
      <c r="Z102" s="460"/>
      <c r="AA102" s="461"/>
      <c r="AB102" s="593" t="s">
        <v>1449</v>
      </c>
      <c r="AC102" s="596" t="s">
        <v>1447</v>
      </c>
    </row>
    <row r="103" spans="1:33" s="465" customFormat="1" ht="15" customHeight="1" x14ac:dyDescent="0.25">
      <c r="A103" s="547" t="s">
        <v>1182</v>
      </c>
      <c r="B103" s="532" t="s">
        <v>1234</v>
      </c>
      <c r="C103" s="405">
        <v>55</v>
      </c>
      <c r="D103" s="430" t="s">
        <v>23</v>
      </c>
      <c r="E103" s="431"/>
      <c r="F103" s="431"/>
      <c r="G103" s="431"/>
      <c r="H103" s="432"/>
      <c r="I103" s="433"/>
      <c r="J103" s="434"/>
      <c r="K103" s="434"/>
      <c r="L103" s="434"/>
      <c r="M103" s="434"/>
      <c r="N103" s="434"/>
      <c r="O103" s="434"/>
      <c r="P103" s="434"/>
      <c r="Q103" s="434">
        <v>1.0975000000000001</v>
      </c>
      <c r="R103" s="434">
        <v>1.1557142857142857</v>
      </c>
      <c r="S103" s="440">
        <v>0.67500000000000016</v>
      </c>
      <c r="T103" s="441">
        <v>0.5</v>
      </c>
      <c r="U103" s="436"/>
      <c r="V103" s="437"/>
      <c r="W103" s="438"/>
      <c r="X103" s="439"/>
      <c r="Y103" s="462"/>
      <c r="Z103" s="463"/>
      <c r="AA103" s="464"/>
      <c r="AB103" s="593" t="s">
        <v>1449</v>
      </c>
      <c r="AC103" s="596" t="s">
        <v>1447</v>
      </c>
    </row>
    <row r="104" spans="1:33" s="465" customFormat="1" ht="15" customHeight="1" x14ac:dyDescent="0.25">
      <c r="A104" s="547" t="s">
        <v>1248</v>
      </c>
      <c r="B104" s="532" t="s">
        <v>1235</v>
      </c>
      <c r="C104" s="405">
        <v>29.5</v>
      </c>
      <c r="D104" s="430" t="s">
        <v>23</v>
      </c>
      <c r="E104" s="431"/>
      <c r="F104" s="431"/>
      <c r="G104" s="431"/>
      <c r="H104" s="432"/>
      <c r="I104" s="433"/>
      <c r="J104" s="434"/>
      <c r="K104" s="434"/>
      <c r="L104" s="434"/>
      <c r="M104" s="434"/>
      <c r="N104" s="434"/>
      <c r="O104" s="434"/>
      <c r="P104" s="434"/>
      <c r="Q104" s="434"/>
      <c r="R104" s="434">
        <v>1.5642857142857145</v>
      </c>
      <c r="S104" s="434">
        <v>2.5749999999999997</v>
      </c>
      <c r="T104" s="435">
        <v>1.8599999999999999</v>
      </c>
      <c r="U104" s="436"/>
      <c r="V104" s="437"/>
      <c r="W104" s="438"/>
      <c r="X104" s="439"/>
      <c r="Y104" s="462"/>
      <c r="Z104" s="463"/>
      <c r="AA104" s="464"/>
      <c r="AB104" s="593" t="s">
        <v>1449</v>
      </c>
      <c r="AC104" s="596" t="s">
        <v>1447</v>
      </c>
    </row>
    <row r="105" spans="1:33" s="381" customFormat="1" ht="15" customHeight="1" x14ac:dyDescent="0.25">
      <c r="A105" s="545" t="s">
        <v>1174</v>
      </c>
      <c r="B105" s="530" t="s">
        <v>1234</v>
      </c>
      <c r="C105" s="405">
        <v>30</v>
      </c>
      <c r="D105" s="406"/>
      <c r="E105" s="407"/>
      <c r="F105" s="407"/>
      <c r="G105" s="407" t="s">
        <v>23</v>
      </c>
      <c r="H105" s="408"/>
      <c r="I105" s="409"/>
      <c r="J105" s="410"/>
      <c r="K105" s="410"/>
      <c r="L105" s="410"/>
      <c r="M105" s="410"/>
      <c r="N105" s="410"/>
      <c r="O105" s="410"/>
      <c r="P105" s="410"/>
      <c r="Q105" s="410"/>
      <c r="R105" s="410">
        <v>8.0666666666666682</v>
      </c>
      <c r="S105" s="410">
        <v>3.6875</v>
      </c>
      <c r="T105" s="411">
        <v>7.5</v>
      </c>
      <c r="U105" s="427"/>
      <c r="V105" s="428"/>
      <c r="W105" s="429"/>
      <c r="X105" s="415"/>
      <c r="Y105" s="405"/>
      <c r="Z105" s="460"/>
      <c r="AA105" s="461"/>
      <c r="AB105" s="593" t="s">
        <v>1449</v>
      </c>
      <c r="AC105" s="596" t="s">
        <v>1447</v>
      </c>
    </row>
    <row r="106" spans="1:33" s="381" customFormat="1" ht="15" customHeight="1" x14ac:dyDescent="0.25">
      <c r="A106" s="545" t="s">
        <v>1247</v>
      </c>
      <c r="B106" s="530" t="s">
        <v>1234</v>
      </c>
      <c r="C106" s="405">
        <v>0.1</v>
      </c>
      <c r="D106" s="406"/>
      <c r="E106" s="407"/>
      <c r="F106" s="407"/>
      <c r="G106" s="407" t="s">
        <v>23</v>
      </c>
      <c r="H106" s="408"/>
      <c r="I106" s="409"/>
      <c r="J106" s="410"/>
      <c r="K106" s="410"/>
      <c r="L106" s="410"/>
      <c r="M106" s="410"/>
      <c r="N106" s="410"/>
      <c r="O106" s="410"/>
      <c r="P106" s="410"/>
      <c r="Q106" s="410"/>
      <c r="R106" s="410"/>
      <c r="S106" s="442">
        <v>0.46888888888888886</v>
      </c>
      <c r="T106" s="443">
        <v>0.52749999999999997</v>
      </c>
      <c r="U106" s="427"/>
      <c r="V106" s="428"/>
      <c r="W106" s="429"/>
      <c r="X106" s="415"/>
      <c r="Y106" s="405"/>
      <c r="Z106" s="460"/>
      <c r="AA106" s="461"/>
      <c r="AB106" s="593" t="s">
        <v>1449</v>
      </c>
      <c r="AC106" s="596" t="s">
        <v>1447</v>
      </c>
    </row>
    <row r="107" spans="1:33" s="465" customFormat="1" ht="15" customHeight="1" x14ac:dyDescent="0.25">
      <c r="A107" s="547" t="s">
        <v>1246</v>
      </c>
      <c r="B107" s="532" t="s">
        <v>1234</v>
      </c>
      <c r="C107" s="405">
        <v>10.8</v>
      </c>
      <c r="D107" s="430" t="s">
        <v>23</v>
      </c>
      <c r="E107" s="431"/>
      <c r="F107" s="431"/>
      <c r="G107" s="431"/>
      <c r="H107" s="432"/>
      <c r="I107" s="433"/>
      <c r="J107" s="434"/>
      <c r="K107" s="434"/>
      <c r="L107" s="434"/>
      <c r="M107" s="434"/>
      <c r="N107" s="434"/>
      <c r="O107" s="434"/>
      <c r="P107" s="434"/>
      <c r="Q107" s="434">
        <v>1.7625</v>
      </c>
      <c r="R107" s="434">
        <v>1.5333333333333334</v>
      </c>
      <c r="S107" s="434">
        <v>1.5999999999999999</v>
      </c>
      <c r="T107" s="435">
        <v>1.325</v>
      </c>
      <c r="U107" s="436"/>
      <c r="V107" s="437"/>
      <c r="W107" s="438"/>
      <c r="X107" s="439"/>
      <c r="Y107" s="462"/>
      <c r="Z107" s="463"/>
      <c r="AA107" s="464"/>
      <c r="AB107" s="593" t="s">
        <v>1449</v>
      </c>
      <c r="AC107" s="596" t="s">
        <v>1447</v>
      </c>
    </row>
    <row r="108" spans="1:33" s="465" customFormat="1" ht="15" customHeight="1" x14ac:dyDescent="0.25">
      <c r="A108" s="547" t="s">
        <v>1245</v>
      </c>
      <c r="B108" s="532" t="s">
        <v>1231</v>
      </c>
      <c r="C108" s="405">
        <v>2</v>
      </c>
      <c r="D108" s="430" t="s">
        <v>23</v>
      </c>
      <c r="E108" s="431"/>
      <c r="F108" s="431"/>
      <c r="G108" s="431"/>
      <c r="H108" s="432"/>
      <c r="I108" s="433"/>
      <c r="J108" s="434"/>
      <c r="K108" s="434"/>
      <c r="L108" s="434"/>
      <c r="M108" s="434"/>
      <c r="N108" s="434"/>
      <c r="O108" s="434"/>
      <c r="P108" s="434"/>
      <c r="Q108" s="434"/>
      <c r="R108" s="434">
        <v>8.0466666666666669</v>
      </c>
      <c r="S108" s="434">
        <v>10.000000000000002</v>
      </c>
      <c r="T108" s="435">
        <v>68.62222222222222</v>
      </c>
      <c r="U108" s="436"/>
      <c r="V108" s="437"/>
      <c r="W108" s="438"/>
      <c r="X108" s="484">
        <v>1</v>
      </c>
      <c r="Y108" s="482">
        <v>1</v>
      </c>
      <c r="Z108" s="463"/>
      <c r="AA108" s="464"/>
      <c r="AB108" s="591"/>
      <c r="AC108" s="590"/>
    </row>
    <row r="109" spans="1:33" s="381" customFormat="1" ht="15" customHeight="1" x14ac:dyDescent="0.25">
      <c r="A109" s="545" t="s">
        <v>180</v>
      </c>
      <c r="B109" s="530" t="s">
        <v>1234</v>
      </c>
      <c r="C109" s="405">
        <v>20</v>
      </c>
      <c r="D109" s="406"/>
      <c r="E109" s="407"/>
      <c r="F109" s="407"/>
      <c r="G109" s="407" t="s">
        <v>23</v>
      </c>
      <c r="H109" s="408"/>
      <c r="I109" s="409"/>
      <c r="J109" s="410"/>
      <c r="K109" s="410"/>
      <c r="L109" s="410"/>
      <c r="M109" s="410"/>
      <c r="N109" s="410"/>
      <c r="O109" s="410"/>
      <c r="P109" s="410"/>
      <c r="Q109" s="410">
        <v>2.6000000000000005</v>
      </c>
      <c r="R109" s="410">
        <v>2.7166666666666668</v>
      </c>
      <c r="S109" s="410">
        <v>3.2416666666666658</v>
      </c>
      <c r="T109" s="411">
        <v>2.0750000000000002</v>
      </c>
      <c r="U109" s="427"/>
      <c r="V109" s="428"/>
      <c r="W109" s="429"/>
      <c r="X109" s="415"/>
      <c r="Y109" s="405"/>
      <c r="Z109" s="460"/>
      <c r="AA109" s="461"/>
      <c r="AB109" s="593" t="s">
        <v>1449</v>
      </c>
      <c r="AC109" s="596" t="s">
        <v>1447</v>
      </c>
    </row>
    <row r="110" spans="1:33" s="381" customFormat="1" ht="15" customHeight="1" x14ac:dyDescent="0.25">
      <c r="A110" s="545" t="s">
        <v>1244</v>
      </c>
      <c r="B110" s="530" t="s">
        <v>1234</v>
      </c>
      <c r="C110" s="405">
        <v>3.6</v>
      </c>
      <c r="D110" s="406"/>
      <c r="E110" s="407"/>
      <c r="F110" s="407"/>
      <c r="G110" s="407" t="s">
        <v>23</v>
      </c>
      <c r="H110" s="408"/>
      <c r="I110" s="409"/>
      <c r="J110" s="410">
        <v>1</v>
      </c>
      <c r="K110" s="410"/>
      <c r="L110" s="410"/>
      <c r="M110" s="410"/>
      <c r="N110" s="410"/>
      <c r="O110" s="410"/>
      <c r="P110" s="410"/>
      <c r="Q110" s="410">
        <v>1.2833333333333334</v>
      </c>
      <c r="R110" s="442">
        <v>0.91666666666666652</v>
      </c>
      <c r="S110" s="410">
        <v>1.1333333333333333</v>
      </c>
      <c r="T110" s="443">
        <v>0.625</v>
      </c>
      <c r="U110" s="427"/>
      <c r="V110" s="428"/>
      <c r="W110" s="429"/>
      <c r="X110" s="415"/>
      <c r="Y110" s="405"/>
      <c r="Z110" s="460"/>
      <c r="AA110" s="461"/>
      <c r="AB110" s="593" t="s">
        <v>1449</v>
      </c>
      <c r="AC110" s="596" t="s">
        <v>1447</v>
      </c>
      <c r="AD110" s="485"/>
      <c r="AE110" s="485"/>
      <c r="AF110" s="485"/>
      <c r="AG110" s="485"/>
    </row>
    <row r="111" spans="1:33" s="381" customFormat="1" ht="15" customHeight="1" x14ac:dyDescent="0.25">
      <c r="A111" s="545" t="s">
        <v>1243</v>
      </c>
      <c r="B111" s="530" t="s">
        <v>1234</v>
      </c>
      <c r="C111" s="405">
        <v>2.8</v>
      </c>
      <c r="D111" s="406"/>
      <c r="E111" s="407"/>
      <c r="F111" s="407"/>
      <c r="G111" s="407" t="s">
        <v>23</v>
      </c>
      <c r="H111" s="408"/>
      <c r="I111" s="409"/>
      <c r="J111" s="410"/>
      <c r="K111" s="410"/>
      <c r="L111" s="410"/>
      <c r="M111" s="410"/>
      <c r="N111" s="410"/>
      <c r="O111" s="410"/>
      <c r="P111" s="410"/>
      <c r="Q111" s="410"/>
      <c r="R111" s="410"/>
      <c r="S111" s="410">
        <v>2.5</v>
      </c>
      <c r="T111" s="411"/>
      <c r="U111" s="427"/>
      <c r="V111" s="428"/>
      <c r="W111" s="429"/>
      <c r="X111" s="415"/>
      <c r="Y111" s="405"/>
      <c r="Z111" s="460"/>
      <c r="AA111" s="461"/>
      <c r="AB111" s="593" t="s">
        <v>1449</v>
      </c>
      <c r="AC111" s="596" t="s">
        <v>1447</v>
      </c>
    </row>
    <row r="112" spans="1:33" s="381" customFormat="1" ht="15" customHeight="1" x14ac:dyDescent="0.25">
      <c r="A112" s="545" t="s">
        <v>1242</v>
      </c>
      <c r="B112" s="530" t="s">
        <v>1234</v>
      </c>
      <c r="C112" s="405">
        <v>21.6</v>
      </c>
      <c r="D112" s="406"/>
      <c r="E112" s="407"/>
      <c r="F112" s="407"/>
      <c r="G112" s="407" t="s">
        <v>23</v>
      </c>
      <c r="H112" s="408"/>
      <c r="I112" s="409"/>
      <c r="J112" s="410"/>
      <c r="K112" s="410"/>
      <c r="L112" s="410"/>
      <c r="M112" s="410"/>
      <c r="N112" s="410"/>
      <c r="O112" s="410"/>
      <c r="P112" s="410"/>
      <c r="Q112" s="442">
        <v>0.36899999999999999</v>
      </c>
      <c r="R112" s="442">
        <v>0.59833333333333327</v>
      </c>
      <c r="S112" s="442">
        <v>0.45466666666666661</v>
      </c>
      <c r="T112" s="443">
        <v>0.31666666666666671</v>
      </c>
      <c r="U112" s="427"/>
      <c r="V112" s="428"/>
      <c r="W112" s="429"/>
      <c r="X112" s="415"/>
      <c r="Y112" s="405"/>
      <c r="Z112" s="460"/>
      <c r="AA112" s="461"/>
      <c r="AB112" s="593" t="s">
        <v>1449</v>
      </c>
      <c r="AC112" s="596" t="s">
        <v>1447</v>
      </c>
    </row>
    <row r="113" spans="1:29" s="465" customFormat="1" ht="15" customHeight="1" x14ac:dyDescent="0.25">
      <c r="A113" s="547" t="s">
        <v>1241</v>
      </c>
      <c r="B113" s="532" t="s">
        <v>1231</v>
      </c>
      <c r="C113" s="405">
        <v>15.5</v>
      </c>
      <c r="D113" s="430" t="s">
        <v>23</v>
      </c>
      <c r="E113" s="431"/>
      <c r="F113" s="431"/>
      <c r="G113" s="431"/>
      <c r="H113" s="432"/>
      <c r="I113" s="433"/>
      <c r="J113" s="434"/>
      <c r="K113" s="434"/>
      <c r="L113" s="434"/>
      <c r="M113" s="434"/>
      <c r="N113" s="434"/>
      <c r="O113" s="434"/>
      <c r="P113" s="434"/>
      <c r="Q113" s="434"/>
      <c r="R113" s="434">
        <v>10.75</v>
      </c>
      <c r="S113" s="434">
        <v>11.35</v>
      </c>
      <c r="T113" s="435">
        <v>9.85</v>
      </c>
      <c r="U113" s="436"/>
      <c r="V113" s="437"/>
      <c r="W113" s="438"/>
      <c r="X113" s="439"/>
      <c r="Y113" s="482">
        <v>2</v>
      </c>
      <c r="Z113" s="463"/>
      <c r="AA113" s="464"/>
      <c r="AB113" s="593" t="s">
        <v>1449</v>
      </c>
      <c r="AC113" s="595"/>
    </row>
    <row r="114" spans="1:29" s="465" customFormat="1" ht="15" customHeight="1" x14ac:dyDescent="0.25">
      <c r="A114" s="547" t="s">
        <v>1240</v>
      </c>
      <c r="B114" s="532"/>
      <c r="C114" s="405">
        <v>28.5</v>
      </c>
      <c r="D114" s="430" t="s">
        <v>23</v>
      </c>
      <c r="E114" s="431"/>
      <c r="F114" s="431"/>
      <c r="G114" s="431"/>
      <c r="H114" s="432"/>
      <c r="I114" s="433"/>
      <c r="J114" s="434"/>
      <c r="K114" s="434"/>
      <c r="L114" s="434"/>
      <c r="M114" s="434"/>
      <c r="N114" s="434"/>
      <c r="O114" s="434"/>
      <c r="P114" s="434"/>
      <c r="Q114" s="434"/>
      <c r="R114" s="434">
        <v>5.6800000000000006</v>
      </c>
      <c r="S114" s="434">
        <v>11.475862068965517</v>
      </c>
      <c r="T114" s="435">
        <v>8.4625000000000004</v>
      </c>
      <c r="U114" s="436"/>
      <c r="V114" s="437"/>
      <c r="W114" s="438"/>
      <c r="X114" s="439"/>
      <c r="Y114" s="482">
        <v>1</v>
      </c>
      <c r="Z114" s="463"/>
      <c r="AA114" s="464"/>
      <c r="AB114" s="593" t="s">
        <v>1449</v>
      </c>
      <c r="AC114" s="595"/>
    </row>
    <row r="115" spans="1:29" s="465" customFormat="1" ht="15" customHeight="1" x14ac:dyDescent="0.25">
      <c r="A115" s="547" t="s">
        <v>1239</v>
      </c>
      <c r="B115" s="532" t="s">
        <v>1234</v>
      </c>
      <c r="C115" s="405">
        <v>8.5</v>
      </c>
      <c r="D115" s="430" t="s">
        <v>23</v>
      </c>
      <c r="E115" s="431"/>
      <c r="F115" s="431"/>
      <c r="G115" s="431"/>
      <c r="H115" s="432"/>
      <c r="I115" s="433"/>
      <c r="J115" s="434"/>
      <c r="K115" s="434"/>
      <c r="L115" s="434"/>
      <c r="M115" s="434"/>
      <c r="N115" s="434"/>
      <c r="O115" s="434"/>
      <c r="P115" s="434"/>
      <c r="Q115" s="434">
        <v>1.5250000000000001</v>
      </c>
      <c r="R115" s="434">
        <v>2.09375</v>
      </c>
      <c r="S115" s="434">
        <v>1.5125</v>
      </c>
      <c r="T115" s="441">
        <v>1.4333333333333333</v>
      </c>
      <c r="U115" s="436"/>
      <c r="V115" s="437"/>
      <c r="W115" s="438"/>
      <c r="X115" s="439"/>
      <c r="Y115" s="462"/>
      <c r="Z115" s="463"/>
      <c r="AA115" s="464"/>
      <c r="AB115" s="593" t="s">
        <v>1449</v>
      </c>
      <c r="AC115" s="596" t="s">
        <v>1447</v>
      </c>
    </row>
    <row r="116" spans="1:29" s="459" customFormat="1" ht="15" customHeight="1" x14ac:dyDescent="0.25">
      <c r="A116" s="546" t="s">
        <v>1238</v>
      </c>
      <c r="B116" s="531" t="s">
        <v>1234</v>
      </c>
      <c r="C116" s="405">
        <v>15</v>
      </c>
      <c r="D116" s="416"/>
      <c r="E116" s="417"/>
      <c r="F116" s="417" t="s">
        <v>23</v>
      </c>
      <c r="G116" s="417" t="s">
        <v>23</v>
      </c>
      <c r="H116" s="418"/>
      <c r="I116" s="419"/>
      <c r="J116" s="420"/>
      <c r="K116" s="420"/>
      <c r="L116" s="420"/>
      <c r="M116" s="420"/>
      <c r="N116" s="420"/>
      <c r="O116" s="420"/>
      <c r="P116" s="420"/>
      <c r="Q116" s="420">
        <v>4.34</v>
      </c>
      <c r="R116" s="420">
        <v>2.3208333333333333</v>
      </c>
      <c r="S116" s="420">
        <v>1.7507692307692309</v>
      </c>
      <c r="T116" s="422">
        <v>2.1666666666666665</v>
      </c>
      <c r="U116" s="423"/>
      <c r="V116" s="424"/>
      <c r="W116" s="425"/>
      <c r="X116" s="426"/>
      <c r="Y116" s="456"/>
      <c r="Z116" s="457"/>
      <c r="AA116" s="458"/>
      <c r="AB116" s="593" t="s">
        <v>1449</v>
      </c>
      <c r="AC116" s="596" t="s">
        <v>1447</v>
      </c>
    </row>
    <row r="117" spans="1:29" s="381" customFormat="1" ht="15" customHeight="1" x14ac:dyDescent="0.25">
      <c r="A117" s="545" t="s">
        <v>1237</v>
      </c>
      <c r="B117" s="530" t="s">
        <v>1234</v>
      </c>
      <c r="C117" s="405">
        <v>0.5</v>
      </c>
      <c r="D117" s="406"/>
      <c r="E117" s="407"/>
      <c r="F117" s="407"/>
      <c r="G117" s="407" t="s">
        <v>23</v>
      </c>
      <c r="H117" s="408"/>
      <c r="I117" s="409"/>
      <c r="J117" s="410"/>
      <c r="K117" s="410"/>
      <c r="L117" s="410"/>
      <c r="M117" s="410"/>
      <c r="N117" s="410"/>
      <c r="O117" s="410"/>
      <c r="P117" s="410"/>
      <c r="Q117" s="410"/>
      <c r="R117" s="442">
        <v>0.25</v>
      </c>
      <c r="S117" s="410">
        <v>2.6362500000000004</v>
      </c>
      <c r="T117" s="443">
        <v>0.76200000000000001</v>
      </c>
      <c r="U117" s="427"/>
      <c r="V117" s="428"/>
      <c r="W117" s="429"/>
      <c r="X117" s="415"/>
      <c r="Y117" s="405"/>
      <c r="Z117" s="460"/>
      <c r="AA117" s="461"/>
      <c r="AB117" s="593" t="s">
        <v>1449</v>
      </c>
      <c r="AC117" s="596" t="s">
        <v>1447</v>
      </c>
    </row>
    <row r="118" spans="1:29" s="381" customFormat="1" ht="15" customHeight="1" x14ac:dyDescent="0.25">
      <c r="A118" s="545" t="s">
        <v>1236</v>
      </c>
      <c r="B118" s="530" t="s">
        <v>1235</v>
      </c>
      <c r="C118" s="405">
        <v>1.2</v>
      </c>
      <c r="D118" s="406"/>
      <c r="E118" s="407"/>
      <c r="F118" s="407"/>
      <c r="G118" s="407" t="s">
        <v>23</v>
      </c>
      <c r="H118" s="408"/>
      <c r="I118" s="409"/>
      <c r="J118" s="410"/>
      <c r="K118" s="410"/>
      <c r="L118" s="410"/>
      <c r="M118" s="410"/>
      <c r="N118" s="410"/>
      <c r="O118" s="410"/>
      <c r="P118" s="442">
        <v>0.1</v>
      </c>
      <c r="Q118" s="442">
        <v>0.1</v>
      </c>
      <c r="R118" s="442">
        <v>0.74</v>
      </c>
      <c r="S118" s="410">
        <v>1.18</v>
      </c>
      <c r="T118" s="411"/>
      <c r="U118" s="427"/>
      <c r="V118" s="428"/>
      <c r="W118" s="429"/>
      <c r="X118" s="415"/>
      <c r="Y118" s="405"/>
      <c r="Z118" s="460"/>
      <c r="AA118" s="461"/>
      <c r="AB118" s="593" t="s">
        <v>1449</v>
      </c>
      <c r="AC118" s="596" t="s">
        <v>1447</v>
      </c>
    </row>
    <row r="119" spans="1:29" s="465" customFormat="1" ht="15" customHeight="1" x14ac:dyDescent="0.25">
      <c r="A119" s="547" t="s">
        <v>1173</v>
      </c>
      <c r="B119" s="532" t="s">
        <v>1234</v>
      </c>
      <c r="C119" s="405">
        <v>10.4</v>
      </c>
      <c r="D119" s="430" t="s">
        <v>23</v>
      </c>
      <c r="E119" s="431"/>
      <c r="F119" s="431"/>
      <c r="G119" s="431"/>
      <c r="H119" s="432"/>
      <c r="I119" s="433"/>
      <c r="J119" s="434"/>
      <c r="K119" s="434"/>
      <c r="L119" s="434"/>
      <c r="M119" s="434"/>
      <c r="N119" s="434"/>
      <c r="O119" s="434"/>
      <c r="P119" s="434"/>
      <c r="Q119" s="434">
        <v>2.2380000000000004</v>
      </c>
      <c r="R119" s="434">
        <v>2.0625000000000004</v>
      </c>
      <c r="S119" s="434">
        <v>1.8149999999999995</v>
      </c>
      <c r="T119" s="435">
        <v>1.825</v>
      </c>
      <c r="U119" s="436"/>
      <c r="V119" s="437"/>
      <c r="W119" s="438"/>
      <c r="X119" s="439"/>
      <c r="Y119" s="462"/>
      <c r="Z119" s="463"/>
      <c r="AA119" s="464"/>
      <c r="AB119" s="593" t="s">
        <v>1449</v>
      </c>
      <c r="AC119" s="596" t="s">
        <v>1447</v>
      </c>
    </row>
    <row r="120" spans="1:29" s="381" customFormat="1" ht="15" customHeight="1" x14ac:dyDescent="0.25">
      <c r="A120" s="545" t="s">
        <v>1233</v>
      </c>
      <c r="B120" s="530" t="s">
        <v>1231</v>
      </c>
      <c r="C120" s="405">
        <v>0.55000000000000004</v>
      </c>
      <c r="D120" s="406"/>
      <c r="E120" s="407"/>
      <c r="F120" s="407"/>
      <c r="G120" s="407" t="s">
        <v>23</v>
      </c>
      <c r="H120" s="408"/>
      <c r="I120" s="409"/>
      <c r="J120" s="410"/>
      <c r="K120" s="410"/>
      <c r="L120" s="410"/>
      <c r="M120" s="410"/>
      <c r="N120" s="410"/>
      <c r="O120" s="410"/>
      <c r="P120" s="410"/>
      <c r="Q120" s="410"/>
      <c r="R120" s="410"/>
      <c r="S120" s="410">
        <v>9.4333333333333318</v>
      </c>
      <c r="T120" s="411">
        <v>2.9</v>
      </c>
      <c r="U120" s="427"/>
      <c r="V120" s="428"/>
      <c r="W120" s="429"/>
      <c r="X120" s="415"/>
      <c r="Y120" s="405"/>
      <c r="Z120" s="460"/>
      <c r="AA120" s="461"/>
      <c r="AB120" s="593" t="s">
        <v>1449</v>
      </c>
      <c r="AC120" s="596" t="s">
        <v>1447</v>
      </c>
    </row>
    <row r="121" spans="1:29" s="381" customFormat="1" ht="15" customHeight="1" thickBot="1" x14ac:dyDescent="0.3">
      <c r="A121" s="545" t="s">
        <v>1232</v>
      </c>
      <c r="B121" s="530" t="s">
        <v>1231</v>
      </c>
      <c r="C121" s="405">
        <v>10.5</v>
      </c>
      <c r="D121" s="406"/>
      <c r="E121" s="407"/>
      <c r="F121" s="407"/>
      <c r="G121" s="407" t="s">
        <v>23</v>
      </c>
      <c r="H121" s="408"/>
      <c r="I121" s="409"/>
      <c r="J121" s="410"/>
      <c r="K121" s="410"/>
      <c r="L121" s="410"/>
      <c r="M121" s="410"/>
      <c r="N121" s="410"/>
      <c r="O121" s="410"/>
      <c r="P121" s="410"/>
      <c r="Q121" s="410">
        <v>8.3249999999999993</v>
      </c>
      <c r="R121" s="410">
        <v>5.4666666666666659</v>
      </c>
      <c r="S121" s="410">
        <v>5.7416666666666663</v>
      </c>
      <c r="T121" s="411">
        <v>7.55</v>
      </c>
      <c r="U121" s="486"/>
      <c r="V121" s="487"/>
      <c r="W121" s="488"/>
      <c r="X121" s="415"/>
      <c r="Y121" s="405"/>
      <c r="Z121" s="489"/>
      <c r="AA121" s="490"/>
      <c r="AB121" s="594" t="s">
        <v>1449</v>
      </c>
      <c r="AC121" s="597" t="s">
        <v>1447</v>
      </c>
    </row>
    <row r="122" spans="1:29" s="374" customFormat="1" ht="20.100000000000001" customHeight="1" thickBot="1" x14ac:dyDescent="0.3">
      <c r="A122" s="375" t="s">
        <v>1426</v>
      </c>
      <c r="B122" s="534"/>
      <c r="C122" s="365"/>
      <c r="D122" s="366">
        <f>COUNTA(D123:D158)</f>
        <v>6</v>
      </c>
      <c r="E122" s="398">
        <f>COUNTA(E123:E158)</f>
        <v>5</v>
      </c>
      <c r="F122" s="398">
        <f>COUNTA(F123:F158)</f>
        <v>3</v>
      </c>
      <c r="G122" s="398">
        <f>COUNTA(G123:G158)</f>
        <v>19</v>
      </c>
      <c r="H122" s="367">
        <f>COUNTA(H123:H158)</f>
        <v>6</v>
      </c>
      <c r="I122" s="387"/>
      <c r="J122" s="388"/>
      <c r="K122" s="388"/>
      <c r="L122" s="388"/>
      <c r="M122" s="388"/>
      <c r="N122" s="388"/>
      <c r="O122" s="388"/>
      <c r="P122" s="388"/>
      <c r="Q122" s="388"/>
      <c r="R122" s="388"/>
      <c r="S122" s="388"/>
      <c r="T122" s="389"/>
      <c r="U122" s="368">
        <v>60</v>
      </c>
      <c r="V122" s="368">
        <v>30</v>
      </c>
      <c r="W122" s="369">
        <v>36</v>
      </c>
      <c r="X122" s="370">
        <f>COUNTA(X123:X158)</f>
        <v>0</v>
      </c>
      <c r="Y122" s="371">
        <f>COUNTA(Y123:Y158)</f>
        <v>0</v>
      </c>
      <c r="Z122" s="372">
        <f>X122/W122</f>
        <v>0</v>
      </c>
      <c r="AA122" s="373">
        <f>Y122/W122</f>
        <v>0</v>
      </c>
      <c r="AB122" s="588">
        <f>COUNTA(AB123:AB158)/W122</f>
        <v>1</v>
      </c>
      <c r="AC122" s="589">
        <f>COUNTA(AC123:AC158)/W122</f>
        <v>1</v>
      </c>
    </row>
    <row r="123" spans="1:29" s="465" customFormat="1" ht="15" customHeight="1" x14ac:dyDescent="0.25">
      <c r="A123" s="547" t="s">
        <v>1181</v>
      </c>
      <c r="B123" s="532"/>
      <c r="C123" s="405">
        <v>36.78</v>
      </c>
      <c r="D123" s="430" t="s">
        <v>23</v>
      </c>
      <c r="E123" s="431"/>
      <c r="F123" s="431"/>
      <c r="G123" s="431"/>
      <c r="H123" s="432"/>
      <c r="I123" s="433"/>
      <c r="J123" s="434"/>
      <c r="K123" s="434"/>
      <c r="L123" s="434"/>
      <c r="M123" s="434"/>
      <c r="N123" s="434"/>
      <c r="O123" s="434"/>
      <c r="P123" s="434"/>
      <c r="Q123" s="434"/>
      <c r="R123" s="434"/>
      <c r="S123" s="434">
        <v>22.02</v>
      </c>
      <c r="T123" s="435">
        <v>8.6999999999999993</v>
      </c>
      <c r="U123" s="491"/>
      <c r="V123" s="492"/>
      <c r="W123" s="493"/>
      <c r="X123" s="439"/>
      <c r="Y123" s="462"/>
      <c r="Z123" s="494"/>
      <c r="AA123" s="495"/>
      <c r="AB123" s="592" t="s">
        <v>1449</v>
      </c>
      <c r="AC123" s="598" t="s">
        <v>1447</v>
      </c>
    </row>
    <row r="124" spans="1:29" s="459" customFormat="1" ht="15" customHeight="1" x14ac:dyDescent="0.25">
      <c r="A124" s="546" t="s">
        <v>1230</v>
      </c>
      <c r="B124" s="531"/>
      <c r="C124" s="405">
        <v>1</v>
      </c>
      <c r="D124" s="416"/>
      <c r="E124" s="417" t="s">
        <v>23</v>
      </c>
      <c r="F124" s="417"/>
      <c r="G124" s="417"/>
      <c r="H124" s="418"/>
      <c r="I124" s="419"/>
      <c r="J124" s="420">
        <v>7.8</v>
      </c>
      <c r="K124" s="420">
        <v>4.96</v>
      </c>
      <c r="L124" s="420"/>
      <c r="M124" s="420"/>
      <c r="N124" s="420"/>
      <c r="O124" s="420"/>
      <c r="P124" s="420"/>
      <c r="Q124" s="420"/>
      <c r="R124" s="420"/>
      <c r="S124" s="420"/>
      <c r="T124" s="422"/>
      <c r="U124" s="423"/>
      <c r="V124" s="424"/>
      <c r="W124" s="425"/>
      <c r="X124" s="426"/>
      <c r="Y124" s="456"/>
      <c r="Z124" s="457"/>
      <c r="AA124" s="458"/>
      <c r="AB124" s="593" t="s">
        <v>1449</v>
      </c>
      <c r="AC124" s="596" t="s">
        <v>1447</v>
      </c>
    </row>
    <row r="125" spans="1:29" s="465" customFormat="1" ht="15" customHeight="1" x14ac:dyDescent="0.25">
      <c r="A125" s="547" t="s">
        <v>1229</v>
      </c>
      <c r="B125" s="532"/>
      <c r="C125" s="405">
        <v>450</v>
      </c>
      <c r="D125" s="430" t="s">
        <v>23</v>
      </c>
      <c r="E125" s="431"/>
      <c r="F125" s="431"/>
      <c r="G125" s="431"/>
      <c r="H125" s="432"/>
      <c r="I125" s="433"/>
      <c r="J125" s="434"/>
      <c r="K125" s="434"/>
      <c r="L125" s="434"/>
      <c r="M125" s="434"/>
      <c r="N125" s="434"/>
      <c r="O125" s="434"/>
      <c r="P125" s="434"/>
      <c r="Q125" s="434">
        <v>3.3999999999999995</v>
      </c>
      <c r="R125" s="434">
        <v>18.457500000000003</v>
      </c>
      <c r="S125" s="434">
        <v>4.6574999999999998</v>
      </c>
      <c r="T125" s="435">
        <v>4.3150000000000004</v>
      </c>
      <c r="U125" s="436"/>
      <c r="V125" s="437"/>
      <c r="W125" s="438"/>
      <c r="X125" s="439"/>
      <c r="Y125" s="462"/>
      <c r="Z125" s="463"/>
      <c r="AA125" s="464"/>
      <c r="AB125" s="593" t="s">
        <v>1449</v>
      </c>
      <c r="AC125" s="596" t="s">
        <v>1447</v>
      </c>
    </row>
    <row r="126" spans="1:29" s="465" customFormat="1" ht="15" customHeight="1" x14ac:dyDescent="0.25">
      <c r="A126" s="547" t="s">
        <v>1228</v>
      </c>
      <c r="B126" s="532"/>
      <c r="C126" s="405">
        <v>0.50039999999999996</v>
      </c>
      <c r="D126" s="430" t="s">
        <v>23</v>
      </c>
      <c r="E126" s="431"/>
      <c r="F126" s="431"/>
      <c r="G126" s="431"/>
      <c r="H126" s="432"/>
      <c r="I126" s="433"/>
      <c r="J126" s="434"/>
      <c r="K126" s="434"/>
      <c r="L126" s="434"/>
      <c r="M126" s="434"/>
      <c r="N126" s="434"/>
      <c r="O126" s="434"/>
      <c r="P126" s="434"/>
      <c r="Q126" s="434"/>
      <c r="R126" s="434"/>
      <c r="S126" s="434">
        <v>9.4749999999999996</v>
      </c>
      <c r="T126" s="435">
        <v>0.4</v>
      </c>
      <c r="U126" s="436"/>
      <c r="V126" s="437"/>
      <c r="W126" s="438"/>
      <c r="X126" s="439"/>
      <c r="Y126" s="462"/>
      <c r="Z126" s="463"/>
      <c r="AA126" s="464"/>
      <c r="AB126" s="593" t="s">
        <v>1449</v>
      </c>
      <c r="AC126" s="596" t="s">
        <v>1447</v>
      </c>
    </row>
    <row r="127" spans="1:29" s="381" customFormat="1" ht="15" customHeight="1" x14ac:dyDescent="0.25">
      <c r="A127" s="545" t="s">
        <v>1227</v>
      </c>
      <c r="B127" s="530"/>
      <c r="C127" s="496" t="s">
        <v>1469</v>
      </c>
      <c r="D127" s="406"/>
      <c r="E127" s="407"/>
      <c r="F127" s="407"/>
      <c r="G127" s="407" t="s">
        <v>23</v>
      </c>
      <c r="H127" s="408"/>
      <c r="I127" s="409"/>
      <c r="J127" s="410"/>
      <c r="K127" s="410"/>
      <c r="L127" s="410"/>
      <c r="M127" s="410"/>
      <c r="N127" s="410">
        <v>4.8099999999999996</v>
      </c>
      <c r="O127" s="410"/>
      <c r="P127" s="410"/>
      <c r="Q127" s="410">
        <v>1.04</v>
      </c>
      <c r="R127" s="442">
        <v>0.88500000000000001</v>
      </c>
      <c r="S127" s="442">
        <v>0.79</v>
      </c>
      <c r="T127" s="411"/>
      <c r="U127" s="427"/>
      <c r="V127" s="428"/>
      <c r="W127" s="429"/>
      <c r="X127" s="415"/>
      <c r="Y127" s="405"/>
      <c r="Z127" s="460"/>
      <c r="AA127" s="461"/>
      <c r="AB127" s="593" t="s">
        <v>1449</v>
      </c>
      <c r="AC127" s="596" t="s">
        <v>1447</v>
      </c>
    </row>
    <row r="128" spans="1:29" s="459" customFormat="1" ht="15" customHeight="1" x14ac:dyDescent="0.25">
      <c r="A128" s="546" t="s">
        <v>1226</v>
      </c>
      <c r="B128" s="531"/>
      <c r="C128" s="496" t="s">
        <v>1469</v>
      </c>
      <c r="D128" s="416"/>
      <c r="E128" s="417" t="s">
        <v>23</v>
      </c>
      <c r="F128" s="417"/>
      <c r="G128" s="417"/>
      <c r="H128" s="418"/>
      <c r="I128" s="419"/>
      <c r="J128" s="420"/>
      <c r="K128" s="420"/>
      <c r="L128" s="420"/>
      <c r="M128" s="420"/>
      <c r="N128" s="420"/>
      <c r="O128" s="420"/>
      <c r="P128" s="420"/>
      <c r="Q128" s="420">
        <v>1.03</v>
      </c>
      <c r="R128" s="420">
        <v>2.1950000000000003</v>
      </c>
      <c r="S128" s="421">
        <v>0.91</v>
      </c>
      <c r="T128" s="497">
        <v>0.61499999999999999</v>
      </c>
      <c r="U128" s="423"/>
      <c r="V128" s="424"/>
      <c r="W128" s="425"/>
      <c r="X128" s="426"/>
      <c r="Y128" s="456"/>
      <c r="Z128" s="457"/>
      <c r="AA128" s="458"/>
      <c r="AB128" s="593" t="s">
        <v>1449</v>
      </c>
      <c r="AC128" s="596" t="s">
        <v>1447</v>
      </c>
    </row>
    <row r="129" spans="1:29" s="459" customFormat="1" ht="15" customHeight="1" x14ac:dyDescent="0.25">
      <c r="A129" s="546" t="s">
        <v>1225</v>
      </c>
      <c r="B129" s="531"/>
      <c r="C129" s="405">
        <v>2.2999999999999998</v>
      </c>
      <c r="D129" s="416"/>
      <c r="E129" s="417" t="s">
        <v>23</v>
      </c>
      <c r="F129" s="417"/>
      <c r="G129" s="417"/>
      <c r="H129" s="418"/>
      <c r="I129" s="419"/>
      <c r="J129" s="420"/>
      <c r="K129" s="420"/>
      <c r="L129" s="420"/>
      <c r="M129" s="420"/>
      <c r="N129" s="420"/>
      <c r="O129" s="420"/>
      <c r="P129" s="420"/>
      <c r="Q129" s="420"/>
      <c r="R129" s="420"/>
      <c r="S129" s="420">
        <v>0.98</v>
      </c>
      <c r="T129" s="497">
        <v>0.9</v>
      </c>
      <c r="U129" s="423"/>
      <c r="V129" s="424"/>
      <c r="W129" s="425"/>
      <c r="X129" s="426"/>
      <c r="Y129" s="456"/>
      <c r="Z129" s="457"/>
      <c r="AA129" s="458"/>
      <c r="AB129" s="593" t="s">
        <v>1449</v>
      </c>
      <c r="AC129" s="596" t="s">
        <v>1447</v>
      </c>
    </row>
    <row r="130" spans="1:29" s="381" customFormat="1" ht="15" customHeight="1" x14ac:dyDescent="0.25">
      <c r="A130" s="545" t="s">
        <v>1224</v>
      </c>
      <c r="B130" s="530"/>
      <c r="C130" s="405">
        <v>0.02</v>
      </c>
      <c r="D130" s="406"/>
      <c r="E130" s="407"/>
      <c r="F130" s="407"/>
      <c r="G130" s="407" t="s">
        <v>23</v>
      </c>
      <c r="H130" s="408"/>
      <c r="I130" s="409"/>
      <c r="J130" s="410"/>
      <c r="K130" s="410"/>
      <c r="L130" s="410"/>
      <c r="M130" s="410"/>
      <c r="N130" s="410"/>
      <c r="O130" s="410"/>
      <c r="P130" s="410"/>
      <c r="Q130" s="410"/>
      <c r="R130" s="410"/>
      <c r="S130" s="483">
        <v>0.17300000000000001</v>
      </c>
      <c r="T130" s="411">
        <v>0.97699999999999998</v>
      </c>
      <c r="U130" s="427"/>
      <c r="V130" s="428"/>
      <c r="W130" s="429"/>
      <c r="X130" s="415"/>
      <c r="Y130" s="405"/>
      <c r="Z130" s="460"/>
      <c r="AA130" s="461"/>
      <c r="AB130" s="593" t="s">
        <v>1449</v>
      </c>
      <c r="AC130" s="596" t="s">
        <v>1447</v>
      </c>
    </row>
    <row r="131" spans="1:29" s="381" customFormat="1" ht="15" customHeight="1" x14ac:dyDescent="0.25">
      <c r="A131" s="545" t="s">
        <v>1223</v>
      </c>
      <c r="B131" s="530"/>
      <c r="C131" s="405">
        <v>1.2</v>
      </c>
      <c r="D131" s="406"/>
      <c r="E131" s="407"/>
      <c r="F131" s="407"/>
      <c r="G131" s="407" t="s">
        <v>23</v>
      </c>
      <c r="H131" s="408"/>
      <c r="I131" s="409"/>
      <c r="J131" s="410"/>
      <c r="K131" s="410"/>
      <c r="L131" s="410"/>
      <c r="M131" s="410"/>
      <c r="N131" s="410"/>
      <c r="O131" s="410"/>
      <c r="P131" s="410"/>
      <c r="Q131" s="483">
        <v>0.156</v>
      </c>
      <c r="R131" s="483">
        <v>0.1043</v>
      </c>
      <c r="S131" s="442">
        <v>0.29475000000000001</v>
      </c>
      <c r="T131" s="411"/>
      <c r="U131" s="427"/>
      <c r="V131" s="428"/>
      <c r="W131" s="429"/>
      <c r="X131" s="415"/>
      <c r="Y131" s="405"/>
      <c r="Z131" s="460"/>
      <c r="AA131" s="461"/>
      <c r="AB131" s="593" t="s">
        <v>1449</v>
      </c>
      <c r="AC131" s="596" t="s">
        <v>1447</v>
      </c>
    </row>
    <row r="132" spans="1:29" s="381" customFormat="1" ht="15" customHeight="1" x14ac:dyDescent="0.25">
      <c r="A132" s="545" t="s">
        <v>1222</v>
      </c>
      <c r="B132" s="530"/>
      <c r="C132" s="496" t="s">
        <v>1469</v>
      </c>
      <c r="D132" s="406"/>
      <c r="E132" s="407"/>
      <c r="F132" s="407"/>
      <c r="G132" s="407" t="s">
        <v>23</v>
      </c>
      <c r="H132" s="408"/>
      <c r="I132" s="409"/>
      <c r="J132" s="410"/>
      <c r="K132" s="410"/>
      <c r="L132" s="410"/>
      <c r="M132" s="410"/>
      <c r="N132" s="410"/>
      <c r="O132" s="410"/>
      <c r="P132" s="410">
        <v>2.0299999999999998</v>
      </c>
      <c r="Q132" s="410">
        <v>1.5250000000000001</v>
      </c>
      <c r="R132" s="410"/>
      <c r="S132" s="410">
        <v>2.81</v>
      </c>
      <c r="T132" s="411">
        <v>1.42</v>
      </c>
      <c r="U132" s="427"/>
      <c r="V132" s="428"/>
      <c r="W132" s="429"/>
      <c r="X132" s="415"/>
      <c r="Y132" s="405"/>
      <c r="Z132" s="460"/>
      <c r="AA132" s="461"/>
      <c r="AB132" s="593" t="s">
        <v>1449</v>
      </c>
      <c r="AC132" s="596" t="s">
        <v>1447</v>
      </c>
    </row>
    <row r="133" spans="1:29" s="465" customFormat="1" ht="15" customHeight="1" x14ac:dyDescent="0.25">
      <c r="A133" s="547" t="s">
        <v>1221</v>
      </c>
      <c r="B133" s="532"/>
      <c r="C133" s="405">
        <v>0.43</v>
      </c>
      <c r="D133" s="430" t="s">
        <v>23</v>
      </c>
      <c r="E133" s="431"/>
      <c r="F133" s="431"/>
      <c r="G133" s="431"/>
      <c r="H133" s="432"/>
      <c r="I133" s="433"/>
      <c r="J133" s="434"/>
      <c r="K133" s="434"/>
      <c r="L133" s="434"/>
      <c r="M133" s="434"/>
      <c r="N133" s="434"/>
      <c r="O133" s="434"/>
      <c r="P133" s="434"/>
      <c r="Q133" s="434"/>
      <c r="R133" s="434"/>
      <c r="S133" s="440">
        <v>0.85</v>
      </c>
      <c r="T133" s="498">
        <v>0.14000000000000001</v>
      </c>
      <c r="U133" s="436"/>
      <c r="V133" s="437"/>
      <c r="W133" s="438"/>
      <c r="X133" s="439"/>
      <c r="Y133" s="462"/>
      <c r="Z133" s="463"/>
      <c r="AA133" s="464"/>
      <c r="AB133" s="593" t="s">
        <v>1449</v>
      </c>
      <c r="AC133" s="596" t="s">
        <v>1447</v>
      </c>
    </row>
    <row r="134" spans="1:29" s="480" customFormat="1" ht="15" customHeight="1" x14ac:dyDescent="0.25">
      <c r="A134" s="549" t="s">
        <v>1176</v>
      </c>
      <c r="B134" s="533"/>
      <c r="C134" s="405">
        <v>255.3</v>
      </c>
      <c r="D134" s="467"/>
      <c r="E134" s="468"/>
      <c r="F134" s="468"/>
      <c r="G134" s="468"/>
      <c r="H134" s="469" t="s">
        <v>23</v>
      </c>
      <c r="I134" s="470"/>
      <c r="J134" s="471"/>
      <c r="K134" s="471"/>
      <c r="L134" s="471"/>
      <c r="M134" s="471"/>
      <c r="N134" s="471"/>
      <c r="O134" s="471"/>
      <c r="P134" s="471"/>
      <c r="Q134" s="471">
        <v>0.96399999999999997</v>
      </c>
      <c r="R134" s="471"/>
      <c r="S134" s="471"/>
      <c r="T134" s="472"/>
      <c r="U134" s="473"/>
      <c r="V134" s="474"/>
      <c r="W134" s="475"/>
      <c r="X134" s="476"/>
      <c r="Y134" s="477"/>
      <c r="Z134" s="478"/>
      <c r="AA134" s="479"/>
      <c r="AB134" s="593" t="s">
        <v>1449</v>
      </c>
      <c r="AC134" s="596" t="s">
        <v>1447</v>
      </c>
    </row>
    <row r="135" spans="1:29" s="459" customFormat="1" ht="15" customHeight="1" x14ac:dyDescent="0.25">
      <c r="A135" s="546" t="s">
        <v>1220</v>
      </c>
      <c r="B135" s="531"/>
      <c r="C135" s="405">
        <v>0.6</v>
      </c>
      <c r="D135" s="416"/>
      <c r="E135" s="417"/>
      <c r="F135" s="417" t="s">
        <v>23</v>
      </c>
      <c r="G135" s="417" t="s">
        <v>23</v>
      </c>
      <c r="H135" s="418"/>
      <c r="I135" s="419"/>
      <c r="J135" s="420"/>
      <c r="K135" s="420">
        <v>4.6100000000000003</v>
      </c>
      <c r="L135" s="420"/>
      <c r="M135" s="420"/>
      <c r="N135" s="420"/>
      <c r="O135" s="421">
        <v>0.68</v>
      </c>
      <c r="P135" s="420"/>
      <c r="Q135" s="420"/>
      <c r="R135" s="420"/>
      <c r="S135" s="420"/>
      <c r="T135" s="422"/>
      <c r="U135" s="423"/>
      <c r="V135" s="424"/>
      <c r="W135" s="425"/>
      <c r="X135" s="426"/>
      <c r="Y135" s="456"/>
      <c r="Z135" s="457"/>
      <c r="AA135" s="458"/>
      <c r="AB135" s="593" t="s">
        <v>1449</v>
      </c>
      <c r="AC135" s="596" t="s">
        <v>1447</v>
      </c>
    </row>
    <row r="136" spans="1:29" s="381" customFormat="1" ht="15" customHeight="1" x14ac:dyDescent="0.25">
      <c r="A136" s="545" t="s">
        <v>1219</v>
      </c>
      <c r="B136" s="530"/>
      <c r="C136" s="405">
        <v>0.72440000000000004</v>
      </c>
      <c r="D136" s="406"/>
      <c r="E136" s="407"/>
      <c r="F136" s="407"/>
      <c r="G136" s="407" t="s">
        <v>23</v>
      </c>
      <c r="H136" s="408"/>
      <c r="I136" s="409"/>
      <c r="J136" s="410"/>
      <c r="K136" s="410"/>
      <c r="L136" s="410"/>
      <c r="M136" s="410"/>
      <c r="N136" s="410"/>
      <c r="O136" s="410"/>
      <c r="P136" s="410"/>
      <c r="Q136" s="410"/>
      <c r="R136" s="410"/>
      <c r="S136" s="410"/>
      <c r="T136" s="411">
        <v>23.166666666666668</v>
      </c>
      <c r="U136" s="427"/>
      <c r="V136" s="428"/>
      <c r="W136" s="429"/>
      <c r="X136" s="415"/>
      <c r="Y136" s="405"/>
      <c r="Z136" s="460"/>
      <c r="AA136" s="461"/>
      <c r="AB136" s="593" t="s">
        <v>1449</v>
      </c>
      <c r="AC136" s="596" t="s">
        <v>1447</v>
      </c>
    </row>
    <row r="137" spans="1:29" s="381" customFormat="1" ht="15" customHeight="1" x14ac:dyDescent="0.25">
      <c r="A137" s="545" t="s">
        <v>1175</v>
      </c>
      <c r="B137" s="530"/>
      <c r="C137" s="405">
        <v>2.7</v>
      </c>
      <c r="D137" s="406"/>
      <c r="E137" s="407"/>
      <c r="F137" s="407"/>
      <c r="G137" s="407" t="s">
        <v>23</v>
      </c>
      <c r="H137" s="408"/>
      <c r="I137" s="409"/>
      <c r="J137" s="410"/>
      <c r="K137" s="410"/>
      <c r="L137" s="410"/>
      <c r="M137" s="410"/>
      <c r="N137" s="410"/>
      <c r="O137" s="410"/>
      <c r="P137" s="410"/>
      <c r="Q137" s="410"/>
      <c r="R137" s="442">
        <v>0.59800000000000009</v>
      </c>
      <c r="S137" s="442">
        <v>0.46166666666666661</v>
      </c>
      <c r="T137" s="443">
        <v>0.30499999999999999</v>
      </c>
      <c r="U137" s="427"/>
      <c r="V137" s="428"/>
      <c r="W137" s="429"/>
      <c r="X137" s="415"/>
      <c r="Y137" s="405"/>
      <c r="Z137" s="460"/>
      <c r="AA137" s="461"/>
      <c r="AB137" s="593" t="s">
        <v>1449</v>
      </c>
      <c r="AC137" s="596" t="s">
        <v>1447</v>
      </c>
    </row>
    <row r="138" spans="1:29" s="459" customFormat="1" ht="15" customHeight="1" x14ac:dyDescent="0.25">
      <c r="A138" s="546" t="s">
        <v>1218</v>
      </c>
      <c r="B138" s="531"/>
      <c r="C138" s="405">
        <v>2</v>
      </c>
      <c r="D138" s="416"/>
      <c r="E138" s="417"/>
      <c r="F138" s="417" t="s">
        <v>23</v>
      </c>
      <c r="G138" s="417" t="s">
        <v>23</v>
      </c>
      <c r="H138" s="418"/>
      <c r="I138" s="419"/>
      <c r="J138" s="420"/>
      <c r="K138" s="420">
        <v>4.66</v>
      </c>
      <c r="L138" s="420"/>
      <c r="M138" s="420"/>
      <c r="N138" s="420"/>
      <c r="O138" s="420"/>
      <c r="P138" s="420"/>
      <c r="Q138" s="420"/>
      <c r="R138" s="420"/>
      <c r="S138" s="420"/>
      <c r="T138" s="422"/>
      <c r="U138" s="423"/>
      <c r="V138" s="424"/>
      <c r="W138" s="425"/>
      <c r="X138" s="426"/>
      <c r="Y138" s="456"/>
      <c r="Z138" s="457"/>
      <c r="AA138" s="458"/>
      <c r="AB138" s="593" t="s">
        <v>1449</v>
      </c>
      <c r="AC138" s="596" t="s">
        <v>1447</v>
      </c>
    </row>
    <row r="139" spans="1:29" s="480" customFormat="1" ht="15" customHeight="1" x14ac:dyDescent="0.25">
      <c r="A139" s="549" t="s">
        <v>1217</v>
      </c>
      <c r="B139" s="533"/>
      <c r="C139" s="405">
        <v>240</v>
      </c>
      <c r="D139" s="467"/>
      <c r="E139" s="468"/>
      <c r="F139" s="468"/>
      <c r="G139" s="468"/>
      <c r="H139" s="469" t="s">
        <v>23</v>
      </c>
      <c r="I139" s="470"/>
      <c r="J139" s="471"/>
      <c r="K139" s="471"/>
      <c r="L139" s="471"/>
      <c r="M139" s="471"/>
      <c r="N139" s="471"/>
      <c r="O139" s="471"/>
      <c r="P139" s="471"/>
      <c r="Q139" s="471"/>
      <c r="R139" s="499">
        <v>7.4917500000000006</v>
      </c>
      <c r="S139" s="499">
        <v>7.4578571428571419</v>
      </c>
      <c r="T139" s="500">
        <v>7.0921570588235285</v>
      </c>
      <c r="U139" s="473"/>
      <c r="V139" s="474"/>
      <c r="W139" s="475"/>
      <c r="X139" s="476"/>
      <c r="Y139" s="477"/>
      <c r="Z139" s="478"/>
      <c r="AA139" s="479"/>
      <c r="AB139" s="593" t="s">
        <v>1449</v>
      </c>
      <c r="AC139" s="596" t="s">
        <v>1447</v>
      </c>
    </row>
    <row r="140" spans="1:29" s="465" customFormat="1" ht="15" customHeight="1" x14ac:dyDescent="0.25">
      <c r="A140" s="547" t="s">
        <v>1216</v>
      </c>
      <c r="B140" s="532"/>
      <c r="C140" s="405">
        <v>0.8</v>
      </c>
      <c r="D140" s="430" t="s">
        <v>23</v>
      </c>
      <c r="E140" s="431"/>
      <c r="F140" s="431"/>
      <c r="G140" s="431"/>
      <c r="H140" s="432"/>
      <c r="I140" s="433"/>
      <c r="J140" s="434"/>
      <c r="K140" s="434"/>
      <c r="L140" s="434"/>
      <c r="M140" s="434"/>
      <c r="N140" s="434"/>
      <c r="O140" s="434"/>
      <c r="P140" s="434"/>
      <c r="Q140" s="434"/>
      <c r="R140" s="434"/>
      <c r="S140" s="434">
        <v>30</v>
      </c>
      <c r="T140" s="435"/>
      <c r="U140" s="436"/>
      <c r="V140" s="437"/>
      <c r="W140" s="438"/>
      <c r="X140" s="439"/>
      <c r="Y140" s="462"/>
      <c r="Z140" s="463"/>
      <c r="AA140" s="464"/>
      <c r="AB140" s="593" t="s">
        <v>1449</v>
      </c>
      <c r="AC140" s="596" t="s">
        <v>1447</v>
      </c>
    </row>
    <row r="141" spans="1:29" s="381" customFormat="1" ht="15" customHeight="1" x14ac:dyDescent="0.25">
      <c r="A141" s="545" t="s">
        <v>1215</v>
      </c>
      <c r="B141" s="530"/>
      <c r="C141" s="405">
        <v>0.28799999999999998</v>
      </c>
      <c r="D141" s="406"/>
      <c r="E141" s="407"/>
      <c r="F141" s="407"/>
      <c r="G141" s="407" t="s">
        <v>23</v>
      </c>
      <c r="H141" s="408"/>
      <c r="I141" s="409"/>
      <c r="J141" s="410"/>
      <c r="K141" s="410"/>
      <c r="L141" s="410"/>
      <c r="M141" s="410"/>
      <c r="N141" s="410"/>
      <c r="O141" s="442"/>
      <c r="P141" s="442">
        <v>0.31562299999999999</v>
      </c>
      <c r="Q141" s="442"/>
      <c r="R141" s="442">
        <v>0.4</v>
      </c>
      <c r="S141" s="483">
        <v>0.10000000000000002</v>
      </c>
      <c r="T141" s="411"/>
      <c r="U141" s="427"/>
      <c r="V141" s="428"/>
      <c r="W141" s="429"/>
      <c r="X141" s="415"/>
      <c r="Y141" s="405"/>
      <c r="Z141" s="460"/>
      <c r="AA141" s="461"/>
      <c r="AB141" s="593" t="s">
        <v>1449</v>
      </c>
      <c r="AC141" s="596" t="s">
        <v>1447</v>
      </c>
    </row>
    <row r="142" spans="1:29" s="480" customFormat="1" ht="15" customHeight="1" x14ac:dyDescent="0.25">
      <c r="A142" s="549" t="s">
        <v>1214</v>
      </c>
      <c r="B142" s="533"/>
      <c r="C142" s="405">
        <v>6.7000000000000004E-2</v>
      </c>
      <c r="D142" s="467"/>
      <c r="E142" s="468"/>
      <c r="F142" s="468"/>
      <c r="G142" s="468"/>
      <c r="H142" s="469" t="s">
        <v>23</v>
      </c>
      <c r="I142" s="470"/>
      <c r="J142" s="471"/>
      <c r="K142" s="471"/>
      <c r="L142" s="471"/>
      <c r="M142" s="471"/>
      <c r="N142" s="471"/>
      <c r="O142" s="471"/>
      <c r="P142" s="471"/>
      <c r="Q142" s="471"/>
      <c r="R142" s="471"/>
      <c r="S142" s="471"/>
      <c r="T142" s="500">
        <v>0.67</v>
      </c>
      <c r="U142" s="473"/>
      <c r="V142" s="474"/>
      <c r="W142" s="475"/>
      <c r="X142" s="476"/>
      <c r="Y142" s="477"/>
      <c r="Z142" s="478"/>
      <c r="AA142" s="479"/>
      <c r="AB142" s="593" t="s">
        <v>1449</v>
      </c>
      <c r="AC142" s="596" t="s">
        <v>1447</v>
      </c>
    </row>
    <row r="143" spans="1:29" s="381" customFormat="1" ht="15" customHeight="1" x14ac:dyDescent="0.25">
      <c r="A143" s="545" t="s">
        <v>1213</v>
      </c>
      <c r="B143" s="530"/>
      <c r="C143" s="405">
        <v>0.95</v>
      </c>
      <c r="D143" s="406"/>
      <c r="E143" s="407"/>
      <c r="F143" s="407"/>
      <c r="G143" s="407" t="s">
        <v>23</v>
      </c>
      <c r="H143" s="408"/>
      <c r="I143" s="409"/>
      <c r="J143" s="410"/>
      <c r="K143" s="410"/>
      <c r="L143" s="410"/>
      <c r="M143" s="410"/>
      <c r="N143" s="410"/>
      <c r="O143" s="410"/>
      <c r="P143" s="410"/>
      <c r="Q143" s="410"/>
      <c r="R143" s="410"/>
      <c r="S143" s="410"/>
      <c r="T143" s="501">
        <v>0.24</v>
      </c>
      <c r="U143" s="427"/>
      <c r="V143" s="428"/>
      <c r="W143" s="429"/>
      <c r="X143" s="415"/>
      <c r="Y143" s="405"/>
      <c r="Z143" s="460"/>
      <c r="AA143" s="461"/>
      <c r="AB143" s="593" t="s">
        <v>1449</v>
      </c>
      <c r="AC143" s="596" t="s">
        <v>1447</v>
      </c>
    </row>
    <row r="144" spans="1:29" s="465" customFormat="1" ht="15" customHeight="1" x14ac:dyDescent="0.25">
      <c r="A144" s="547" t="s">
        <v>1212</v>
      </c>
      <c r="B144" s="532"/>
      <c r="C144" s="405">
        <v>1.7</v>
      </c>
      <c r="D144" s="430" t="s">
        <v>23</v>
      </c>
      <c r="E144" s="431"/>
      <c r="F144" s="431"/>
      <c r="G144" s="431"/>
      <c r="H144" s="432"/>
      <c r="I144" s="433"/>
      <c r="J144" s="434"/>
      <c r="K144" s="434"/>
      <c r="L144" s="434"/>
      <c r="M144" s="434"/>
      <c r="N144" s="434"/>
      <c r="O144" s="434"/>
      <c r="P144" s="434"/>
      <c r="Q144" s="434"/>
      <c r="R144" s="434">
        <v>2.35</v>
      </c>
      <c r="S144" s="434">
        <v>3.1749999999999994</v>
      </c>
      <c r="T144" s="435">
        <v>3.6750000000000003</v>
      </c>
      <c r="U144" s="436"/>
      <c r="V144" s="437"/>
      <c r="W144" s="438"/>
      <c r="X144" s="439"/>
      <c r="Y144" s="462"/>
      <c r="Z144" s="463"/>
      <c r="AA144" s="464"/>
      <c r="AB144" s="593" t="s">
        <v>1449</v>
      </c>
      <c r="AC144" s="596" t="s">
        <v>1447</v>
      </c>
    </row>
    <row r="145" spans="1:29" s="381" customFormat="1" ht="15" customHeight="1" x14ac:dyDescent="0.25">
      <c r="A145" s="545" t="s">
        <v>1211</v>
      </c>
      <c r="B145" s="530"/>
      <c r="C145" s="496" t="s">
        <v>1469</v>
      </c>
      <c r="D145" s="406"/>
      <c r="E145" s="407"/>
      <c r="F145" s="407"/>
      <c r="G145" s="407" t="s">
        <v>23</v>
      </c>
      <c r="H145" s="408"/>
      <c r="I145" s="409"/>
      <c r="J145" s="410"/>
      <c r="K145" s="410"/>
      <c r="L145" s="410"/>
      <c r="M145" s="410"/>
      <c r="N145" s="410"/>
      <c r="O145" s="410">
        <v>11.2</v>
      </c>
      <c r="P145" s="410"/>
      <c r="Q145" s="410"/>
      <c r="R145" s="410"/>
      <c r="S145" s="410"/>
      <c r="T145" s="411"/>
      <c r="U145" s="427"/>
      <c r="V145" s="428"/>
      <c r="W145" s="429"/>
      <c r="X145" s="415"/>
      <c r="Y145" s="405"/>
      <c r="Z145" s="460"/>
      <c r="AA145" s="461"/>
      <c r="AB145" s="593" t="s">
        <v>1449</v>
      </c>
      <c r="AC145" s="596" t="s">
        <v>1447</v>
      </c>
    </row>
    <row r="146" spans="1:29" s="480" customFormat="1" ht="15" customHeight="1" x14ac:dyDescent="0.25">
      <c r="A146" s="549" t="s">
        <v>1210</v>
      </c>
      <c r="B146" s="533"/>
      <c r="C146" s="405">
        <v>0.05</v>
      </c>
      <c r="D146" s="467"/>
      <c r="E146" s="468"/>
      <c r="F146" s="468"/>
      <c r="G146" s="468"/>
      <c r="H146" s="469" t="s">
        <v>23</v>
      </c>
      <c r="I146" s="470"/>
      <c r="J146" s="471"/>
      <c r="K146" s="471"/>
      <c r="L146" s="471"/>
      <c r="M146" s="471"/>
      <c r="N146" s="471"/>
      <c r="O146" s="471"/>
      <c r="P146" s="471"/>
      <c r="Q146" s="471"/>
      <c r="R146" s="471"/>
      <c r="S146" s="471"/>
      <c r="T146" s="500">
        <v>0.27800000000000002</v>
      </c>
      <c r="U146" s="473"/>
      <c r="V146" s="474"/>
      <c r="W146" s="475"/>
      <c r="X146" s="476"/>
      <c r="Y146" s="477"/>
      <c r="Z146" s="478"/>
      <c r="AA146" s="479"/>
      <c r="AB146" s="593" t="s">
        <v>1449</v>
      </c>
      <c r="AC146" s="596" t="s">
        <v>1447</v>
      </c>
    </row>
    <row r="147" spans="1:29" s="459" customFormat="1" ht="15" customHeight="1" x14ac:dyDescent="0.25">
      <c r="A147" s="546" t="s">
        <v>1209</v>
      </c>
      <c r="B147" s="531"/>
      <c r="C147" s="496" t="s">
        <v>1469</v>
      </c>
      <c r="D147" s="416"/>
      <c r="E147" s="417" t="s">
        <v>23</v>
      </c>
      <c r="F147" s="417"/>
      <c r="G147" s="417"/>
      <c r="H147" s="418"/>
      <c r="I147" s="419"/>
      <c r="J147" s="420"/>
      <c r="K147" s="420"/>
      <c r="L147" s="420"/>
      <c r="M147" s="420"/>
      <c r="N147" s="420"/>
      <c r="O147" s="420"/>
      <c r="P147" s="420"/>
      <c r="Q147" s="420">
        <v>6.4649999999999999</v>
      </c>
      <c r="R147" s="420"/>
      <c r="S147" s="420"/>
      <c r="T147" s="422"/>
      <c r="U147" s="423"/>
      <c r="V147" s="424"/>
      <c r="W147" s="425"/>
      <c r="X147" s="426"/>
      <c r="Y147" s="456"/>
      <c r="Z147" s="457"/>
      <c r="AA147" s="458"/>
      <c r="AB147" s="593" t="s">
        <v>1449</v>
      </c>
      <c r="AC147" s="596" t="s">
        <v>1447</v>
      </c>
    </row>
    <row r="148" spans="1:29" s="459" customFormat="1" ht="15" customHeight="1" x14ac:dyDescent="0.25">
      <c r="A148" s="546" t="s">
        <v>1208</v>
      </c>
      <c r="B148" s="531"/>
      <c r="C148" s="496" t="s">
        <v>1469</v>
      </c>
      <c r="D148" s="416"/>
      <c r="E148" s="417" t="s">
        <v>23</v>
      </c>
      <c r="F148" s="417"/>
      <c r="G148" s="417"/>
      <c r="H148" s="418"/>
      <c r="I148" s="419"/>
      <c r="J148" s="420"/>
      <c r="K148" s="420">
        <v>6.17</v>
      </c>
      <c r="L148" s="420"/>
      <c r="M148" s="420"/>
      <c r="N148" s="420"/>
      <c r="O148" s="420"/>
      <c r="P148" s="420"/>
      <c r="Q148" s="420">
        <v>3.29</v>
      </c>
      <c r="R148" s="420"/>
      <c r="S148" s="420">
        <v>17.91</v>
      </c>
      <c r="T148" s="422"/>
      <c r="U148" s="423"/>
      <c r="V148" s="424"/>
      <c r="W148" s="425"/>
      <c r="X148" s="426"/>
      <c r="Y148" s="456"/>
      <c r="Z148" s="457"/>
      <c r="AA148" s="458"/>
      <c r="AB148" s="593" t="s">
        <v>1449</v>
      </c>
      <c r="AC148" s="596" t="s">
        <v>1447</v>
      </c>
    </row>
    <row r="149" spans="1:29" s="381" customFormat="1" ht="15" customHeight="1" x14ac:dyDescent="0.25">
      <c r="A149" s="545" t="s">
        <v>1207</v>
      </c>
      <c r="B149" s="530"/>
      <c r="C149" s="496" t="s">
        <v>1469</v>
      </c>
      <c r="D149" s="406"/>
      <c r="E149" s="407"/>
      <c r="F149" s="407"/>
      <c r="G149" s="407" t="s">
        <v>23</v>
      </c>
      <c r="H149" s="408"/>
      <c r="I149" s="409"/>
      <c r="J149" s="410"/>
      <c r="K149" s="410"/>
      <c r="L149" s="410"/>
      <c r="M149" s="410"/>
      <c r="N149" s="410"/>
      <c r="O149" s="410"/>
      <c r="P149" s="410"/>
      <c r="Q149" s="410"/>
      <c r="R149" s="483">
        <v>0.1</v>
      </c>
      <c r="S149" s="410"/>
      <c r="T149" s="411"/>
      <c r="U149" s="427"/>
      <c r="V149" s="428"/>
      <c r="W149" s="429"/>
      <c r="X149" s="415"/>
      <c r="Y149" s="405"/>
      <c r="Z149" s="460"/>
      <c r="AA149" s="461"/>
      <c r="AB149" s="593" t="s">
        <v>1449</v>
      </c>
      <c r="AC149" s="596" t="s">
        <v>1447</v>
      </c>
    </row>
    <row r="150" spans="1:29" s="381" customFormat="1" ht="15" customHeight="1" x14ac:dyDescent="0.25">
      <c r="A150" s="545" t="s">
        <v>1206</v>
      </c>
      <c r="B150" s="530"/>
      <c r="C150" s="405">
        <v>4.7E-2</v>
      </c>
      <c r="D150" s="406"/>
      <c r="E150" s="407"/>
      <c r="F150" s="407"/>
      <c r="G150" s="407" t="s">
        <v>23</v>
      </c>
      <c r="H150" s="408"/>
      <c r="I150" s="409"/>
      <c r="J150" s="410"/>
      <c r="K150" s="410">
        <v>10.066666666666666</v>
      </c>
      <c r="L150" s="410">
        <v>13.399999999999999</v>
      </c>
      <c r="M150" s="410"/>
      <c r="N150" s="410"/>
      <c r="O150" s="410"/>
      <c r="P150" s="410"/>
      <c r="Q150" s="410"/>
      <c r="R150" s="410"/>
      <c r="S150" s="410"/>
      <c r="T150" s="411"/>
      <c r="U150" s="427"/>
      <c r="V150" s="428"/>
      <c r="W150" s="429"/>
      <c r="X150" s="415"/>
      <c r="Y150" s="405"/>
      <c r="Z150" s="460"/>
      <c r="AA150" s="461"/>
      <c r="AB150" s="593" t="s">
        <v>1449</v>
      </c>
      <c r="AC150" s="596" t="s">
        <v>1447</v>
      </c>
    </row>
    <row r="151" spans="1:29" s="381" customFormat="1" ht="15" customHeight="1" x14ac:dyDescent="0.25">
      <c r="A151" s="545" t="s">
        <v>1205</v>
      </c>
      <c r="B151" s="530"/>
      <c r="C151" s="405">
        <v>0.9</v>
      </c>
      <c r="D151" s="406"/>
      <c r="E151" s="407"/>
      <c r="F151" s="407"/>
      <c r="G151" s="407" t="s">
        <v>23</v>
      </c>
      <c r="H151" s="408"/>
      <c r="I151" s="409"/>
      <c r="J151" s="410"/>
      <c r="K151" s="410"/>
      <c r="L151" s="410"/>
      <c r="M151" s="410"/>
      <c r="N151" s="410"/>
      <c r="O151" s="410"/>
      <c r="P151" s="410"/>
      <c r="Q151" s="410"/>
      <c r="R151" s="410"/>
      <c r="S151" s="442">
        <v>0.15</v>
      </c>
      <c r="T151" s="411"/>
      <c r="U151" s="427"/>
      <c r="V151" s="428"/>
      <c r="W151" s="429"/>
      <c r="X151" s="415"/>
      <c r="Y151" s="405"/>
      <c r="Z151" s="460"/>
      <c r="AA151" s="461"/>
      <c r="AB151" s="593" t="s">
        <v>1449</v>
      </c>
      <c r="AC151" s="596" t="s">
        <v>1447</v>
      </c>
    </row>
    <row r="152" spans="1:29" s="381" customFormat="1" ht="15" customHeight="1" x14ac:dyDescent="0.25">
      <c r="A152" s="545" t="s">
        <v>1204</v>
      </c>
      <c r="B152" s="530"/>
      <c r="C152" s="496" t="s">
        <v>1469</v>
      </c>
      <c r="D152" s="406"/>
      <c r="E152" s="407"/>
      <c r="F152" s="407"/>
      <c r="G152" s="407" t="s">
        <v>23</v>
      </c>
      <c r="H152" s="408"/>
      <c r="I152" s="409"/>
      <c r="J152" s="410"/>
      <c r="K152" s="410"/>
      <c r="L152" s="410"/>
      <c r="M152" s="410"/>
      <c r="N152" s="410"/>
      <c r="O152" s="410"/>
      <c r="P152" s="410">
        <v>1.595</v>
      </c>
      <c r="Q152" s="410">
        <v>5.1725000000000003</v>
      </c>
      <c r="R152" s="410"/>
      <c r="S152" s="410"/>
      <c r="T152" s="411"/>
      <c r="U152" s="427"/>
      <c r="V152" s="428"/>
      <c r="W152" s="429"/>
      <c r="X152" s="415"/>
      <c r="Y152" s="405"/>
      <c r="Z152" s="460"/>
      <c r="AA152" s="461"/>
      <c r="AB152" s="593" t="s">
        <v>1449</v>
      </c>
      <c r="AC152" s="596" t="s">
        <v>1447</v>
      </c>
    </row>
    <row r="153" spans="1:29" s="480" customFormat="1" ht="15" customHeight="1" x14ac:dyDescent="0.25">
      <c r="A153" s="549" t="s">
        <v>1203</v>
      </c>
      <c r="B153" s="533"/>
      <c r="C153" s="405">
        <v>0.57999999999999996</v>
      </c>
      <c r="D153" s="467"/>
      <c r="E153" s="468"/>
      <c r="F153" s="468"/>
      <c r="G153" s="468"/>
      <c r="H153" s="469" t="s">
        <v>23</v>
      </c>
      <c r="I153" s="470"/>
      <c r="J153" s="471"/>
      <c r="K153" s="471"/>
      <c r="L153" s="471"/>
      <c r="M153" s="471"/>
      <c r="N153" s="471"/>
      <c r="O153" s="471"/>
      <c r="P153" s="471"/>
      <c r="Q153" s="471"/>
      <c r="R153" s="471"/>
      <c r="S153" s="499">
        <v>0.93166666666666664</v>
      </c>
      <c r="T153" s="472">
        <v>3.125</v>
      </c>
      <c r="U153" s="473"/>
      <c r="V153" s="474"/>
      <c r="W153" s="475"/>
      <c r="X153" s="476"/>
      <c r="Y153" s="477"/>
      <c r="Z153" s="478"/>
      <c r="AA153" s="479"/>
      <c r="AB153" s="593" t="s">
        <v>1449</v>
      </c>
      <c r="AC153" s="596" t="s">
        <v>1447</v>
      </c>
    </row>
    <row r="154" spans="1:29" s="381" customFormat="1" ht="15" customHeight="1" x14ac:dyDescent="0.25">
      <c r="A154" s="545" t="s">
        <v>1202</v>
      </c>
      <c r="B154" s="530"/>
      <c r="C154" s="405">
        <v>0.11</v>
      </c>
      <c r="D154" s="406"/>
      <c r="E154" s="407"/>
      <c r="F154" s="407"/>
      <c r="G154" s="407" t="s">
        <v>23</v>
      </c>
      <c r="H154" s="408"/>
      <c r="I154" s="409"/>
      <c r="J154" s="410"/>
      <c r="K154" s="410"/>
      <c r="L154" s="410"/>
      <c r="M154" s="410"/>
      <c r="N154" s="410"/>
      <c r="O154" s="410"/>
      <c r="P154" s="410"/>
      <c r="Q154" s="410"/>
      <c r="R154" s="410"/>
      <c r="S154" s="410"/>
      <c r="T154" s="443">
        <v>0.49333333333333335</v>
      </c>
      <c r="U154" s="427"/>
      <c r="V154" s="428"/>
      <c r="W154" s="429"/>
      <c r="X154" s="415"/>
      <c r="Y154" s="405"/>
      <c r="Z154" s="460"/>
      <c r="AA154" s="461"/>
      <c r="AB154" s="593" t="s">
        <v>1449</v>
      </c>
      <c r="AC154" s="596" t="s">
        <v>1447</v>
      </c>
    </row>
    <row r="155" spans="1:29" s="381" customFormat="1" ht="15" customHeight="1" x14ac:dyDescent="0.25">
      <c r="A155" s="545" t="s">
        <v>1201</v>
      </c>
      <c r="B155" s="530"/>
      <c r="C155" s="405">
        <v>1.44</v>
      </c>
      <c r="D155" s="406"/>
      <c r="E155" s="407"/>
      <c r="F155" s="407"/>
      <c r="G155" s="407" t="s">
        <v>23</v>
      </c>
      <c r="H155" s="408"/>
      <c r="I155" s="409"/>
      <c r="J155" s="410"/>
      <c r="K155" s="410"/>
      <c r="L155" s="410"/>
      <c r="M155" s="410"/>
      <c r="N155" s="410"/>
      <c r="O155" s="410"/>
      <c r="P155" s="410"/>
      <c r="Q155" s="410"/>
      <c r="R155" s="410">
        <v>19.2</v>
      </c>
      <c r="S155" s="410"/>
      <c r="T155" s="411"/>
      <c r="U155" s="427"/>
      <c r="V155" s="428"/>
      <c r="W155" s="429"/>
      <c r="X155" s="415"/>
      <c r="Y155" s="405"/>
      <c r="Z155" s="460"/>
      <c r="AA155" s="461"/>
      <c r="AB155" s="593" t="s">
        <v>1449</v>
      </c>
      <c r="AC155" s="596" t="s">
        <v>1447</v>
      </c>
    </row>
    <row r="156" spans="1:29" s="480" customFormat="1" ht="15" customHeight="1" x14ac:dyDescent="0.25">
      <c r="A156" s="549" t="s">
        <v>1200</v>
      </c>
      <c r="B156" s="533"/>
      <c r="C156" s="405">
        <v>1.5</v>
      </c>
      <c r="D156" s="467"/>
      <c r="E156" s="468"/>
      <c r="F156" s="468"/>
      <c r="G156" s="468"/>
      <c r="H156" s="469" t="s">
        <v>23</v>
      </c>
      <c r="I156" s="470"/>
      <c r="J156" s="471"/>
      <c r="K156" s="471"/>
      <c r="L156" s="471"/>
      <c r="M156" s="471"/>
      <c r="N156" s="471"/>
      <c r="O156" s="471"/>
      <c r="P156" s="471"/>
      <c r="Q156" s="471"/>
      <c r="R156" s="471"/>
      <c r="S156" s="471">
        <v>1.7</v>
      </c>
      <c r="T156" s="472"/>
      <c r="U156" s="473"/>
      <c r="V156" s="474"/>
      <c r="W156" s="475"/>
      <c r="X156" s="476"/>
      <c r="Y156" s="477"/>
      <c r="Z156" s="478"/>
      <c r="AA156" s="479"/>
      <c r="AB156" s="593" t="s">
        <v>1449</v>
      </c>
      <c r="AC156" s="596" t="s">
        <v>1447</v>
      </c>
    </row>
    <row r="157" spans="1:29" s="381" customFormat="1" ht="15" customHeight="1" x14ac:dyDescent="0.25">
      <c r="A157" s="545" t="s">
        <v>1199</v>
      </c>
      <c r="B157" s="530"/>
      <c r="C157" s="496" t="s">
        <v>1469</v>
      </c>
      <c r="D157" s="406"/>
      <c r="E157" s="407"/>
      <c r="F157" s="407"/>
      <c r="G157" s="407" t="s">
        <v>23</v>
      </c>
      <c r="H157" s="408"/>
      <c r="I157" s="409"/>
      <c r="J157" s="410"/>
      <c r="K157" s="410"/>
      <c r="L157" s="410"/>
      <c r="M157" s="410"/>
      <c r="N157" s="410"/>
      <c r="O157" s="410"/>
      <c r="P157" s="410"/>
      <c r="Q157" s="410"/>
      <c r="R157" s="410"/>
      <c r="S157" s="410">
        <v>1.05</v>
      </c>
      <c r="T157" s="411"/>
      <c r="U157" s="427"/>
      <c r="V157" s="428"/>
      <c r="W157" s="429"/>
      <c r="X157" s="415"/>
      <c r="Y157" s="405"/>
      <c r="Z157" s="460"/>
      <c r="AA157" s="461"/>
      <c r="AB157" s="593" t="s">
        <v>1449</v>
      </c>
      <c r="AC157" s="596" t="s">
        <v>1447</v>
      </c>
    </row>
    <row r="158" spans="1:29" s="459" customFormat="1" ht="15" customHeight="1" thickBot="1" x14ac:dyDescent="0.3">
      <c r="A158" s="546" t="s">
        <v>1198</v>
      </c>
      <c r="B158" s="531"/>
      <c r="C158" s="405">
        <v>2.5000000000000001E-2</v>
      </c>
      <c r="D158" s="416"/>
      <c r="E158" s="417"/>
      <c r="F158" s="417" t="s">
        <v>23</v>
      </c>
      <c r="G158" s="417" t="s">
        <v>23</v>
      </c>
      <c r="H158" s="418"/>
      <c r="I158" s="502"/>
      <c r="J158" s="421"/>
      <c r="K158" s="421">
        <v>0.61</v>
      </c>
      <c r="L158" s="421"/>
      <c r="M158" s="421"/>
      <c r="N158" s="421"/>
      <c r="O158" s="421"/>
      <c r="P158" s="421"/>
      <c r="Q158" s="421"/>
      <c r="R158" s="421"/>
      <c r="S158" s="421"/>
      <c r="T158" s="497"/>
      <c r="U158" s="503"/>
      <c r="V158" s="504"/>
      <c r="W158" s="505"/>
      <c r="X158" s="426"/>
      <c r="Y158" s="456"/>
      <c r="Z158" s="506"/>
      <c r="AA158" s="507"/>
      <c r="AB158" s="594" t="s">
        <v>1449</v>
      </c>
      <c r="AC158" s="597" t="s">
        <v>1447</v>
      </c>
    </row>
    <row r="159" spans="1:29" s="381" customFormat="1" ht="20.100000000000001" customHeight="1" thickBot="1" x14ac:dyDescent="0.3">
      <c r="A159" s="382" t="s">
        <v>1425</v>
      </c>
      <c r="B159" s="535"/>
      <c r="C159" s="376"/>
      <c r="D159" s="377"/>
      <c r="E159" s="399"/>
      <c r="F159" s="399"/>
      <c r="G159" s="399"/>
      <c r="H159" s="378"/>
      <c r="I159" s="390"/>
      <c r="J159" s="391"/>
      <c r="K159" s="391"/>
      <c r="L159" s="391"/>
      <c r="M159" s="391"/>
      <c r="N159" s="391"/>
      <c r="O159" s="391"/>
      <c r="P159" s="391"/>
      <c r="Q159" s="391"/>
      <c r="R159" s="391"/>
      <c r="S159" s="391"/>
      <c r="T159" s="392"/>
      <c r="U159" s="379">
        <v>60</v>
      </c>
      <c r="V159" s="379">
        <v>30</v>
      </c>
      <c r="W159" s="380">
        <v>11</v>
      </c>
      <c r="X159" s="361">
        <f>COUNTA(X160:X170)</f>
        <v>0</v>
      </c>
      <c r="Y159" s="358">
        <f>COUNTA(Y160:Y170)</f>
        <v>0</v>
      </c>
      <c r="Z159" s="372">
        <f>X159/W159</f>
        <v>0</v>
      </c>
      <c r="AA159" s="373">
        <f>Y159/W159</f>
        <v>0</v>
      </c>
      <c r="AB159" s="588">
        <f>COUNTA(AB160:AB170)/W159</f>
        <v>1</v>
      </c>
      <c r="AC159" s="589">
        <f>COUNTA(AC160:AC170)/W159</f>
        <v>1</v>
      </c>
    </row>
    <row r="160" spans="1:29" s="381" customFormat="1" ht="15" customHeight="1" x14ac:dyDescent="0.25">
      <c r="A160" s="545" t="s">
        <v>1197</v>
      </c>
      <c r="B160" s="536"/>
      <c r="C160" s="508"/>
      <c r="D160" s="509"/>
      <c r="E160" s="510"/>
      <c r="F160" s="510"/>
      <c r="G160" s="510"/>
      <c r="H160" s="511"/>
      <c r="I160" s="512"/>
      <c r="J160" s="442"/>
      <c r="K160" s="410">
        <v>2.2800000000000002</v>
      </c>
      <c r="L160" s="442"/>
      <c r="M160" s="442"/>
      <c r="N160" s="442"/>
      <c r="O160" s="442"/>
      <c r="P160" s="442"/>
      <c r="Q160" s="442"/>
      <c r="R160" s="442"/>
      <c r="S160" s="442"/>
      <c r="T160" s="443"/>
      <c r="U160" s="412"/>
      <c r="V160" s="413"/>
      <c r="W160" s="414"/>
      <c r="X160" s="415"/>
      <c r="Y160" s="405"/>
      <c r="Z160" s="513"/>
      <c r="AA160" s="514"/>
      <c r="AB160" s="592" t="s">
        <v>1449</v>
      </c>
      <c r="AC160" s="598" t="s">
        <v>1447</v>
      </c>
    </row>
    <row r="161" spans="1:29" s="381" customFormat="1" ht="15" customHeight="1" x14ac:dyDescent="0.25">
      <c r="A161" s="545" t="s">
        <v>1196</v>
      </c>
      <c r="B161" s="536"/>
      <c r="C161" s="508"/>
      <c r="D161" s="509"/>
      <c r="E161" s="510"/>
      <c r="F161" s="510"/>
      <c r="G161" s="510"/>
      <c r="H161" s="511"/>
      <c r="I161" s="512">
        <v>0.63</v>
      </c>
      <c r="J161" s="442"/>
      <c r="K161" s="442">
        <v>0.52499999999999991</v>
      </c>
      <c r="L161" s="442"/>
      <c r="M161" s="410">
        <v>1.88</v>
      </c>
      <c r="N161" s="442">
        <v>0.89</v>
      </c>
      <c r="O161" s="442"/>
      <c r="P161" s="442"/>
      <c r="Q161" s="442"/>
      <c r="R161" s="442"/>
      <c r="S161" s="442"/>
      <c r="T161" s="443"/>
      <c r="U161" s="427"/>
      <c r="V161" s="428"/>
      <c r="W161" s="429"/>
      <c r="X161" s="415"/>
      <c r="Y161" s="405"/>
      <c r="Z161" s="515"/>
      <c r="AA161" s="516"/>
      <c r="AB161" s="593" t="s">
        <v>1449</v>
      </c>
      <c r="AC161" s="596" t="s">
        <v>1447</v>
      </c>
    </row>
    <row r="162" spans="1:29" s="381" customFormat="1" ht="15" customHeight="1" x14ac:dyDescent="0.25">
      <c r="A162" s="545" t="s">
        <v>1195</v>
      </c>
      <c r="B162" s="536"/>
      <c r="C162" s="508"/>
      <c r="D162" s="509"/>
      <c r="E162" s="510"/>
      <c r="F162" s="510"/>
      <c r="G162" s="510"/>
      <c r="H162" s="511"/>
      <c r="I162" s="512"/>
      <c r="J162" s="442"/>
      <c r="K162" s="410">
        <v>2.9299999999999997</v>
      </c>
      <c r="L162" s="410">
        <v>2.08</v>
      </c>
      <c r="M162" s="442"/>
      <c r="N162" s="442"/>
      <c r="O162" s="442"/>
      <c r="P162" s="442"/>
      <c r="Q162" s="442"/>
      <c r="R162" s="442"/>
      <c r="S162" s="442"/>
      <c r="T162" s="443"/>
      <c r="U162" s="427"/>
      <c r="V162" s="428"/>
      <c r="W162" s="429"/>
      <c r="X162" s="415"/>
      <c r="Y162" s="405"/>
      <c r="Z162" s="515"/>
      <c r="AA162" s="516"/>
      <c r="AB162" s="593" t="s">
        <v>1449</v>
      </c>
      <c r="AC162" s="596" t="s">
        <v>1447</v>
      </c>
    </row>
    <row r="163" spans="1:29" s="381" customFormat="1" ht="15" customHeight="1" x14ac:dyDescent="0.25">
      <c r="A163" s="545" t="s">
        <v>1194</v>
      </c>
      <c r="B163" s="536"/>
      <c r="C163" s="508"/>
      <c r="D163" s="509"/>
      <c r="E163" s="510"/>
      <c r="F163" s="510"/>
      <c r="G163" s="510"/>
      <c r="H163" s="511"/>
      <c r="I163" s="512"/>
      <c r="J163" s="442"/>
      <c r="K163" s="410">
        <v>3.5</v>
      </c>
      <c r="L163" s="442"/>
      <c r="M163" s="442"/>
      <c r="N163" s="442"/>
      <c r="O163" s="442"/>
      <c r="P163" s="442"/>
      <c r="Q163" s="442"/>
      <c r="R163" s="442"/>
      <c r="S163" s="442"/>
      <c r="T163" s="443"/>
      <c r="U163" s="427"/>
      <c r="V163" s="428"/>
      <c r="W163" s="429"/>
      <c r="X163" s="415"/>
      <c r="Y163" s="405"/>
      <c r="Z163" s="515"/>
      <c r="AA163" s="516"/>
      <c r="AB163" s="593" t="s">
        <v>1449</v>
      </c>
      <c r="AC163" s="596" t="s">
        <v>1447</v>
      </c>
    </row>
    <row r="164" spans="1:29" s="381" customFormat="1" ht="15" customHeight="1" x14ac:dyDescent="0.25">
      <c r="A164" s="545" t="s">
        <v>1193</v>
      </c>
      <c r="B164" s="536"/>
      <c r="C164" s="508"/>
      <c r="D164" s="509"/>
      <c r="E164" s="510"/>
      <c r="F164" s="510"/>
      <c r="G164" s="510"/>
      <c r="H164" s="511"/>
      <c r="I164" s="512"/>
      <c r="J164" s="410">
        <v>3.9</v>
      </c>
      <c r="K164" s="410">
        <v>4.0724999999999998</v>
      </c>
      <c r="L164" s="410">
        <v>5.3055882352941168</v>
      </c>
      <c r="M164" s="410">
        <v>3.5454545454545454</v>
      </c>
      <c r="N164" s="410">
        <v>2.25</v>
      </c>
      <c r="O164" s="442"/>
      <c r="P164" s="442"/>
      <c r="Q164" s="442"/>
      <c r="R164" s="442"/>
      <c r="S164" s="442"/>
      <c r="T164" s="443"/>
      <c r="U164" s="427"/>
      <c r="V164" s="428"/>
      <c r="W164" s="429"/>
      <c r="X164" s="415"/>
      <c r="Y164" s="405"/>
      <c r="Z164" s="515"/>
      <c r="AA164" s="516"/>
      <c r="AB164" s="593" t="s">
        <v>1449</v>
      </c>
      <c r="AC164" s="596" t="s">
        <v>1447</v>
      </c>
    </row>
    <row r="165" spans="1:29" s="381" customFormat="1" ht="15" customHeight="1" x14ac:dyDescent="0.25">
      <c r="A165" s="545" t="s">
        <v>1192</v>
      </c>
      <c r="B165" s="536"/>
      <c r="C165" s="508"/>
      <c r="D165" s="509"/>
      <c r="E165" s="510"/>
      <c r="F165" s="510"/>
      <c r="G165" s="510"/>
      <c r="H165" s="511"/>
      <c r="I165" s="512"/>
      <c r="J165" s="442"/>
      <c r="K165" s="442"/>
      <c r="L165" s="442"/>
      <c r="M165" s="442"/>
      <c r="N165" s="442"/>
      <c r="O165" s="442"/>
      <c r="P165" s="410">
        <v>14.140000000000002</v>
      </c>
      <c r="Q165" s="410">
        <v>18.571666666666669</v>
      </c>
      <c r="R165" s="410">
        <v>9.1418181818181807</v>
      </c>
      <c r="S165" s="410">
        <v>3.3922222222222222</v>
      </c>
      <c r="T165" s="411">
        <v>24.15</v>
      </c>
      <c r="U165" s="427"/>
      <c r="V165" s="428"/>
      <c r="W165" s="429"/>
      <c r="X165" s="415"/>
      <c r="Y165" s="405"/>
      <c r="Z165" s="515"/>
      <c r="AA165" s="516"/>
      <c r="AB165" s="593" t="s">
        <v>1449</v>
      </c>
      <c r="AC165" s="596" t="s">
        <v>1447</v>
      </c>
    </row>
    <row r="166" spans="1:29" s="381" customFormat="1" ht="15" customHeight="1" x14ac:dyDescent="0.25">
      <c r="A166" s="545" t="s">
        <v>1191</v>
      </c>
      <c r="B166" s="536"/>
      <c r="C166" s="508"/>
      <c r="D166" s="509"/>
      <c r="E166" s="510"/>
      <c r="F166" s="510"/>
      <c r="G166" s="510"/>
      <c r="H166" s="511"/>
      <c r="I166" s="512"/>
      <c r="J166" s="442"/>
      <c r="K166" s="410">
        <v>2.1116666666666668</v>
      </c>
      <c r="L166" s="410">
        <v>3.6100000000000003</v>
      </c>
      <c r="M166" s="442"/>
      <c r="N166" s="442"/>
      <c r="O166" s="442"/>
      <c r="P166" s="442"/>
      <c r="Q166" s="442"/>
      <c r="R166" s="442"/>
      <c r="S166" s="442"/>
      <c r="T166" s="443"/>
      <c r="U166" s="427"/>
      <c r="V166" s="428"/>
      <c r="W166" s="429"/>
      <c r="X166" s="415"/>
      <c r="Y166" s="405"/>
      <c r="Z166" s="515"/>
      <c r="AA166" s="516"/>
      <c r="AB166" s="593" t="s">
        <v>1449</v>
      </c>
      <c r="AC166" s="596" t="s">
        <v>1447</v>
      </c>
    </row>
    <row r="167" spans="1:29" s="381" customFormat="1" ht="15" customHeight="1" x14ac:dyDescent="0.25">
      <c r="A167" s="545" t="s">
        <v>1190</v>
      </c>
      <c r="B167" s="536"/>
      <c r="C167" s="508"/>
      <c r="D167" s="509"/>
      <c r="E167" s="510"/>
      <c r="F167" s="510"/>
      <c r="G167" s="510"/>
      <c r="H167" s="511"/>
      <c r="I167" s="512"/>
      <c r="J167" s="442"/>
      <c r="K167" s="410">
        <v>1.8825000000000003</v>
      </c>
      <c r="L167" s="442"/>
      <c r="M167" s="442"/>
      <c r="N167" s="442"/>
      <c r="O167" s="442"/>
      <c r="P167" s="442"/>
      <c r="Q167" s="442"/>
      <c r="R167" s="442"/>
      <c r="S167" s="442"/>
      <c r="T167" s="443"/>
      <c r="U167" s="427"/>
      <c r="V167" s="428"/>
      <c r="W167" s="429"/>
      <c r="X167" s="415"/>
      <c r="Y167" s="405"/>
      <c r="Z167" s="515"/>
      <c r="AA167" s="516"/>
      <c r="AB167" s="593" t="s">
        <v>1449</v>
      </c>
      <c r="AC167" s="596" t="s">
        <v>1447</v>
      </c>
    </row>
    <row r="168" spans="1:29" s="381" customFormat="1" ht="15" customHeight="1" x14ac:dyDescent="0.25">
      <c r="A168" s="545" t="s">
        <v>1189</v>
      </c>
      <c r="B168" s="536"/>
      <c r="C168" s="508"/>
      <c r="D168" s="509"/>
      <c r="E168" s="510"/>
      <c r="F168" s="510"/>
      <c r="G168" s="510"/>
      <c r="H168" s="511"/>
      <c r="I168" s="512"/>
      <c r="J168" s="442"/>
      <c r="K168" s="410">
        <v>12.160000000000002</v>
      </c>
      <c r="L168" s="442"/>
      <c r="M168" s="442"/>
      <c r="N168" s="442"/>
      <c r="O168" s="442"/>
      <c r="P168" s="442"/>
      <c r="Q168" s="442"/>
      <c r="R168" s="442"/>
      <c r="S168" s="442"/>
      <c r="T168" s="443"/>
      <c r="U168" s="427"/>
      <c r="V168" s="428"/>
      <c r="W168" s="429"/>
      <c r="X168" s="415"/>
      <c r="Y168" s="405"/>
      <c r="Z168" s="515"/>
      <c r="AA168" s="516"/>
      <c r="AB168" s="593" t="s">
        <v>1449</v>
      </c>
      <c r="AC168" s="596" t="s">
        <v>1447</v>
      </c>
    </row>
    <row r="169" spans="1:29" s="381" customFormat="1" ht="15" customHeight="1" x14ac:dyDescent="0.25">
      <c r="A169" s="545" t="s">
        <v>1188</v>
      </c>
      <c r="B169" s="536"/>
      <c r="C169" s="508"/>
      <c r="D169" s="509"/>
      <c r="E169" s="510"/>
      <c r="F169" s="510"/>
      <c r="G169" s="510"/>
      <c r="H169" s="511"/>
      <c r="I169" s="512"/>
      <c r="J169" s="442"/>
      <c r="K169" s="442"/>
      <c r="L169" s="410">
        <v>3.27</v>
      </c>
      <c r="M169" s="442"/>
      <c r="N169" s="442"/>
      <c r="O169" s="442"/>
      <c r="P169" s="442"/>
      <c r="Q169" s="442"/>
      <c r="R169" s="442"/>
      <c r="S169" s="442"/>
      <c r="T169" s="443"/>
      <c r="U169" s="427"/>
      <c r="V169" s="428"/>
      <c r="W169" s="429"/>
      <c r="X169" s="415"/>
      <c r="Y169" s="405"/>
      <c r="Z169" s="515"/>
      <c r="AA169" s="516"/>
      <c r="AB169" s="593" t="s">
        <v>1449</v>
      </c>
      <c r="AC169" s="596" t="s">
        <v>1447</v>
      </c>
    </row>
    <row r="170" spans="1:29" s="381" customFormat="1" ht="15" customHeight="1" thickBot="1" x14ac:dyDescent="0.3">
      <c r="A170" s="587" t="s">
        <v>1187</v>
      </c>
      <c r="B170" s="537"/>
      <c r="C170" s="517"/>
      <c r="D170" s="518"/>
      <c r="E170" s="519"/>
      <c r="F170" s="519"/>
      <c r="G170" s="519"/>
      <c r="H170" s="520"/>
      <c r="I170" s="521"/>
      <c r="J170" s="522"/>
      <c r="K170" s="522">
        <v>0.25</v>
      </c>
      <c r="L170" s="522">
        <v>0.25</v>
      </c>
      <c r="M170" s="522"/>
      <c r="N170" s="522"/>
      <c r="O170" s="522"/>
      <c r="P170" s="522"/>
      <c r="Q170" s="522"/>
      <c r="R170" s="522"/>
      <c r="S170" s="522"/>
      <c r="T170" s="523"/>
      <c r="U170" s="486"/>
      <c r="V170" s="487"/>
      <c r="W170" s="488"/>
      <c r="X170" s="524"/>
      <c r="Y170" s="525"/>
      <c r="Z170" s="526"/>
      <c r="AA170" s="527"/>
      <c r="AB170" s="594" t="s">
        <v>1449</v>
      </c>
      <c r="AC170" s="597" t="s">
        <v>1447</v>
      </c>
    </row>
    <row r="171" spans="1:29" x14ac:dyDescent="0.2">
      <c r="A171" s="350"/>
      <c r="I171" s="356"/>
      <c r="J171" s="356"/>
      <c r="K171" s="356"/>
      <c r="L171" s="356"/>
      <c r="M171" s="356"/>
      <c r="N171" s="356"/>
      <c r="O171" s="356"/>
      <c r="P171" s="356"/>
      <c r="Q171" s="356"/>
      <c r="R171" s="356"/>
      <c r="S171" s="356"/>
      <c r="T171" s="356"/>
    </row>
    <row r="198" spans="2:23" x14ac:dyDescent="0.2">
      <c r="B198" s="351"/>
      <c r="C198" s="353"/>
      <c r="D198" s="353"/>
      <c r="E198" s="353"/>
      <c r="F198" s="353"/>
      <c r="G198" s="353"/>
      <c r="H198" s="353"/>
      <c r="I198" s="353"/>
      <c r="J198" s="353"/>
      <c r="K198" s="353"/>
      <c r="L198" s="353"/>
      <c r="M198" s="353"/>
      <c r="N198" s="353"/>
      <c r="O198" s="353"/>
      <c r="P198" s="353"/>
      <c r="Q198" s="353"/>
      <c r="R198" s="353"/>
      <c r="S198" s="353"/>
      <c r="T198" s="353"/>
      <c r="U198" s="353"/>
      <c r="V198" s="353"/>
      <c r="W198" s="353"/>
    </row>
    <row r="201" spans="2:23" x14ac:dyDescent="0.2">
      <c r="B201" s="351"/>
      <c r="C201" s="353"/>
      <c r="D201" s="353"/>
      <c r="E201" s="353"/>
      <c r="F201" s="353"/>
      <c r="G201" s="353"/>
      <c r="H201" s="353"/>
      <c r="I201" s="353"/>
      <c r="J201" s="353"/>
      <c r="K201" s="353"/>
      <c r="L201" s="353"/>
      <c r="M201" s="353"/>
      <c r="N201" s="353"/>
      <c r="O201" s="353"/>
      <c r="P201" s="353"/>
      <c r="Q201" s="353"/>
      <c r="R201" s="353"/>
      <c r="S201" s="353"/>
      <c r="T201" s="353"/>
      <c r="U201" s="353"/>
      <c r="V201" s="353"/>
      <c r="W201" s="353"/>
    </row>
    <row r="204" spans="2:23" x14ac:dyDescent="0.2">
      <c r="B204" s="351"/>
      <c r="C204" s="353"/>
      <c r="D204" s="353"/>
      <c r="E204" s="353"/>
      <c r="F204" s="353"/>
      <c r="G204" s="353"/>
      <c r="H204" s="353"/>
      <c r="I204" s="353"/>
      <c r="J204" s="353"/>
      <c r="K204" s="353"/>
      <c r="L204" s="353"/>
      <c r="M204" s="353"/>
      <c r="N204" s="353"/>
      <c r="O204" s="353"/>
      <c r="P204" s="353"/>
      <c r="Q204" s="353"/>
      <c r="R204" s="353"/>
      <c r="S204" s="353"/>
      <c r="T204" s="353"/>
      <c r="U204" s="353"/>
      <c r="V204" s="353"/>
      <c r="W204" s="353"/>
    </row>
  </sheetData>
  <mergeCells count="18">
    <mergeCell ref="AB2:AC3"/>
    <mergeCell ref="W2:W4"/>
    <mergeCell ref="X2:Y3"/>
    <mergeCell ref="Z2:AA3"/>
    <mergeCell ref="U3:U4"/>
    <mergeCell ref="V3:V4"/>
    <mergeCell ref="U2:V2"/>
    <mergeCell ref="D2:H2"/>
    <mergeCell ref="B2:B4"/>
    <mergeCell ref="G3:G4"/>
    <mergeCell ref="H3:H4"/>
    <mergeCell ref="A1:T1"/>
    <mergeCell ref="I2:T3"/>
    <mergeCell ref="A2:A4"/>
    <mergeCell ref="C2:C4"/>
    <mergeCell ref="D3:D4"/>
    <mergeCell ref="E3:E4"/>
    <mergeCell ref="F3:F4"/>
  </mergeCells>
  <conditionalFormatting sqref="X160:Y170 X171:X1048576 X6:Y121 X123:Y158">
    <cfRule type="cellIs" dxfId="6" priority="15" operator="greaterThan">
      <formula>0</formula>
    </cfRule>
  </conditionalFormatting>
  <conditionalFormatting sqref="I51:T121 I50:P50 S50:T50 I6:T9 I11:T49 I10:Q10 S10:T10">
    <cfRule type="cellIs" dxfId="5" priority="13" operator="greaterThan">
      <formula>10</formula>
    </cfRule>
  </conditionalFormatting>
  <conditionalFormatting sqref="I160:T170">
    <cfRule type="cellIs" dxfId="4" priority="11" operator="greaterThan">
      <formula>30</formula>
    </cfRule>
  </conditionalFormatting>
  <conditionalFormatting sqref="C5 B160:C170 E5:F1048576 E3:F3">
    <cfRule type="containsText" dxfId="3" priority="9" operator="containsText" text="X">
      <formula>NOT(ISERROR(SEARCH("X",B3)))</formula>
    </cfRule>
  </conditionalFormatting>
  <conditionalFormatting sqref="D5:D1048576 D2:D3">
    <cfRule type="containsText" dxfId="2" priority="8" operator="containsText" text="X">
      <formula>NOT(ISERROR(SEARCH("X",D2)))</formula>
    </cfRule>
  </conditionalFormatting>
  <conditionalFormatting sqref="H5:H1048576 H3">
    <cfRule type="containsText" dxfId="1" priority="7" operator="containsText" text="X">
      <formula>NOT(ISERROR(SEARCH("X",H3)))</formula>
    </cfRule>
  </conditionalFormatting>
  <conditionalFormatting sqref="G5:G1048576 G3">
    <cfRule type="containsText" dxfId="0" priority="6" operator="containsText" text="X">
      <formula>NOT(ISERROR(SEARCH("X",G3)))</formula>
    </cfRule>
  </conditionalFormatting>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A2" sqref="A2"/>
    </sheetView>
  </sheetViews>
  <sheetFormatPr defaultRowHeight="15" x14ac:dyDescent="0.25"/>
  <cols>
    <col min="1" max="1" width="100.5703125" style="393" customWidth="1"/>
  </cols>
  <sheetData>
    <row r="1" spans="1:1" ht="39.75" customHeight="1" x14ac:dyDescent="0.25">
      <c r="A1" s="36" t="s">
        <v>1437</v>
      </c>
    </row>
    <row r="2" spans="1:1" ht="214.5" customHeight="1" x14ac:dyDescent="0.25">
      <c r="A2" s="394" t="s">
        <v>1444</v>
      </c>
    </row>
    <row r="3" spans="1:1" ht="48" customHeight="1" x14ac:dyDescent="0.25">
      <c r="A3" s="394" t="s">
        <v>1470</v>
      </c>
    </row>
    <row r="4" spans="1:1" x14ac:dyDescent="0.25">
      <c r="A4" s="394"/>
    </row>
    <row r="5" spans="1:1" x14ac:dyDescent="0.25">
      <c r="A5" s="39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38"/>
  <sheetViews>
    <sheetView workbookViewId="0">
      <pane ySplit="2" topLeftCell="A24" activePane="bottomLeft" state="frozen"/>
      <selection pane="bottomLeft" sqref="A1:B1"/>
    </sheetView>
  </sheetViews>
  <sheetFormatPr defaultRowHeight="12.75" x14ac:dyDescent="0.2"/>
  <cols>
    <col min="1" max="1" width="16.7109375" style="38" customWidth="1"/>
    <col min="2" max="2" width="22.140625" style="38" bestFit="1" customWidth="1"/>
    <col min="3" max="16384" width="9.140625" style="37"/>
  </cols>
  <sheetData>
    <row r="1" spans="1:2" ht="60" customHeight="1" thickBot="1" x14ac:dyDescent="0.25">
      <c r="A1" s="767" t="s">
        <v>1552</v>
      </c>
      <c r="B1" s="767"/>
    </row>
    <row r="2" spans="1:2" ht="21.75" customHeight="1" thickBot="1" x14ac:dyDescent="0.25">
      <c r="A2" s="28" t="s">
        <v>192</v>
      </c>
      <c r="B2" s="33" t="s">
        <v>191</v>
      </c>
    </row>
    <row r="3" spans="1:2" ht="15" customHeight="1" x14ac:dyDescent="0.2">
      <c r="A3" s="345" t="s">
        <v>217</v>
      </c>
      <c r="B3" s="29" t="s">
        <v>216</v>
      </c>
    </row>
    <row r="4" spans="1:2" ht="15" customHeight="1" x14ac:dyDescent="0.2">
      <c r="A4" s="346" t="s">
        <v>238</v>
      </c>
      <c r="B4" s="32" t="s">
        <v>237</v>
      </c>
    </row>
    <row r="5" spans="1:2" ht="15" customHeight="1" x14ac:dyDescent="0.2">
      <c r="A5" s="346" t="s">
        <v>36</v>
      </c>
      <c r="B5" s="32" t="s">
        <v>233</v>
      </c>
    </row>
    <row r="6" spans="1:2" ht="15" customHeight="1" x14ac:dyDescent="0.2">
      <c r="A6" s="346" t="s">
        <v>306</v>
      </c>
      <c r="B6" s="32" t="s">
        <v>201</v>
      </c>
    </row>
    <row r="7" spans="1:2" ht="15" customHeight="1" x14ac:dyDescent="0.2">
      <c r="A7" s="346" t="s">
        <v>219</v>
      </c>
      <c r="B7" s="32" t="s">
        <v>218</v>
      </c>
    </row>
    <row r="8" spans="1:2" ht="15" customHeight="1" x14ac:dyDescent="0.2">
      <c r="A8" s="346" t="s">
        <v>208</v>
      </c>
      <c r="B8" s="32" t="s">
        <v>207</v>
      </c>
    </row>
    <row r="9" spans="1:2" ht="15" customHeight="1" x14ac:dyDescent="0.2">
      <c r="A9" s="346" t="s">
        <v>61</v>
      </c>
      <c r="B9" s="32" t="s">
        <v>197</v>
      </c>
    </row>
    <row r="10" spans="1:2" ht="15" customHeight="1" x14ac:dyDescent="0.2">
      <c r="A10" s="346" t="s">
        <v>76</v>
      </c>
      <c r="B10" s="32" t="s">
        <v>213</v>
      </c>
    </row>
    <row r="11" spans="1:2" ht="15" customHeight="1" x14ac:dyDescent="0.2">
      <c r="A11" s="346" t="s">
        <v>58</v>
      </c>
      <c r="B11" s="32" t="s">
        <v>310</v>
      </c>
    </row>
    <row r="12" spans="1:2" ht="15" customHeight="1" x14ac:dyDescent="0.2">
      <c r="A12" s="346" t="s">
        <v>96</v>
      </c>
      <c r="B12" s="32" t="s">
        <v>195</v>
      </c>
    </row>
    <row r="13" spans="1:2" ht="15" customHeight="1" x14ac:dyDescent="0.2">
      <c r="A13" s="346" t="s">
        <v>194</v>
      </c>
      <c r="B13" s="32" t="s">
        <v>193</v>
      </c>
    </row>
    <row r="14" spans="1:2" ht="15" customHeight="1" x14ac:dyDescent="0.2">
      <c r="A14" s="346" t="s">
        <v>234</v>
      </c>
      <c r="B14" s="32" t="s">
        <v>309</v>
      </c>
    </row>
    <row r="15" spans="1:2" ht="15" customHeight="1" x14ac:dyDescent="0.2">
      <c r="A15" s="346" t="s">
        <v>206</v>
      </c>
      <c r="B15" s="32" t="s">
        <v>205</v>
      </c>
    </row>
    <row r="16" spans="1:2" ht="15" customHeight="1" x14ac:dyDescent="0.2">
      <c r="A16" s="346" t="s">
        <v>228</v>
      </c>
      <c r="B16" s="32" t="s">
        <v>227</v>
      </c>
    </row>
    <row r="17" spans="1:2" ht="15" customHeight="1" x14ac:dyDescent="0.2">
      <c r="A17" s="346" t="s">
        <v>212</v>
      </c>
      <c r="B17" s="32" t="s">
        <v>211</v>
      </c>
    </row>
    <row r="18" spans="1:2" ht="15" customHeight="1" x14ac:dyDescent="0.2">
      <c r="A18" s="346" t="s">
        <v>210</v>
      </c>
      <c r="B18" s="32" t="s">
        <v>209</v>
      </c>
    </row>
    <row r="19" spans="1:2" ht="15" customHeight="1" x14ac:dyDescent="0.2">
      <c r="A19" s="346" t="s">
        <v>99</v>
      </c>
      <c r="B19" s="32" t="s">
        <v>196</v>
      </c>
    </row>
    <row r="20" spans="1:2" ht="15" customHeight="1" x14ac:dyDescent="0.2">
      <c r="A20" s="346" t="s">
        <v>266</v>
      </c>
      <c r="B20" s="32" t="s">
        <v>202</v>
      </c>
    </row>
    <row r="21" spans="1:2" ht="15" customHeight="1" x14ac:dyDescent="0.2">
      <c r="A21" s="346" t="s">
        <v>38</v>
      </c>
      <c r="B21" s="32" t="s">
        <v>225</v>
      </c>
    </row>
    <row r="22" spans="1:2" ht="15" customHeight="1" x14ac:dyDescent="0.2">
      <c r="A22" s="347" t="s">
        <v>244</v>
      </c>
      <c r="B22" s="31" t="s">
        <v>243</v>
      </c>
    </row>
    <row r="23" spans="1:2" ht="15" customHeight="1" x14ac:dyDescent="0.2">
      <c r="A23" s="346" t="s">
        <v>230</v>
      </c>
      <c r="B23" s="32" t="s">
        <v>229</v>
      </c>
    </row>
    <row r="24" spans="1:2" ht="15" customHeight="1" x14ac:dyDescent="0.2">
      <c r="A24" s="346" t="s">
        <v>25</v>
      </c>
      <c r="B24" s="32" t="s">
        <v>198</v>
      </c>
    </row>
    <row r="25" spans="1:2" ht="15" customHeight="1" x14ac:dyDescent="0.2">
      <c r="A25" s="346" t="s">
        <v>232</v>
      </c>
      <c r="B25" s="32" t="s">
        <v>231</v>
      </c>
    </row>
    <row r="26" spans="1:2" ht="15" customHeight="1" x14ac:dyDescent="0.2">
      <c r="A26" s="348" t="s">
        <v>260</v>
      </c>
      <c r="B26" s="31" t="s">
        <v>261</v>
      </c>
    </row>
    <row r="27" spans="1:2" ht="15" customHeight="1" x14ac:dyDescent="0.2">
      <c r="A27" s="346" t="s">
        <v>136</v>
      </c>
      <c r="B27" s="32" t="s">
        <v>220</v>
      </c>
    </row>
    <row r="28" spans="1:2" ht="15" customHeight="1" x14ac:dyDescent="0.2">
      <c r="A28" s="348" t="s">
        <v>274</v>
      </c>
      <c r="B28" s="34" t="s">
        <v>273</v>
      </c>
    </row>
    <row r="29" spans="1:2" ht="15" customHeight="1" x14ac:dyDescent="0.2">
      <c r="A29" s="346" t="s">
        <v>200</v>
      </c>
      <c r="B29" s="32" t="s">
        <v>199</v>
      </c>
    </row>
    <row r="30" spans="1:2" ht="15" customHeight="1" x14ac:dyDescent="0.2">
      <c r="A30" s="346" t="s">
        <v>300</v>
      </c>
      <c r="B30" s="32" t="s">
        <v>299</v>
      </c>
    </row>
    <row r="31" spans="1:2" ht="15" customHeight="1" x14ac:dyDescent="0.2">
      <c r="A31" s="346" t="s">
        <v>33</v>
      </c>
      <c r="B31" s="32" t="s">
        <v>223</v>
      </c>
    </row>
    <row r="32" spans="1:2" ht="15" customHeight="1" x14ac:dyDescent="0.2">
      <c r="A32" s="346" t="s">
        <v>94</v>
      </c>
      <c r="B32" s="32" t="s">
        <v>224</v>
      </c>
    </row>
    <row r="33" spans="1:2" ht="15" customHeight="1" x14ac:dyDescent="0.2">
      <c r="A33" s="346" t="s">
        <v>172</v>
      </c>
      <c r="B33" s="32" t="s">
        <v>203</v>
      </c>
    </row>
    <row r="34" spans="1:2" ht="15" customHeight="1" x14ac:dyDescent="0.2">
      <c r="A34" s="347" t="s">
        <v>263</v>
      </c>
      <c r="B34" s="31" t="s">
        <v>262</v>
      </c>
    </row>
    <row r="35" spans="1:2" ht="15" customHeight="1" x14ac:dyDescent="0.2">
      <c r="A35" s="346" t="s">
        <v>215</v>
      </c>
      <c r="B35" s="32" t="s">
        <v>214</v>
      </c>
    </row>
    <row r="36" spans="1:2" ht="15" customHeight="1" x14ac:dyDescent="0.2">
      <c r="A36" s="346" t="s">
        <v>236</v>
      </c>
      <c r="B36" s="32" t="s">
        <v>235</v>
      </c>
    </row>
    <row r="37" spans="1:2" ht="15" customHeight="1" x14ac:dyDescent="0.2">
      <c r="A37" s="346" t="s">
        <v>222</v>
      </c>
      <c r="B37" s="32" t="s">
        <v>221</v>
      </c>
    </row>
    <row r="38" spans="1:2" ht="15" customHeight="1" thickBot="1" x14ac:dyDescent="0.25">
      <c r="A38" s="349" t="s">
        <v>242</v>
      </c>
      <c r="B38" s="30" t="s">
        <v>226</v>
      </c>
    </row>
  </sheetData>
  <sortState ref="B3:D129">
    <sortCondition ref="B3:B129"/>
  </sortState>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Q145"/>
  <sheetViews>
    <sheetView tabSelected="1" workbookViewId="0">
      <pane xSplit="7" ySplit="6" topLeftCell="H31" activePane="bottomRight" state="frozen"/>
      <selection pane="topRight" activeCell="H1" sqref="H1"/>
      <selection pane="bottomLeft" activeCell="A7" sqref="A7"/>
      <selection pane="bottomRight" activeCell="H5" sqref="H5"/>
    </sheetView>
  </sheetViews>
  <sheetFormatPr defaultRowHeight="12" x14ac:dyDescent="0.25"/>
  <cols>
    <col min="1" max="1" width="19.7109375" style="48" customWidth="1"/>
    <col min="2" max="2" width="30.5703125" style="48" customWidth="1"/>
    <col min="3" max="5" width="8.7109375" style="49" customWidth="1"/>
    <col min="6" max="7" width="8.7109375" style="50" customWidth="1"/>
    <col min="8" max="8" width="21.28515625" style="48" customWidth="1"/>
    <col min="9" max="10" width="0" style="51" hidden="1" customWidth="1"/>
    <col min="11" max="13" width="7.7109375" style="51" customWidth="1"/>
    <col min="14" max="14" width="15.85546875" style="52" customWidth="1"/>
    <col min="15" max="15" width="15.28515625" style="52" customWidth="1"/>
    <col min="16" max="16" width="20" style="52" customWidth="1"/>
    <col min="17" max="17" width="54.28515625" style="106" bestFit="1" customWidth="1"/>
    <col min="18" max="16384" width="9.140625" style="52"/>
  </cols>
  <sheetData>
    <row r="1" spans="1:17" s="46" customFormat="1" ht="39.75" customHeight="1" x14ac:dyDescent="0.25">
      <c r="A1" s="850" t="s">
        <v>1551</v>
      </c>
      <c r="B1" s="850"/>
      <c r="C1" s="850"/>
      <c r="D1" s="850"/>
      <c r="E1" s="850"/>
      <c r="F1" s="850"/>
      <c r="G1" s="850"/>
      <c r="H1" s="42"/>
      <c r="I1" s="45"/>
      <c r="J1" s="45"/>
      <c r="K1" s="45"/>
      <c r="L1" s="45"/>
      <c r="M1" s="45"/>
      <c r="Q1" s="106"/>
    </row>
    <row r="2" spans="1:17" s="46" customFormat="1" ht="15.95" customHeight="1" x14ac:dyDescent="0.25">
      <c r="A2" s="677" t="s">
        <v>1450</v>
      </c>
      <c r="B2" s="42"/>
      <c r="C2" s="43"/>
      <c r="D2" s="43"/>
      <c r="E2" s="43"/>
      <c r="F2" s="44"/>
      <c r="G2" s="44"/>
      <c r="H2" s="42"/>
      <c r="I2" s="45"/>
      <c r="J2" s="45"/>
      <c r="K2" s="45"/>
      <c r="L2" s="45"/>
      <c r="M2" s="45"/>
      <c r="Q2" s="106"/>
    </row>
    <row r="3" spans="1:17" s="46" customFormat="1" ht="15.95" customHeight="1" x14ac:dyDescent="0.25">
      <c r="A3" s="677" t="s">
        <v>1451</v>
      </c>
      <c r="B3" s="42"/>
      <c r="C3" s="43"/>
      <c r="D3" s="43"/>
      <c r="E3" s="43"/>
      <c r="F3" s="44"/>
      <c r="G3" s="44"/>
      <c r="H3" s="42"/>
      <c r="I3" s="45"/>
      <c r="J3" s="45"/>
      <c r="K3" s="45"/>
      <c r="L3" s="45"/>
      <c r="M3" s="45"/>
      <c r="Q3" s="106"/>
    </row>
    <row r="4" spans="1:17" s="46" customFormat="1" ht="15.95" customHeight="1" thickBot="1" x14ac:dyDescent="0.3">
      <c r="A4" s="599"/>
      <c r="B4" s="42"/>
      <c r="C4" s="43"/>
      <c r="D4" s="43"/>
      <c r="E4" s="43"/>
      <c r="F4" s="44"/>
      <c r="G4" s="44"/>
      <c r="H4" s="42"/>
      <c r="I4" s="45"/>
      <c r="J4" s="45"/>
      <c r="K4" s="45"/>
      <c r="L4" s="45"/>
      <c r="M4" s="45"/>
      <c r="Q4" s="106"/>
    </row>
    <row r="5" spans="1:17" ht="51.75" customHeight="1" x14ac:dyDescent="0.25">
      <c r="A5" s="53"/>
      <c r="B5" s="54"/>
      <c r="C5" s="847" t="s">
        <v>626</v>
      </c>
      <c r="D5" s="848"/>
      <c r="E5" s="848"/>
      <c r="F5" s="848"/>
      <c r="G5" s="849"/>
      <c r="H5" s="53" t="s">
        <v>1836</v>
      </c>
      <c r="I5" s="841"/>
      <c r="J5" s="841"/>
      <c r="K5" s="842" t="s">
        <v>638</v>
      </c>
      <c r="L5" s="843"/>
      <c r="M5" s="844"/>
      <c r="N5" s="845" t="s">
        <v>634</v>
      </c>
      <c r="O5" s="846"/>
      <c r="P5" s="55"/>
      <c r="Q5" s="107"/>
    </row>
    <row r="6" spans="1:17" ht="84.75" thickBot="1" x14ac:dyDescent="0.3">
      <c r="A6" s="56" t="s">
        <v>331</v>
      </c>
      <c r="B6" s="600" t="s">
        <v>1452</v>
      </c>
      <c r="C6" s="57" t="s">
        <v>625</v>
      </c>
      <c r="D6" s="40" t="s">
        <v>627</v>
      </c>
      <c r="E6" s="40" t="s">
        <v>628</v>
      </c>
      <c r="F6" s="58" t="s">
        <v>631</v>
      </c>
      <c r="G6" s="59" t="s">
        <v>632</v>
      </c>
      <c r="H6" s="60" t="s">
        <v>633</v>
      </c>
      <c r="I6" s="61" t="s">
        <v>332</v>
      </c>
      <c r="J6" s="61" t="s">
        <v>333</v>
      </c>
      <c r="K6" s="62">
        <v>350</v>
      </c>
      <c r="L6" s="62">
        <v>400</v>
      </c>
      <c r="M6" s="62">
        <v>450</v>
      </c>
      <c r="N6" s="40" t="s">
        <v>636</v>
      </c>
      <c r="O6" s="41" t="s">
        <v>334</v>
      </c>
      <c r="P6" s="63" t="s">
        <v>639</v>
      </c>
      <c r="Q6" s="47" t="s">
        <v>335</v>
      </c>
    </row>
    <row r="7" spans="1:17" x14ac:dyDescent="0.25">
      <c r="A7" s="64" t="s">
        <v>336</v>
      </c>
      <c r="B7" s="65" t="s">
        <v>337</v>
      </c>
      <c r="C7" s="66">
        <v>11</v>
      </c>
      <c r="D7" s="67">
        <v>235</v>
      </c>
      <c r="E7" s="67">
        <v>436</v>
      </c>
      <c r="F7" s="68">
        <v>2</v>
      </c>
      <c r="G7" s="69">
        <v>7</v>
      </c>
      <c r="H7" s="64" t="s">
        <v>338</v>
      </c>
      <c r="I7" s="70">
        <v>169.4</v>
      </c>
      <c r="J7" s="70">
        <v>41.8</v>
      </c>
      <c r="K7" s="71">
        <f>(K$6-$I7)/$J7</f>
        <v>4.3205741626794261</v>
      </c>
      <c r="L7" s="71">
        <f>(L$6-$I7)/$J7</f>
        <v>5.5167464114832541</v>
      </c>
      <c r="M7" s="71">
        <f>(M$6-$I7)/$J7</f>
        <v>6.7129186602870821</v>
      </c>
      <c r="N7" s="72"/>
      <c r="O7" s="73"/>
      <c r="P7" s="74"/>
      <c r="Q7" s="108"/>
    </row>
    <row r="8" spans="1:17" x14ac:dyDescent="0.25">
      <c r="A8" s="75" t="s">
        <v>336</v>
      </c>
      <c r="B8" s="76" t="s">
        <v>339</v>
      </c>
      <c r="C8" s="77">
        <v>11</v>
      </c>
      <c r="D8" s="78">
        <v>204</v>
      </c>
      <c r="E8" s="78">
        <v>385</v>
      </c>
      <c r="F8" s="79">
        <v>1</v>
      </c>
      <c r="G8" s="80">
        <v>5</v>
      </c>
      <c r="H8" s="75" t="s">
        <v>340</v>
      </c>
      <c r="I8" s="81">
        <v>156</v>
      </c>
      <c r="J8" s="81">
        <v>44.04</v>
      </c>
      <c r="K8" s="82">
        <f>(K$6-$I8)/$J8</f>
        <v>4.405086285195277</v>
      </c>
      <c r="L8" s="82">
        <f>(L$6-$I8)/$J8</f>
        <v>5.540417801998184</v>
      </c>
      <c r="M8" s="83"/>
      <c r="N8" s="84"/>
      <c r="O8" s="85"/>
      <c r="P8" s="86"/>
      <c r="Q8" s="109" t="s">
        <v>341</v>
      </c>
    </row>
    <row r="9" spans="1:17" x14ac:dyDescent="0.25">
      <c r="A9" s="75" t="s">
        <v>336</v>
      </c>
      <c r="B9" s="76" t="s">
        <v>342</v>
      </c>
      <c r="C9" s="77">
        <v>9</v>
      </c>
      <c r="D9" s="78">
        <v>205</v>
      </c>
      <c r="E9" s="78">
        <v>443</v>
      </c>
      <c r="F9" s="79">
        <v>2</v>
      </c>
      <c r="G9" s="80">
        <v>6</v>
      </c>
      <c r="H9" s="75" t="s">
        <v>343</v>
      </c>
      <c r="I9" s="81">
        <v>132.1</v>
      </c>
      <c r="J9" s="81">
        <v>51.11</v>
      </c>
      <c r="K9" s="82">
        <f>(K$6-$I9)/$J9</f>
        <v>4.2633535511641556</v>
      </c>
      <c r="L9" s="82">
        <f>(L$6-$I9)/$J9</f>
        <v>5.2416356877323418</v>
      </c>
      <c r="M9" s="82">
        <f>(M$6-$I9)/$J9</f>
        <v>6.219917824300528</v>
      </c>
      <c r="N9" s="84"/>
      <c r="O9" s="85"/>
      <c r="P9" s="86"/>
      <c r="Q9" s="109"/>
    </row>
    <row r="10" spans="1:17" x14ac:dyDescent="0.25">
      <c r="A10" s="75" t="s">
        <v>336</v>
      </c>
      <c r="B10" s="76" t="s">
        <v>344</v>
      </c>
      <c r="C10" s="77">
        <v>3</v>
      </c>
      <c r="D10" s="78">
        <v>232</v>
      </c>
      <c r="E10" s="78">
        <v>296</v>
      </c>
      <c r="F10" s="79">
        <v>2</v>
      </c>
      <c r="G10" s="80">
        <v>3</v>
      </c>
      <c r="H10" s="87"/>
      <c r="I10" s="88"/>
      <c r="J10" s="88"/>
      <c r="K10" s="83"/>
      <c r="L10" s="83"/>
      <c r="M10" s="83"/>
      <c r="N10" s="84"/>
      <c r="O10" s="85"/>
      <c r="P10" s="86"/>
      <c r="Q10" s="109" t="s">
        <v>345</v>
      </c>
    </row>
    <row r="11" spans="1:17" x14ac:dyDescent="0.25">
      <c r="A11" s="75" t="s">
        <v>346</v>
      </c>
      <c r="B11" s="76" t="s">
        <v>347</v>
      </c>
      <c r="C11" s="77">
        <v>11</v>
      </c>
      <c r="D11" s="78">
        <v>208</v>
      </c>
      <c r="E11" s="78">
        <v>515</v>
      </c>
      <c r="F11" s="79">
        <v>1</v>
      </c>
      <c r="G11" s="80">
        <v>7</v>
      </c>
      <c r="H11" s="75" t="s">
        <v>348</v>
      </c>
      <c r="I11" s="81">
        <v>132.6</v>
      </c>
      <c r="J11" s="81">
        <v>49.17</v>
      </c>
      <c r="K11" s="82">
        <f t="shared" ref="K11:M15" si="0">(K$6-$I11)/$J11</f>
        <v>4.421395159650193</v>
      </c>
      <c r="L11" s="82">
        <f t="shared" si="0"/>
        <v>5.4382753711612768</v>
      </c>
      <c r="M11" s="82">
        <f t="shared" si="0"/>
        <v>6.4551555826723606</v>
      </c>
      <c r="N11" s="84"/>
      <c r="O11" s="85"/>
      <c r="P11" s="86"/>
      <c r="Q11" s="109"/>
    </row>
    <row r="12" spans="1:17" x14ac:dyDescent="0.25">
      <c r="A12" s="75" t="s">
        <v>45</v>
      </c>
      <c r="B12" s="76" t="s">
        <v>349</v>
      </c>
      <c r="C12" s="77">
        <v>11</v>
      </c>
      <c r="D12" s="78">
        <v>221</v>
      </c>
      <c r="E12" s="78">
        <v>620</v>
      </c>
      <c r="F12" s="79">
        <v>2</v>
      </c>
      <c r="G12" s="80">
        <v>10</v>
      </c>
      <c r="H12" s="75" t="s">
        <v>350</v>
      </c>
      <c r="I12" s="81">
        <v>143.5</v>
      </c>
      <c r="J12" s="81">
        <v>47.05</v>
      </c>
      <c r="K12" s="82">
        <f t="shared" si="0"/>
        <v>4.3889479277364511</v>
      </c>
      <c r="L12" s="82">
        <f t="shared" si="0"/>
        <v>5.4516471838469718</v>
      </c>
      <c r="M12" s="82">
        <f t="shared" si="0"/>
        <v>6.5143464399574924</v>
      </c>
      <c r="N12" s="84"/>
      <c r="O12" s="85"/>
      <c r="P12" s="86"/>
      <c r="Q12" s="109"/>
    </row>
    <row r="13" spans="1:17" x14ac:dyDescent="0.25">
      <c r="A13" s="75" t="s">
        <v>45</v>
      </c>
      <c r="B13" s="76" t="s">
        <v>351</v>
      </c>
      <c r="C13" s="77">
        <v>11</v>
      </c>
      <c r="D13" s="78">
        <v>222</v>
      </c>
      <c r="E13" s="78">
        <v>396</v>
      </c>
      <c r="F13" s="79">
        <v>1</v>
      </c>
      <c r="G13" s="80">
        <v>6</v>
      </c>
      <c r="H13" s="75" t="s">
        <v>352</v>
      </c>
      <c r="I13" s="81">
        <v>181.6</v>
      </c>
      <c r="J13" s="81">
        <v>39.18</v>
      </c>
      <c r="K13" s="82">
        <f t="shared" si="0"/>
        <v>4.2981112812659523</v>
      </c>
      <c r="L13" s="82">
        <f t="shared" si="0"/>
        <v>5.5742725880551305</v>
      </c>
      <c r="M13" s="83"/>
      <c r="N13" s="84"/>
      <c r="O13" s="85"/>
      <c r="P13" s="86"/>
      <c r="Q13" s="109" t="s">
        <v>341</v>
      </c>
    </row>
    <row r="14" spans="1:17" x14ac:dyDescent="0.25">
      <c r="A14" s="75" t="s">
        <v>45</v>
      </c>
      <c r="B14" s="76" t="s">
        <v>353</v>
      </c>
      <c r="C14" s="77">
        <v>11</v>
      </c>
      <c r="D14" s="78">
        <v>224</v>
      </c>
      <c r="E14" s="78">
        <v>382</v>
      </c>
      <c r="F14" s="79">
        <v>2</v>
      </c>
      <c r="G14" s="80">
        <v>5</v>
      </c>
      <c r="H14" s="75" t="s">
        <v>354</v>
      </c>
      <c r="I14" s="81">
        <v>134.1</v>
      </c>
      <c r="J14" s="81">
        <v>47.16</v>
      </c>
      <c r="K14" s="89">
        <f t="shared" si="0"/>
        <v>4.5780322307039869</v>
      </c>
      <c r="L14" s="82">
        <f t="shared" si="0"/>
        <v>5.6382527565733671</v>
      </c>
      <c r="M14" s="83"/>
      <c r="N14" s="79" t="s">
        <v>23</v>
      </c>
      <c r="O14" s="80" t="s">
        <v>23</v>
      </c>
      <c r="P14" s="86" t="s">
        <v>42</v>
      </c>
      <c r="Q14" s="109" t="s">
        <v>341</v>
      </c>
    </row>
    <row r="15" spans="1:17" x14ac:dyDescent="0.25">
      <c r="A15" s="75" t="s">
        <v>45</v>
      </c>
      <c r="B15" s="90" t="s">
        <v>355</v>
      </c>
      <c r="C15" s="77">
        <v>11</v>
      </c>
      <c r="D15" s="78">
        <v>216</v>
      </c>
      <c r="E15" s="78">
        <v>453</v>
      </c>
      <c r="F15" s="79">
        <v>2</v>
      </c>
      <c r="G15" s="80">
        <v>9</v>
      </c>
      <c r="H15" s="75" t="s">
        <v>356</v>
      </c>
      <c r="I15" s="81">
        <v>183.9</v>
      </c>
      <c r="J15" s="81">
        <v>32.21</v>
      </c>
      <c r="K15" s="89">
        <f t="shared" si="0"/>
        <v>5.1567836075752869</v>
      </c>
      <c r="L15" s="89">
        <f t="shared" si="0"/>
        <v>6.7090965538652592</v>
      </c>
      <c r="M15" s="89">
        <f>(M$6-$I15)/$J15</f>
        <v>8.2614095001552315</v>
      </c>
      <c r="N15" s="79" t="s">
        <v>23</v>
      </c>
      <c r="O15" s="80" t="s">
        <v>23</v>
      </c>
      <c r="P15" s="86" t="s">
        <v>42</v>
      </c>
      <c r="Q15" s="109"/>
    </row>
    <row r="16" spans="1:17" x14ac:dyDescent="0.25">
      <c r="A16" s="75" t="s">
        <v>357</v>
      </c>
      <c r="B16" s="76" t="s">
        <v>358</v>
      </c>
      <c r="C16" s="77">
        <v>11</v>
      </c>
      <c r="D16" s="78">
        <v>211</v>
      </c>
      <c r="E16" s="78">
        <v>351</v>
      </c>
      <c r="F16" s="79">
        <v>2</v>
      </c>
      <c r="G16" s="80">
        <v>3</v>
      </c>
      <c r="H16" s="75" t="s">
        <v>359</v>
      </c>
      <c r="I16" s="81">
        <v>158.9</v>
      </c>
      <c r="J16" s="81">
        <v>51.27</v>
      </c>
      <c r="K16" s="82">
        <f>(K$6-$I16)/$J16</f>
        <v>3.7273259215915737</v>
      </c>
      <c r="L16" s="83"/>
      <c r="M16" s="83"/>
      <c r="N16" s="84"/>
      <c r="O16" s="85"/>
      <c r="P16" s="86"/>
      <c r="Q16" s="109" t="s">
        <v>360</v>
      </c>
    </row>
    <row r="17" spans="1:17" x14ac:dyDescent="0.25">
      <c r="A17" s="75" t="s">
        <v>357</v>
      </c>
      <c r="B17" s="76" t="s">
        <v>361</v>
      </c>
      <c r="C17" s="77">
        <v>11</v>
      </c>
      <c r="D17" s="78">
        <v>241</v>
      </c>
      <c r="E17" s="78">
        <v>526</v>
      </c>
      <c r="F17" s="79">
        <v>2</v>
      </c>
      <c r="G17" s="80">
        <v>7</v>
      </c>
      <c r="H17" s="75" t="s">
        <v>362</v>
      </c>
      <c r="I17" s="81">
        <v>99.77</v>
      </c>
      <c r="J17" s="81">
        <v>62.86</v>
      </c>
      <c r="K17" s="82">
        <f>(K$6-$I17)/$J17</f>
        <v>3.9807508749602296</v>
      </c>
      <c r="L17" s="82">
        <f>(L$6-$I17)/$J17</f>
        <v>4.776169265033408</v>
      </c>
      <c r="M17" s="82">
        <f>(M$6-$I17)/$J17</f>
        <v>5.5715876551065868</v>
      </c>
      <c r="N17" s="84"/>
      <c r="O17" s="85"/>
      <c r="P17" s="86"/>
      <c r="Q17" s="109"/>
    </row>
    <row r="18" spans="1:17" x14ac:dyDescent="0.25">
      <c r="A18" s="75" t="s">
        <v>357</v>
      </c>
      <c r="B18" s="76" t="s">
        <v>363</v>
      </c>
      <c r="C18" s="77">
        <v>11</v>
      </c>
      <c r="D18" s="78">
        <v>234</v>
      </c>
      <c r="E18" s="78">
        <v>453</v>
      </c>
      <c r="F18" s="79">
        <v>2</v>
      </c>
      <c r="G18" s="80">
        <v>7</v>
      </c>
      <c r="H18" s="75" t="s">
        <v>364</v>
      </c>
      <c r="I18" s="81">
        <v>190</v>
      </c>
      <c r="J18" s="81">
        <v>35.81</v>
      </c>
      <c r="K18" s="82">
        <f>(K$6-$I18)/$J18</f>
        <v>4.4680256911477239</v>
      </c>
      <c r="L18" s="82">
        <f>(L$6-$I18)/$J18</f>
        <v>5.8642837196313877</v>
      </c>
      <c r="M18" s="82">
        <f>(M$6-$I18)/$J18</f>
        <v>7.2605417481150516</v>
      </c>
      <c r="N18" s="84"/>
      <c r="O18" s="85"/>
      <c r="P18" s="86"/>
      <c r="Q18" s="109"/>
    </row>
    <row r="19" spans="1:17" x14ac:dyDescent="0.25">
      <c r="A19" s="75" t="s">
        <v>57</v>
      </c>
      <c r="B19" s="76" t="s">
        <v>365</v>
      </c>
      <c r="C19" s="77">
        <v>11</v>
      </c>
      <c r="D19" s="78">
        <v>231</v>
      </c>
      <c r="E19" s="78">
        <v>428</v>
      </c>
      <c r="F19" s="79">
        <v>2</v>
      </c>
      <c r="G19" s="80">
        <v>6</v>
      </c>
      <c r="H19" s="75" t="s">
        <v>366</v>
      </c>
      <c r="I19" s="81">
        <v>165.8</v>
      </c>
      <c r="J19" s="81">
        <v>45.13</v>
      </c>
      <c r="K19" s="82">
        <f>(K$6-$I19)/$J19</f>
        <v>4.0815422113893192</v>
      </c>
      <c r="L19" s="82">
        <f>(L$6-$I19)/$J19</f>
        <v>5.189452692222468</v>
      </c>
      <c r="M19" s="83"/>
      <c r="N19" s="84"/>
      <c r="O19" s="85"/>
      <c r="P19" s="86"/>
      <c r="Q19" s="109" t="s">
        <v>341</v>
      </c>
    </row>
    <row r="20" spans="1:17" x14ac:dyDescent="0.25">
      <c r="A20" s="75" t="s">
        <v>60</v>
      </c>
      <c r="B20" s="76" t="s">
        <v>367</v>
      </c>
      <c r="C20" s="77">
        <v>11</v>
      </c>
      <c r="D20" s="78">
        <v>204</v>
      </c>
      <c r="E20" s="78">
        <v>350</v>
      </c>
      <c r="F20" s="79">
        <v>2</v>
      </c>
      <c r="G20" s="80">
        <v>6</v>
      </c>
      <c r="H20" s="75" t="s">
        <v>368</v>
      </c>
      <c r="I20" s="81"/>
      <c r="J20" s="81"/>
      <c r="K20" s="89">
        <f>-25.34+0.2*350-0.000324*350^2</f>
        <v>4.9699999999999918</v>
      </c>
      <c r="L20" s="83"/>
      <c r="M20" s="83"/>
      <c r="N20" s="79" t="s">
        <v>23</v>
      </c>
      <c r="O20" s="85"/>
      <c r="P20" s="86" t="s">
        <v>27</v>
      </c>
      <c r="Q20" s="109" t="s">
        <v>635</v>
      </c>
    </row>
    <row r="21" spans="1:17" x14ac:dyDescent="0.25">
      <c r="A21" s="75" t="s">
        <v>369</v>
      </c>
      <c r="B21" s="76" t="s">
        <v>370</v>
      </c>
      <c r="C21" s="77">
        <v>11</v>
      </c>
      <c r="D21" s="78">
        <v>354</v>
      </c>
      <c r="E21" s="78">
        <v>475</v>
      </c>
      <c r="F21" s="79">
        <v>3</v>
      </c>
      <c r="G21" s="80">
        <v>8</v>
      </c>
      <c r="H21" s="75" t="s">
        <v>371</v>
      </c>
      <c r="I21" s="81">
        <v>320.5</v>
      </c>
      <c r="J21" s="81">
        <v>17.75</v>
      </c>
      <c r="K21" s="82">
        <f t="shared" ref="K21:M36" si="1">(K$6-$I21)/$J21</f>
        <v>1.6619718309859155</v>
      </c>
      <c r="L21" s="82">
        <f t="shared" si="1"/>
        <v>4.47887323943662</v>
      </c>
      <c r="M21" s="82">
        <f t="shared" si="1"/>
        <v>7.295774647887324</v>
      </c>
      <c r="N21" s="84"/>
      <c r="O21" s="85"/>
      <c r="P21" s="86"/>
      <c r="Q21" s="109"/>
    </row>
    <row r="22" spans="1:17" x14ac:dyDescent="0.25">
      <c r="A22" s="75" t="s">
        <v>369</v>
      </c>
      <c r="B22" s="76" t="s">
        <v>372</v>
      </c>
      <c r="C22" s="77">
        <v>11</v>
      </c>
      <c r="D22" s="78">
        <v>331</v>
      </c>
      <c r="E22" s="78">
        <v>491</v>
      </c>
      <c r="F22" s="79">
        <v>2</v>
      </c>
      <c r="G22" s="80">
        <v>7</v>
      </c>
      <c r="H22" s="75" t="s">
        <v>373</v>
      </c>
      <c r="I22" s="81">
        <v>266.89999999999998</v>
      </c>
      <c r="J22" s="81">
        <v>31.7</v>
      </c>
      <c r="K22" s="82">
        <f t="shared" si="1"/>
        <v>2.6214511041009469</v>
      </c>
      <c r="L22" s="82">
        <f t="shared" si="1"/>
        <v>4.1987381703470037</v>
      </c>
      <c r="M22" s="82">
        <f t="shared" si="1"/>
        <v>5.7760252365930604</v>
      </c>
      <c r="N22" s="84"/>
      <c r="O22" s="85"/>
      <c r="P22" s="86"/>
      <c r="Q22" s="109"/>
    </row>
    <row r="23" spans="1:17" x14ac:dyDescent="0.25">
      <c r="A23" s="75" t="s">
        <v>66</v>
      </c>
      <c r="B23" s="76" t="s">
        <v>374</v>
      </c>
      <c r="C23" s="77">
        <v>12</v>
      </c>
      <c r="D23" s="78">
        <v>239</v>
      </c>
      <c r="E23" s="78">
        <v>470</v>
      </c>
      <c r="F23" s="79">
        <v>1</v>
      </c>
      <c r="G23" s="80">
        <v>5</v>
      </c>
      <c r="H23" s="75" t="s">
        <v>375</v>
      </c>
      <c r="I23" s="81">
        <v>214.8</v>
      </c>
      <c r="J23" s="81">
        <v>47.91</v>
      </c>
      <c r="K23" s="82">
        <f t="shared" si="1"/>
        <v>2.8219578376121897</v>
      </c>
      <c r="L23" s="82">
        <f t="shared" si="1"/>
        <v>3.865581298267585</v>
      </c>
      <c r="M23" s="82">
        <f t="shared" si="1"/>
        <v>4.9092047589229804</v>
      </c>
      <c r="N23" s="84"/>
      <c r="O23" s="85"/>
      <c r="P23" s="86"/>
      <c r="Q23" s="109"/>
    </row>
    <row r="24" spans="1:17" x14ac:dyDescent="0.25">
      <c r="A24" s="75" t="s">
        <v>66</v>
      </c>
      <c r="B24" s="90" t="s">
        <v>376</v>
      </c>
      <c r="C24" s="77">
        <v>11</v>
      </c>
      <c r="D24" s="78">
        <v>266</v>
      </c>
      <c r="E24" s="78">
        <v>516</v>
      </c>
      <c r="F24" s="79">
        <v>3</v>
      </c>
      <c r="G24" s="80">
        <v>10</v>
      </c>
      <c r="H24" s="75" t="s">
        <v>377</v>
      </c>
      <c r="I24" s="81">
        <v>181.3</v>
      </c>
      <c r="J24" s="81">
        <v>32.85</v>
      </c>
      <c r="K24" s="89">
        <f t="shared" si="1"/>
        <v>5.1354642313546419</v>
      </c>
      <c r="L24" s="89">
        <f t="shared" si="1"/>
        <v>6.6575342465753415</v>
      </c>
      <c r="M24" s="89">
        <f t="shared" si="1"/>
        <v>8.1796042617960421</v>
      </c>
      <c r="N24" s="79" t="s">
        <v>23</v>
      </c>
      <c r="O24" s="80" t="s">
        <v>23</v>
      </c>
      <c r="P24" s="86" t="s">
        <v>27</v>
      </c>
      <c r="Q24" s="109"/>
    </row>
    <row r="25" spans="1:17" x14ac:dyDescent="0.25">
      <c r="A25" s="75" t="s">
        <v>66</v>
      </c>
      <c r="B25" s="90" t="s">
        <v>378</v>
      </c>
      <c r="C25" s="77">
        <v>11</v>
      </c>
      <c r="D25" s="78">
        <v>224</v>
      </c>
      <c r="E25" s="78">
        <v>446</v>
      </c>
      <c r="F25" s="79">
        <v>2</v>
      </c>
      <c r="G25" s="80">
        <v>9</v>
      </c>
      <c r="H25" s="75" t="s">
        <v>379</v>
      </c>
      <c r="I25" s="81">
        <v>193.9</v>
      </c>
      <c r="J25" s="81">
        <v>31.34</v>
      </c>
      <c r="K25" s="89">
        <f t="shared" si="1"/>
        <v>4.9808551372048502</v>
      </c>
      <c r="L25" s="89">
        <f t="shared" si="1"/>
        <v>6.5762603701340137</v>
      </c>
      <c r="M25" s="89">
        <f t="shared" si="1"/>
        <v>8.1716656030631789</v>
      </c>
      <c r="N25" s="79" t="s">
        <v>23</v>
      </c>
      <c r="O25" s="80" t="s">
        <v>23</v>
      </c>
      <c r="P25" s="86" t="s">
        <v>27</v>
      </c>
      <c r="Q25" s="109"/>
    </row>
    <row r="26" spans="1:17" x14ac:dyDescent="0.25">
      <c r="A26" s="75" t="s">
        <v>66</v>
      </c>
      <c r="B26" s="90" t="s">
        <v>380</v>
      </c>
      <c r="C26" s="77">
        <v>11</v>
      </c>
      <c r="D26" s="78">
        <v>224</v>
      </c>
      <c r="E26" s="78">
        <v>447</v>
      </c>
      <c r="F26" s="79">
        <v>2</v>
      </c>
      <c r="G26" s="80">
        <v>10</v>
      </c>
      <c r="H26" s="75" t="s">
        <v>381</v>
      </c>
      <c r="I26" s="81">
        <v>235.4</v>
      </c>
      <c r="J26" s="81">
        <v>23.2</v>
      </c>
      <c r="K26" s="89">
        <f t="shared" si="1"/>
        <v>4.9396551724137927</v>
      </c>
      <c r="L26" s="89">
        <f t="shared" si="1"/>
        <v>7.0948275862068968</v>
      </c>
      <c r="M26" s="89">
        <f t="shared" si="1"/>
        <v>9.25</v>
      </c>
      <c r="N26" s="79" t="s">
        <v>23</v>
      </c>
      <c r="O26" s="80" t="s">
        <v>23</v>
      </c>
      <c r="P26" s="86" t="s">
        <v>27</v>
      </c>
      <c r="Q26" s="109"/>
    </row>
    <row r="27" spans="1:17" x14ac:dyDescent="0.25">
      <c r="A27" s="75" t="s">
        <v>68</v>
      </c>
      <c r="B27" s="76" t="s">
        <v>382</v>
      </c>
      <c r="C27" s="77">
        <v>11</v>
      </c>
      <c r="D27" s="78">
        <v>204</v>
      </c>
      <c r="E27" s="78">
        <v>362</v>
      </c>
      <c r="F27" s="79">
        <v>1</v>
      </c>
      <c r="G27" s="80">
        <v>4</v>
      </c>
      <c r="H27" s="75" t="s">
        <v>383</v>
      </c>
      <c r="I27" s="81">
        <v>166.2</v>
      </c>
      <c r="J27" s="81">
        <v>47.73</v>
      </c>
      <c r="K27" s="82">
        <f t="shared" si="1"/>
        <v>3.8508275717578049</v>
      </c>
      <c r="L27" s="83"/>
      <c r="M27" s="83"/>
      <c r="N27" s="84"/>
      <c r="O27" s="85"/>
      <c r="P27" s="86"/>
      <c r="Q27" s="109" t="s">
        <v>360</v>
      </c>
    </row>
    <row r="28" spans="1:17" x14ac:dyDescent="0.25">
      <c r="A28" s="75" t="s">
        <v>68</v>
      </c>
      <c r="B28" s="76" t="s">
        <v>384</v>
      </c>
      <c r="C28" s="77">
        <v>11</v>
      </c>
      <c r="D28" s="78">
        <v>202</v>
      </c>
      <c r="E28" s="78">
        <v>454</v>
      </c>
      <c r="F28" s="79">
        <v>2</v>
      </c>
      <c r="G28" s="80">
        <v>6</v>
      </c>
      <c r="H28" s="75" t="s">
        <v>385</v>
      </c>
      <c r="I28" s="81">
        <v>156.80000000000001</v>
      </c>
      <c r="J28" s="81">
        <v>48.3</v>
      </c>
      <c r="K28" s="82">
        <f t="shared" si="1"/>
        <v>4</v>
      </c>
      <c r="L28" s="82">
        <f t="shared" si="1"/>
        <v>5.0351966873706004</v>
      </c>
      <c r="M28" s="82">
        <f t="shared" si="1"/>
        <v>6.0703933747412009</v>
      </c>
      <c r="N28" s="84"/>
      <c r="O28" s="85"/>
      <c r="P28" s="86"/>
      <c r="Q28" s="109"/>
    </row>
    <row r="29" spans="1:17" x14ac:dyDescent="0.25">
      <c r="A29" s="75" t="s">
        <v>70</v>
      </c>
      <c r="B29" s="76" t="s">
        <v>386</v>
      </c>
      <c r="C29" s="77">
        <v>11</v>
      </c>
      <c r="D29" s="78">
        <v>200</v>
      </c>
      <c r="E29" s="78">
        <v>529</v>
      </c>
      <c r="F29" s="79">
        <v>1</v>
      </c>
      <c r="G29" s="80">
        <v>7</v>
      </c>
      <c r="H29" s="75" t="s">
        <v>387</v>
      </c>
      <c r="I29" s="81">
        <v>171.6</v>
      </c>
      <c r="J29" s="81">
        <v>49.68</v>
      </c>
      <c r="K29" s="82">
        <f t="shared" si="1"/>
        <v>3.5909822866344605</v>
      </c>
      <c r="L29" s="82">
        <f t="shared" si="1"/>
        <v>4.5974235104669887</v>
      </c>
      <c r="M29" s="82">
        <f t="shared" si="1"/>
        <v>5.6038647342995169</v>
      </c>
      <c r="N29" s="84"/>
      <c r="O29" s="85"/>
      <c r="P29" s="86"/>
      <c r="Q29" s="109"/>
    </row>
    <row r="30" spans="1:17" x14ac:dyDescent="0.25">
      <c r="A30" s="75" t="s">
        <v>70</v>
      </c>
      <c r="B30" s="76" t="s">
        <v>388</v>
      </c>
      <c r="C30" s="77">
        <v>11</v>
      </c>
      <c r="D30" s="78">
        <v>214</v>
      </c>
      <c r="E30" s="78">
        <v>465</v>
      </c>
      <c r="F30" s="79">
        <v>1</v>
      </c>
      <c r="G30" s="80">
        <v>6</v>
      </c>
      <c r="H30" s="75" t="s">
        <v>389</v>
      </c>
      <c r="I30" s="81">
        <v>216</v>
      </c>
      <c r="J30" s="81">
        <v>46.78</v>
      </c>
      <c r="K30" s="82">
        <f t="shared" si="1"/>
        <v>2.8644719965797347</v>
      </c>
      <c r="L30" s="82">
        <f t="shared" si="1"/>
        <v>3.9333048311244121</v>
      </c>
      <c r="M30" s="82">
        <f t="shared" si="1"/>
        <v>5.002137665669089</v>
      </c>
      <c r="N30" s="84"/>
      <c r="O30" s="85"/>
      <c r="P30" s="86"/>
      <c r="Q30" s="109"/>
    </row>
    <row r="31" spans="1:17" x14ac:dyDescent="0.25">
      <c r="A31" s="75" t="s">
        <v>72</v>
      </c>
      <c r="B31" s="76" t="s">
        <v>390</v>
      </c>
      <c r="C31" s="77">
        <v>10</v>
      </c>
      <c r="D31" s="78">
        <v>210</v>
      </c>
      <c r="E31" s="78">
        <v>450</v>
      </c>
      <c r="F31" s="79">
        <v>1</v>
      </c>
      <c r="G31" s="80">
        <v>7</v>
      </c>
      <c r="H31" s="75" t="s">
        <v>391</v>
      </c>
      <c r="I31" s="81">
        <v>173.6</v>
      </c>
      <c r="J31" s="81">
        <v>37.83</v>
      </c>
      <c r="K31" s="89">
        <f t="shared" si="1"/>
        <v>4.6629659000793025</v>
      </c>
      <c r="L31" s="82">
        <f t="shared" si="1"/>
        <v>5.9846682527094899</v>
      </c>
      <c r="M31" s="82">
        <f t="shared" si="1"/>
        <v>7.3063706053396773</v>
      </c>
      <c r="N31" s="79" t="s">
        <v>23</v>
      </c>
      <c r="O31" s="85"/>
      <c r="P31" s="86" t="s">
        <v>42</v>
      </c>
      <c r="Q31" s="109"/>
    </row>
    <row r="32" spans="1:17" x14ac:dyDescent="0.25">
      <c r="A32" s="75" t="s">
        <v>72</v>
      </c>
      <c r="B32" s="76" t="s">
        <v>392</v>
      </c>
      <c r="C32" s="77">
        <v>11</v>
      </c>
      <c r="D32" s="78">
        <v>212</v>
      </c>
      <c r="E32" s="78">
        <v>487</v>
      </c>
      <c r="F32" s="79">
        <v>2</v>
      </c>
      <c r="G32" s="80">
        <v>6</v>
      </c>
      <c r="H32" s="75" t="s">
        <v>393</v>
      </c>
      <c r="I32" s="81">
        <v>115.9</v>
      </c>
      <c r="J32" s="81">
        <v>57.32</v>
      </c>
      <c r="K32" s="82">
        <f t="shared" si="1"/>
        <v>4.0840893230983948</v>
      </c>
      <c r="L32" s="82">
        <f t="shared" si="1"/>
        <v>4.956385205861829</v>
      </c>
      <c r="M32" s="82">
        <f t="shared" si="1"/>
        <v>5.8286810886252622</v>
      </c>
      <c r="N32" s="84"/>
      <c r="O32" s="85"/>
      <c r="P32" s="86"/>
      <c r="Q32" s="109"/>
    </row>
    <row r="33" spans="1:17" x14ac:dyDescent="0.25">
      <c r="A33" s="75" t="s">
        <v>75</v>
      </c>
      <c r="B33" s="76" t="s">
        <v>394</v>
      </c>
      <c r="C33" s="77">
        <v>11</v>
      </c>
      <c r="D33" s="78">
        <v>241</v>
      </c>
      <c r="E33" s="78">
        <v>490</v>
      </c>
      <c r="F33" s="79">
        <v>2</v>
      </c>
      <c r="G33" s="80">
        <v>7</v>
      </c>
      <c r="H33" s="75" t="s">
        <v>395</v>
      </c>
      <c r="I33" s="81">
        <v>103.1</v>
      </c>
      <c r="J33" s="81">
        <v>54.88</v>
      </c>
      <c r="K33" s="82">
        <f t="shared" si="1"/>
        <v>4.4989067055393583</v>
      </c>
      <c r="L33" s="82">
        <f t="shared" si="1"/>
        <v>5.4099854227405242</v>
      </c>
      <c r="M33" s="82">
        <f t="shared" si="1"/>
        <v>6.32106413994169</v>
      </c>
      <c r="N33" s="84"/>
      <c r="O33" s="85"/>
      <c r="P33" s="86"/>
      <c r="Q33" s="109"/>
    </row>
    <row r="34" spans="1:17" x14ac:dyDescent="0.25">
      <c r="A34" s="75" t="s">
        <v>396</v>
      </c>
      <c r="B34" s="76" t="s">
        <v>397</v>
      </c>
      <c r="C34" s="77">
        <v>11</v>
      </c>
      <c r="D34" s="78">
        <v>228</v>
      </c>
      <c r="E34" s="78">
        <v>562</v>
      </c>
      <c r="F34" s="79">
        <v>2</v>
      </c>
      <c r="G34" s="80">
        <v>9</v>
      </c>
      <c r="H34" s="75" t="s">
        <v>398</v>
      </c>
      <c r="I34" s="81">
        <v>164.2</v>
      </c>
      <c r="J34" s="81">
        <v>47.93</v>
      </c>
      <c r="K34" s="82">
        <f t="shared" si="1"/>
        <v>3.8764865428750261</v>
      </c>
      <c r="L34" s="82">
        <f t="shared" si="1"/>
        <v>4.9196745253494685</v>
      </c>
      <c r="M34" s="82">
        <f t="shared" si="1"/>
        <v>5.9628625078239104</v>
      </c>
      <c r="N34" s="84"/>
      <c r="O34" s="85"/>
      <c r="P34" s="86"/>
      <c r="Q34" s="109"/>
    </row>
    <row r="35" spans="1:17" x14ac:dyDescent="0.25">
      <c r="A35" s="75" t="s">
        <v>81</v>
      </c>
      <c r="B35" s="76" t="s">
        <v>399</v>
      </c>
      <c r="C35" s="77">
        <v>11</v>
      </c>
      <c r="D35" s="78">
        <v>209</v>
      </c>
      <c r="E35" s="78">
        <v>503</v>
      </c>
      <c r="F35" s="79">
        <v>1</v>
      </c>
      <c r="G35" s="80">
        <v>7</v>
      </c>
      <c r="H35" s="75" t="s">
        <v>400</v>
      </c>
      <c r="I35" s="81">
        <v>196.1</v>
      </c>
      <c r="J35" s="81">
        <v>36.43</v>
      </c>
      <c r="K35" s="82">
        <f t="shared" si="1"/>
        <v>4.2245402141092505</v>
      </c>
      <c r="L35" s="82">
        <f t="shared" si="1"/>
        <v>5.5970354103760638</v>
      </c>
      <c r="M35" s="82">
        <f t="shared" si="1"/>
        <v>6.969530606642877</v>
      </c>
      <c r="N35" s="84"/>
      <c r="O35" s="85"/>
      <c r="P35" s="86"/>
      <c r="Q35" s="109"/>
    </row>
    <row r="36" spans="1:17" x14ac:dyDescent="0.25">
      <c r="A36" s="75" t="s">
        <v>401</v>
      </c>
      <c r="B36" s="90" t="s">
        <v>402</v>
      </c>
      <c r="C36" s="77">
        <v>10</v>
      </c>
      <c r="D36" s="78">
        <v>204</v>
      </c>
      <c r="E36" s="78">
        <v>504</v>
      </c>
      <c r="F36" s="79">
        <v>2</v>
      </c>
      <c r="G36" s="80">
        <v>10</v>
      </c>
      <c r="H36" s="75" t="s">
        <v>403</v>
      </c>
      <c r="I36" s="81">
        <v>174.2</v>
      </c>
      <c r="J36" s="81">
        <v>32.979999999999997</v>
      </c>
      <c r="K36" s="89">
        <f t="shared" si="1"/>
        <v>5.3305033353547611</v>
      </c>
      <c r="L36" s="89">
        <f t="shared" si="1"/>
        <v>6.8465736810188007</v>
      </c>
      <c r="M36" s="89">
        <f t="shared" si="1"/>
        <v>8.3626440266828386</v>
      </c>
      <c r="N36" s="79" t="s">
        <v>23</v>
      </c>
      <c r="O36" s="80"/>
      <c r="P36" s="86" t="s">
        <v>27</v>
      </c>
      <c r="Q36" s="109"/>
    </row>
    <row r="37" spans="1:17" x14ac:dyDescent="0.25">
      <c r="A37" s="75" t="s">
        <v>87</v>
      </c>
      <c r="B37" s="76" t="s">
        <v>404</v>
      </c>
      <c r="C37" s="77">
        <v>11</v>
      </c>
      <c r="D37" s="78">
        <v>280</v>
      </c>
      <c r="E37" s="78">
        <v>482</v>
      </c>
      <c r="F37" s="79">
        <v>3</v>
      </c>
      <c r="G37" s="80">
        <v>6</v>
      </c>
      <c r="H37" s="75" t="s">
        <v>405</v>
      </c>
      <c r="I37" s="81">
        <v>167.2</v>
      </c>
      <c r="J37" s="81">
        <v>52.18</v>
      </c>
      <c r="K37" s="82">
        <f t="shared" ref="K37:M37" si="2">(K$6-$I37)/$J37</f>
        <v>3.5032579532387889</v>
      </c>
      <c r="L37" s="82">
        <f t="shared" si="2"/>
        <v>4.4614794940590263</v>
      </c>
      <c r="M37" s="82">
        <f t="shared" si="2"/>
        <v>5.4197010348792647</v>
      </c>
      <c r="N37" s="84"/>
      <c r="O37" s="85"/>
      <c r="P37" s="86"/>
      <c r="Q37" s="109"/>
    </row>
    <row r="38" spans="1:17" x14ac:dyDescent="0.25">
      <c r="A38" s="75" t="s">
        <v>87</v>
      </c>
      <c r="B38" s="76" t="s">
        <v>406</v>
      </c>
      <c r="C38" s="77">
        <v>1</v>
      </c>
      <c r="D38" s="78">
        <v>292</v>
      </c>
      <c r="E38" s="78">
        <v>292</v>
      </c>
      <c r="F38" s="79">
        <v>3</v>
      </c>
      <c r="G38" s="80">
        <v>3</v>
      </c>
      <c r="H38" s="87"/>
      <c r="I38" s="88"/>
      <c r="J38" s="88"/>
      <c r="K38" s="83"/>
      <c r="L38" s="83"/>
      <c r="M38" s="83"/>
      <c r="N38" s="84"/>
      <c r="O38" s="85"/>
      <c r="P38" s="86"/>
      <c r="Q38" s="109" t="s">
        <v>407</v>
      </c>
    </row>
    <row r="39" spans="1:17" x14ac:dyDescent="0.25">
      <c r="A39" s="75" t="s">
        <v>87</v>
      </c>
      <c r="B39" s="76" t="s">
        <v>408</v>
      </c>
      <c r="C39" s="77">
        <v>11</v>
      </c>
      <c r="D39" s="78">
        <v>241</v>
      </c>
      <c r="E39" s="78">
        <v>491</v>
      </c>
      <c r="F39" s="79">
        <v>1</v>
      </c>
      <c r="G39" s="80">
        <v>7</v>
      </c>
      <c r="H39" s="75" t="s">
        <v>409</v>
      </c>
      <c r="I39" s="81">
        <v>217.5</v>
      </c>
      <c r="J39" s="81">
        <v>39.69</v>
      </c>
      <c r="K39" s="82">
        <f t="shared" ref="K39:M44" si="3">(K$6-$I39)/$J39</f>
        <v>3.3383723859914336</v>
      </c>
      <c r="L39" s="82">
        <f t="shared" si="3"/>
        <v>4.5981355505165036</v>
      </c>
      <c r="M39" s="82">
        <f t="shared" si="3"/>
        <v>5.8578987150415722</v>
      </c>
      <c r="N39" s="84"/>
      <c r="O39" s="85"/>
      <c r="P39" s="86"/>
      <c r="Q39" s="109"/>
    </row>
    <row r="40" spans="1:17" x14ac:dyDescent="0.25">
      <c r="A40" s="75" t="s">
        <v>87</v>
      </c>
      <c r="B40" s="76" t="s">
        <v>410</v>
      </c>
      <c r="C40" s="77">
        <v>11</v>
      </c>
      <c r="D40" s="78">
        <v>201</v>
      </c>
      <c r="E40" s="78">
        <v>539</v>
      </c>
      <c r="F40" s="79">
        <v>1</v>
      </c>
      <c r="G40" s="80">
        <v>7</v>
      </c>
      <c r="H40" s="75" t="s">
        <v>411</v>
      </c>
      <c r="I40" s="81">
        <v>186.2</v>
      </c>
      <c r="J40" s="81">
        <v>52.27</v>
      </c>
      <c r="K40" s="82">
        <f t="shared" si="3"/>
        <v>3.1337287162808494</v>
      </c>
      <c r="L40" s="82">
        <f t="shared" si="3"/>
        <v>4.0903003634972261</v>
      </c>
      <c r="M40" s="82">
        <f t="shared" si="3"/>
        <v>5.046872010713602</v>
      </c>
      <c r="N40" s="84"/>
      <c r="O40" s="85"/>
      <c r="P40" s="86"/>
      <c r="Q40" s="109"/>
    </row>
    <row r="41" spans="1:17" x14ac:dyDescent="0.25">
      <c r="A41" s="75" t="s">
        <v>412</v>
      </c>
      <c r="B41" s="76" t="s">
        <v>413</v>
      </c>
      <c r="C41" s="77">
        <v>20</v>
      </c>
      <c r="D41" s="78">
        <v>232</v>
      </c>
      <c r="E41" s="78">
        <v>396</v>
      </c>
      <c r="F41" s="79">
        <v>1</v>
      </c>
      <c r="G41" s="80">
        <v>4</v>
      </c>
      <c r="H41" s="75" t="s">
        <v>414</v>
      </c>
      <c r="I41" s="81">
        <v>222.6</v>
      </c>
      <c r="J41" s="81">
        <v>36.840000000000003</v>
      </c>
      <c r="K41" s="82">
        <f t="shared" si="3"/>
        <v>3.4581976112920736</v>
      </c>
      <c r="L41" s="82">
        <f t="shared" si="3"/>
        <v>4.8154180238870792</v>
      </c>
      <c r="M41" s="83"/>
      <c r="N41" s="84"/>
      <c r="O41" s="85"/>
      <c r="P41" s="86"/>
      <c r="Q41" s="109" t="s">
        <v>341</v>
      </c>
    </row>
    <row r="42" spans="1:17" x14ac:dyDescent="0.25">
      <c r="A42" s="75" t="s">
        <v>412</v>
      </c>
      <c r="B42" s="76" t="s">
        <v>415</v>
      </c>
      <c r="C42" s="77">
        <v>11</v>
      </c>
      <c r="D42" s="78">
        <v>217</v>
      </c>
      <c r="E42" s="78">
        <v>451</v>
      </c>
      <c r="F42" s="79">
        <v>2</v>
      </c>
      <c r="G42" s="80">
        <v>7</v>
      </c>
      <c r="H42" s="75" t="s">
        <v>416</v>
      </c>
      <c r="I42" s="81">
        <v>175.9</v>
      </c>
      <c r="J42" s="81">
        <v>39.79</v>
      </c>
      <c r="K42" s="82">
        <f t="shared" si="3"/>
        <v>4.3754712239256097</v>
      </c>
      <c r="L42" s="82">
        <f t="shared" si="3"/>
        <v>5.6320683588841414</v>
      </c>
      <c r="M42" s="82">
        <f>(M$6-$I42)/$J42</f>
        <v>6.8886654938426748</v>
      </c>
      <c r="N42" s="84"/>
      <c r="O42" s="85"/>
      <c r="P42" s="86"/>
      <c r="Q42" s="109"/>
    </row>
    <row r="43" spans="1:17" x14ac:dyDescent="0.25">
      <c r="A43" s="75" t="s">
        <v>412</v>
      </c>
      <c r="B43" s="76" t="s">
        <v>417</v>
      </c>
      <c r="C43" s="77">
        <v>11</v>
      </c>
      <c r="D43" s="78">
        <v>170</v>
      </c>
      <c r="E43" s="78">
        <v>418</v>
      </c>
      <c r="F43" s="79">
        <v>1</v>
      </c>
      <c r="G43" s="80">
        <v>7</v>
      </c>
      <c r="H43" s="75" t="s">
        <v>418</v>
      </c>
      <c r="I43" s="81">
        <v>167.8</v>
      </c>
      <c r="J43" s="81">
        <v>38.47</v>
      </c>
      <c r="K43" s="89">
        <f t="shared" si="3"/>
        <v>4.7361580452300496</v>
      </c>
      <c r="L43" s="82">
        <f t="shared" si="3"/>
        <v>6.0358721081362097</v>
      </c>
      <c r="M43" s="83"/>
      <c r="N43" s="79" t="s">
        <v>23</v>
      </c>
      <c r="O43" s="85"/>
      <c r="P43" s="86" t="s">
        <v>42</v>
      </c>
      <c r="Q43" s="109" t="s">
        <v>341</v>
      </c>
    </row>
    <row r="44" spans="1:17" x14ac:dyDescent="0.25">
      <c r="A44" s="75" t="s">
        <v>91</v>
      </c>
      <c r="B44" s="76" t="s">
        <v>629</v>
      </c>
      <c r="C44" s="77">
        <v>11</v>
      </c>
      <c r="D44" s="78">
        <v>370</v>
      </c>
      <c r="E44" s="78">
        <v>537</v>
      </c>
      <c r="F44" s="79">
        <v>3</v>
      </c>
      <c r="G44" s="80">
        <v>6</v>
      </c>
      <c r="H44" s="75" t="s">
        <v>419</v>
      </c>
      <c r="I44" s="81">
        <v>192.3</v>
      </c>
      <c r="J44" s="81">
        <v>49.36</v>
      </c>
      <c r="K44" s="82">
        <f t="shared" si="3"/>
        <v>3.1948946515397081</v>
      </c>
      <c r="L44" s="82">
        <f t="shared" si="3"/>
        <v>4.2078606158833063</v>
      </c>
      <c r="M44" s="82">
        <f>(M$6-$I44)/$J44</f>
        <v>5.2208265802269045</v>
      </c>
      <c r="N44" s="84"/>
      <c r="O44" s="85"/>
      <c r="P44" s="86"/>
      <c r="Q44" s="109"/>
    </row>
    <row r="45" spans="1:17" x14ac:dyDescent="0.25">
      <c r="A45" s="75" t="s">
        <v>95</v>
      </c>
      <c r="B45" s="76" t="s">
        <v>630</v>
      </c>
      <c r="C45" s="77">
        <v>4</v>
      </c>
      <c r="D45" s="78">
        <v>206</v>
      </c>
      <c r="E45" s="78">
        <v>304</v>
      </c>
      <c r="F45" s="79">
        <v>1</v>
      </c>
      <c r="G45" s="80">
        <v>3</v>
      </c>
      <c r="H45" s="87"/>
      <c r="I45" s="88"/>
      <c r="J45" s="88"/>
      <c r="K45" s="83"/>
      <c r="L45" s="83"/>
      <c r="M45" s="83"/>
      <c r="N45" s="84"/>
      <c r="O45" s="85"/>
      <c r="P45" s="86"/>
      <c r="Q45" s="109" t="s">
        <v>637</v>
      </c>
    </row>
    <row r="46" spans="1:17" x14ac:dyDescent="0.25">
      <c r="A46" s="75" t="s">
        <v>95</v>
      </c>
      <c r="B46" s="76" t="s">
        <v>420</v>
      </c>
      <c r="C46" s="77">
        <v>11</v>
      </c>
      <c r="D46" s="78">
        <v>284</v>
      </c>
      <c r="E46" s="78">
        <v>546</v>
      </c>
      <c r="F46" s="79">
        <v>2</v>
      </c>
      <c r="G46" s="80">
        <v>9</v>
      </c>
      <c r="H46" s="75" t="s">
        <v>421</v>
      </c>
      <c r="I46" s="81">
        <v>274.39999999999998</v>
      </c>
      <c r="J46" s="81">
        <v>26.72</v>
      </c>
      <c r="K46" s="82">
        <f t="shared" ref="K46:M49" si="4">(K$6-$I46)/$J46</f>
        <v>2.8293413173652704</v>
      </c>
      <c r="L46" s="82">
        <f t="shared" si="4"/>
        <v>4.700598802395211</v>
      </c>
      <c r="M46" s="82">
        <f t="shared" si="4"/>
        <v>6.5718562874251507</v>
      </c>
      <c r="N46" s="84"/>
      <c r="O46" s="85"/>
      <c r="P46" s="86"/>
      <c r="Q46" s="109"/>
    </row>
    <row r="47" spans="1:17" x14ac:dyDescent="0.25">
      <c r="A47" s="75" t="s">
        <v>95</v>
      </c>
      <c r="B47" s="76" t="s">
        <v>422</v>
      </c>
      <c r="C47" s="77">
        <v>11</v>
      </c>
      <c r="D47" s="78">
        <v>273</v>
      </c>
      <c r="E47" s="78">
        <v>534</v>
      </c>
      <c r="F47" s="79">
        <v>2</v>
      </c>
      <c r="G47" s="80">
        <v>10</v>
      </c>
      <c r="H47" s="75" t="s">
        <v>423</v>
      </c>
      <c r="I47" s="81">
        <v>244.2</v>
      </c>
      <c r="J47" s="81">
        <v>30.31</v>
      </c>
      <c r="K47" s="82">
        <f t="shared" si="4"/>
        <v>3.4905971626525902</v>
      </c>
      <c r="L47" s="82">
        <f t="shared" si="4"/>
        <v>5.1402177499175199</v>
      </c>
      <c r="M47" s="82">
        <f t="shared" si="4"/>
        <v>6.7898383371824487</v>
      </c>
      <c r="N47" s="84"/>
      <c r="O47" s="85"/>
      <c r="P47" s="86"/>
      <c r="Q47" s="109"/>
    </row>
    <row r="48" spans="1:17" x14ac:dyDescent="0.25">
      <c r="A48" s="75" t="s">
        <v>95</v>
      </c>
      <c r="B48" s="76" t="s">
        <v>424</v>
      </c>
      <c r="C48" s="77">
        <v>11</v>
      </c>
      <c r="D48" s="78">
        <v>251</v>
      </c>
      <c r="E48" s="78">
        <v>436</v>
      </c>
      <c r="F48" s="79">
        <v>2</v>
      </c>
      <c r="G48" s="80">
        <v>6</v>
      </c>
      <c r="H48" s="75" t="s">
        <v>425</v>
      </c>
      <c r="I48" s="81">
        <v>190.7</v>
      </c>
      <c r="J48" s="81">
        <v>38.85</v>
      </c>
      <c r="K48" s="82">
        <f t="shared" si="4"/>
        <v>4.1003861003861006</v>
      </c>
      <c r="L48" s="82">
        <f t="shared" si="4"/>
        <v>5.3873873873873874</v>
      </c>
      <c r="M48" s="82">
        <f t="shared" si="4"/>
        <v>6.6743886743886742</v>
      </c>
      <c r="N48" s="84"/>
      <c r="O48" s="85"/>
      <c r="P48" s="86"/>
      <c r="Q48" s="109"/>
    </row>
    <row r="49" spans="1:17" x14ac:dyDescent="0.25">
      <c r="A49" s="75" t="s">
        <v>100</v>
      </c>
      <c r="B49" s="76" t="s">
        <v>426</v>
      </c>
      <c r="C49" s="77">
        <v>10</v>
      </c>
      <c r="D49" s="78">
        <v>200</v>
      </c>
      <c r="E49" s="78">
        <v>450</v>
      </c>
      <c r="F49" s="79">
        <v>1</v>
      </c>
      <c r="G49" s="80">
        <v>7</v>
      </c>
      <c r="H49" s="75" t="s">
        <v>427</v>
      </c>
      <c r="I49" s="81">
        <v>207.3</v>
      </c>
      <c r="J49" s="81">
        <v>42.61</v>
      </c>
      <c r="K49" s="82">
        <f t="shared" si="4"/>
        <v>3.3489791128842992</v>
      </c>
      <c r="L49" s="82">
        <f t="shared" si="4"/>
        <v>4.5224125792067591</v>
      </c>
      <c r="M49" s="82">
        <f t="shared" si="4"/>
        <v>5.6958460455292181</v>
      </c>
      <c r="N49" s="84"/>
      <c r="O49" s="85"/>
      <c r="P49" s="86"/>
      <c r="Q49" s="109"/>
    </row>
    <row r="50" spans="1:17" x14ac:dyDescent="0.25">
      <c r="A50" s="75" t="s">
        <v>100</v>
      </c>
      <c r="B50" s="76" t="s">
        <v>428</v>
      </c>
      <c r="C50" s="77">
        <v>1</v>
      </c>
      <c r="D50" s="78">
        <v>400</v>
      </c>
      <c r="E50" s="78">
        <v>400</v>
      </c>
      <c r="F50" s="79">
        <v>4</v>
      </c>
      <c r="G50" s="80">
        <v>4</v>
      </c>
      <c r="H50" s="87"/>
      <c r="I50" s="88"/>
      <c r="J50" s="88"/>
      <c r="K50" s="83"/>
      <c r="L50" s="83"/>
      <c r="M50" s="83"/>
      <c r="N50" s="84"/>
      <c r="O50" s="85"/>
      <c r="P50" s="86"/>
      <c r="Q50" s="109" t="s">
        <v>407</v>
      </c>
    </row>
    <row r="51" spans="1:17" x14ac:dyDescent="0.25">
      <c r="A51" s="75" t="s">
        <v>100</v>
      </c>
      <c r="B51" s="76" t="s">
        <v>429</v>
      </c>
      <c r="C51" s="77">
        <v>2</v>
      </c>
      <c r="D51" s="78">
        <v>203</v>
      </c>
      <c r="E51" s="78">
        <v>324</v>
      </c>
      <c r="F51" s="79">
        <v>3</v>
      </c>
      <c r="G51" s="80">
        <v>4</v>
      </c>
      <c r="H51" s="87"/>
      <c r="I51" s="88"/>
      <c r="J51" s="88"/>
      <c r="K51" s="83"/>
      <c r="L51" s="83"/>
      <c r="M51" s="83"/>
      <c r="N51" s="84"/>
      <c r="O51" s="85"/>
      <c r="P51" s="86"/>
      <c r="Q51" s="109" t="s">
        <v>430</v>
      </c>
    </row>
    <row r="52" spans="1:17" x14ac:dyDescent="0.25">
      <c r="A52" s="75" t="s">
        <v>100</v>
      </c>
      <c r="B52" s="76" t="s">
        <v>431</v>
      </c>
      <c r="C52" s="77">
        <v>11</v>
      </c>
      <c r="D52" s="78">
        <v>256</v>
      </c>
      <c r="E52" s="78">
        <v>387</v>
      </c>
      <c r="F52" s="79">
        <v>2</v>
      </c>
      <c r="G52" s="80">
        <v>5</v>
      </c>
      <c r="H52" s="87"/>
      <c r="I52" s="83"/>
      <c r="J52" s="83"/>
      <c r="K52" s="83"/>
      <c r="L52" s="83"/>
      <c r="M52" s="83"/>
      <c r="N52" s="84"/>
      <c r="O52" s="85"/>
      <c r="P52" s="86"/>
      <c r="Q52" s="109" t="s">
        <v>432</v>
      </c>
    </row>
    <row r="53" spans="1:17" x14ac:dyDescent="0.25">
      <c r="A53" s="75" t="s">
        <v>105</v>
      </c>
      <c r="B53" s="76" t="s">
        <v>433</v>
      </c>
      <c r="C53" s="77">
        <v>11</v>
      </c>
      <c r="D53" s="78">
        <v>245</v>
      </c>
      <c r="E53" s="78">
        <v>440</v>
      </c>
      <c r="F53" s="79">
        <v>2</v>
      </c>
      <c r="G53" s="80">
        <v>5</v>
      </c>
      <c r="H53" s="75" t="s">
        <v>434</v>
      </c>
      <c r="I53" s="81">
        <v>133.69999999999999</v>
      </c>
      <c r="J53" s="81">
        <v>56.38</v>
      </c>
      <c r="K53" s="82">
        <f>(K$6-$I53)/$J53</f>
        <v>3.8364668322100037</v>
      </c>
      <c r="L53" s="82">
        <f>(L$6-$I53)/$J53</f>
        <v>4.723306136927989</v>
      </c>
      <c r="M53" s="82">
        <f>(M$6-$I53)/$J53</f>
        <v>5.6101454416459733</v>
      </c>
      <c r="N53" s="84"/>
      <c r="O53" s="85"/>
      <c r="P53" s="86"/>
      <c r="Q53" s="109"/>
    </row>
    <row r="54" spans="1:17" x14ac:dyDescent="0.25">
      <c r="A54" s="75" t="s">
        <v>435</v>
      </c>
      <c r="B54" s="76" t="s">
        <v>436</v>
      </c>
      <c r="C54" s="77">
        <v>12</v>
      </c>
      <c r="D54" s="78">
        <v>241</v>
      </c>
      <c r="E54" s="78">
        <v>371</v>
      </c>
      <c r="F54" s="79">
        <v>1</v>
      </c>
      <c r="G54" s="80">
        <v>3</v>
      </c>
      <c r="H54" s="75" t="s">
        <v>437</v>
      </c>
      <c r="I54" s="81">
        <v>229.5</v>
      </c>
      <c r="J54" s="81">
        <v>35.979999999999997</v>
      </c>
      <c r="K54" s="82">
        <f t="shared" ref="K54:L59" si="5">(K$6-$I54)/$J54</f>
        <v>3.3490828237909951</v>
      </c>
      <c r="L54" s="82">
        <f t="shared" si="5"/>
        <v>4.7387437465258477</v>
      </c>
      <c r="M54" s="83"/>
      <c r="N54" s="84"/>
      <c r="O54" s="85"/>
      <c r="P54" s="86"/>
      <c r="Q54" s="109" t="s">
        <v>341</v>
      </c>
    </row>
    <row r="55" spans="1:17" x14ac:dyDescent="0.25">
      <c r="A55" s="75" t="s">
        <v>438</v>
      </c>
      <c r="B55" s="76" t="s">
        <v>439</v>
      </c>
      <c r="C55" s="77">
        <v>11</v>
      </c>
      <c r="D55" s="78">
        <v>220</v>
      </c>
      <c r="E55" s="78">
        <v>485</v>
      </c>
      <c r="F55" s="79">
        <v>1</v>
      </c>
      <c r="G55" s="80">
        <v>6</v>
      </c>
      <c r="H55" s="75" t="s">
        <v>440</v>
      </c>
      <c r="I55" s="81">
        <v>162.1</v>
      </c>
      <c r="J55" s="81">
        <v>47.73</v>
      </c>
      <c r="K55" s="82">
        <f t="shared" si="5"/>
        <v>3.9367274250995186</v>
      </c>
      <c r="L55" s="82">
        <f t="shared" si="5"/>
        <v>4.9842866121935891</v>
      </c>
      <c r="M55" s="82">
        <f>(M$6-$I55)/$J55</f>
        <v>6.0318457992876597</v>
      </c>
      <c r="N55" s="84"/>
      <c r="O55" s="85"/>
      <c r="P55" s="86"/>
      <c r="Q55" s="109"/>
    </row>
    <row r="56" spans="1:17" x14ac:dyDescent="0.25">
      <c r="A56" s="75" t="s">
        <v>438</v>
      </c>
      <c r="B56" s="76" t="s">
        <v>441</v>
      </c>
      <c r="C56" s="77">
        <v>11</v>
      </c>
      <c r="D56" s="78">
        <v>200</v>
      </c>
      <c r="E56" s="78">
        <v>623</v>
      </c>
      <c r="F56" s="79">
        <v>1</v>
      </c>
      <c r="G56" s="80">
        <v>10</v>
      </c>
      <c r="H56" s="75" t="s">
        <v>442</v>
      </c>
      <c r="I56" s="81">
        <v>173.6</v>
      </c>
      <c r="J56" s="81">
        <v>47.12</v>
      </c>
      <c r="K56" s="82">
        <f t="shared" si="5"/>
        <v>3.7436332767402378</v>
      </c>
      <c r="L56" s="82">
        <f t="shared" si="5"/>
        <v>4.8047538200339561</v>
      </c>
      <c r="M56" s="82">
        <f>(M$6-$I56)/$J56</f>
        <v>5.8658743633276735</v>
      </c>
      <c r="N56" s="84"/>
      <c r="O56" s="85"/>
      <c r="P56" s="86"/>
      <c r="Q56" s="109"/>
    </row>
    <row r="57" spans="1:17" x14ac:dyDescent="0.25">
      <c r="A57" s="75" t="s">
        <v>443</v>
      </c>
      <c r="B57" s="76" t="s">
        <v>444</v>
      </c>
      <c r="C57" s="77">
        <v>11</v>
      </c>
      <c r="D57" s="78">
        <v>236</v>
      </c>
      <c r="E57" s="78">
        <v>459</v>
      </c>
      <c r="F57" s="79">
        <v>2</v>
      </c>
      <c r="G57" s="80">
        <v>8</v>
      </c>
      <c r="H57" s="75" t="s">
        <v>445</v>
      </c>
      <c r="I57" s="81">
        <v>161.5</v>
      </c>
      <c r="J57" s="81">
        <v>40.020000000000003</v>
      </c>
      <c r="K57" s="89">
        <f t="shared" si="5"/>
        <v>4.7101449275362315</v>
      </c>
      <c r="L57" s="82">
        <f t="shared" si="5"/>
        <v>5.9595202398800593</v>
      </c>
      <c r="M57" s="82">
        <f>(M$6-$I57)/$J57</f>
        <v>7.2088955522238871</v>
      </c>
      <c r="N57" s="79" t="s">
        <v>23</v>
      </c>
      <c r="O57" s="85"/>
      <c r="P57" s="86" t="s">
        <v>27</v>
      </c>
      <c r="Q57" s="109"/>
    </row>
    <row r="58" spans="1:17" x14ac:dyDescent="0.25">
      <c r="A58" s="75" t="s">
        <v>115</v>
      </c>
      <c r="B58" s="76" t="s">
        <v>446</v>
      </c>
      <c r="C58" s="77">
        <v>13</v>
      </c>
      <c r="D58" s="78">
        <v>261</v>
      </c>
      <c r="E58" s="78">
        <v>533</v>
      </c>
      <c r="F58" s="79">
        <v>1</v>
      </c>
      <c r="G58" s="80">
        <v>5</v>
      </c>
      <c r="H58" s="75" t="s">
        <v>447</v>
      </c>
      <c r="I58" s="81">
        <v>182.7</v>
      </c>
      <c r="J58" s="81">
        <v>58.1</v>
      </c>
      <c r="K58" s="82">
        <f t="shared" si="5"/>
        <v>2.8795180722891569</v>
      </c>
      <c r="L58" s="82">
        <f t="shared" si="5"/>
        <v>3.7401032702237522</v>
      </c>
      <c r="M58" s="82">
        <f>(M$6-$I58)/$J58</f>
        <v>4.6006884681583475</v>
      </c>
      <c r="N58" s="84"/>
      <c r="O58" s="85"/>
      <c r="P58" s="86"/>
      <c r="Q58" s="109"/>
    </row>
    <row r="59" spans="1:17" x14ac:dyDescent="0.25">
      <c r="A59" s="75" t="s">
        <v>115</v>
      </c>
      <c r="B59" s="76" t="s">
        <v>448</v>
      </c>
      <c r="C59" s="77">
        <v>10</v>
      </c>
      <c r="D59" s="78">
        <v>233</v>
      </c>
      <c r="E59" s="78">
        <v>461</v>
      </c>
      <c r="F59" s="79">
        <v>1</v>
      </c>
      <c r="G59" s="80">
        <v>5</v>
      </c>
      <c r="H59" s="75" t="s">
        <v>449</v>
      </c>
      <c r="I59" s="81">
        <v>192.3</v>
      </c>
      <c r="J59" s="81">
        <v>46.22</v>
      </c>
      <c r="K59" s="82">
        <f t="shared" si="5"/>
        <v>3.4119428818693205</v>
      </c>
      <c r="L59" s="82">
        <f t="shared" si="5"/>
        <v>4.4937256598874944</v>
      </c>
      <c r="M59" s="82">
        <f>(M$6-$I59)/$J59</f>
        <v>5.5755084379056683</v>
      </c>
      <c r="N59" s="84"/>
      <c r="O59" s="85"/>
      <c r="P59" s="86"/>
      <c r="Q59" s="109"/>
    </row>
    <row r="60" spans="1:17" x14ac:dyDescent="0.25">
      <c r="A60" s="75" t="s">
        <v>115</v>
      </c>
      <c r="B60" s="76" t="s">
        <v>450</v>
      </c>
      <c r="C60" s="77">
        <v>4</v>
      </c>
      <c r="D60" s="78">
        <v>227</v>
      </c>
      <c r="E60" s="78">
        <v>296</v>
      </c>
      <c r="F60" s="79">
        <v>2</v>
      </c>
      <c r="G60" s="80">
        <v>3</v>
      </c>
      <c r="H60" s="87"/>
      <c r="I60" s="88"/>
      <c r="J60" s="88"/>
      <c r="K60" s="83"/>
      <c r="L60" s="83"/>
      <c r="M60" s="83"/>
      <c r="N60" s="84"/>
      <c r="O60" s="85"/>
      <c r="P60" s="86"/>
      <c r="Q60" s="109" t="s">
        <v>637</v>
      </c>
    </row>
    <row r="61" spans="1:17" x14ac:dyDescent="0.25">
      <c r="A61" s="75" t="s">
        <v>115</v>
      </c>
      <c r="B61" s="76" t="s">
        <v>451</v>
      </c>
      <c r="C61" s="77">
        <v>11</v>
      </c>
      <c r="D61" s="78">
        <v>221</v>
      </c>
      <c r="E61" s="78">
        <v>459</v>
      </c>
      <c r="F61" s="79">
        <v>1</v>
      </c>
      <c r="G61" s="80">
        <v>7</v>
      </c>
      <c r="H61" s="75" t="s">
        <v>452</v>
      </c>
      <c r="I61" s="81">
        <v>223.8</v>
      </c>
      <c r="J61" s="81">
        <v>33.43</v>
      </c>
      <c r="K61" s="82">
        <f t="shared" ref="K61:M67" si="6">(K$6-$I61)/$J61</f>
        <v>3.7750523481902478</v>
      </c>
      <c r="L61" s="82">
        <f t="shared" si="6"/>
        <v>5.2707149267125333</v>
      </c>
      <c r="M61" s="82">
        <f t="shared" si="6"/>
        <v>6.7663775052348187</v>
      </c>
      <c r="N61" s="84"/>
      <c r="O61" s="85"/>
      <c r="P61" s="86"/>
      <c r="Q61" s="109"/>
    </row>
    <row r="62" spans="1:17" x14ac:dyDescent="0.25">
      <c r="A62" s="75" t="s">
        <v>117</v>
      </c>
      <c r="B62" s="76" t="s">
        <v>453</v>
      </c>
      <c r="C62" s="77">
        <v>11</v>
      </c>
      <c r="D62" s="78">
        <v>191</v>
      </c>
      <c r="E62" s="78">
        <v>485</v>
      </c>
      <c r="F62" s="79">
        <v>1</v>
      </c>
      <c r="G62" s="80">
        <v>8</v>
      </c>
      <c r="H62" s="75" t="s">
        <v>454</v>
      </c>
      <c r="I62" s="81">
        <v>205.4</v>
      </c>
      <c r="J62" s="81">
        <v>39.72</v>
      </c>
      <c r="K62" s="82">
        <f t="shared" si="6"/>
        <v>3.6404833836858006</v>
      </c>
      <c r="L62" s="82">
        <f t="shared" si="6"/>
        <v>4.8992950654582073</v>
      </c>
      <c r="M62" s="82">
        <f t="shared" si="6"/>
        <v>6.1581067472306144</v>
      </c>
      <c r="N62" s="84"/>
      <c r="O62" s="85"/>
      <c r="P62" s="86"/>
      <c r="Q62" s="109"/>
    </row>
    <row r="63" spans="1:17" x14ac:dyDescent="0.25">
      <c r="A63" s="75" t="s">
        <v>117</v>
      </c>
      <c r="B63" s="76" t="s">
        <v>455</v>
      </c>
      <c r="C63" s="77">
        <v>11</v>
      </c>
      <c r="D63" s="78">
        <v>206</v>
      </c>
      <c r="E63" s="78">
        <v>445</v>
      </c>
      <c r="F63" s="79">
        <v>1</v>
      </c>
      <c r="G63" s="80">
        <v>8</v>
      </c>
      <c r="H63" s="75" t="s">
        <v>456</v>
      </c>
      <c r="I63" s="81">
        <v>211.7</v>
      </c>
      <c r="J63" s="81">
        <v>32.74</v>
      </c>
      <c r="K63" s="82">
        <f t="shared" si="6"/>
        <v>4.2241905925473429</v>
      </c>
      <c r="L63" s="82">
        <f t="shared" si="6"/>
        <v>5.7513744654856449</v>
      </c>
      <c r="M63" s="82">
        <f t="shared" si="6"/>
        <v>7.2785583384239461</v>
      </c>
      <c r="N63" s="84"/>
      <c r="O63" s="85"/>
      <c r="P63" s="86"/>
      <c r="Q63" s="109"/>
    </row>
    <row r="64" spans="1:17" x14ac:dyDescent="0.25">
      <c r="A64" s="75" t="s">
        <v>120</v>
      </c>
      <c r="B64" s="76" t="s">
        <v>457</v>
      </c>
      <c r="C64" s="77">
        <v>11</v>
      </c>
      <c r="D64" s="78">
        <v>231</v>
      </c>
      <c r="E64" s="78">
        <v>427</v>
      </c>
      <c r="F64" s="79">
        <v>1</v>
      </c>
      <c r="G64" s="80">
        <v>6</v>
      </c>
      <c r="H64" s="75" t="s">
        <v>458</v>
      </c>
      <c r="I64" s="81">
        <v>211.2</v>
      </c>
      <c r="J64" s="81">
        <v>38.68</v>
      </c>
      <c r="K64" s="82">
        <f t="shared" si="6"/>
        <v>3.5884177869700107</v>
      </c>
      <c r="L64" s="82">
        <f t="shared" si="6"/>
        <v>4.8810754912099279</v>
      </c>
      <c r="M64" s="83"/>
      <c r="N64" s="84"/>
      <c r="O64" s="85"/>
      <c r="P64" s="86"/>
      <c r="Q64" s="109" t="s">
        <v>341</v>
      </c>
    </row>
    <row r="65" spans="1:17" x14ac:dyDescent="0.25">
      <c r="A65" s="75" t="s">
        <v>120</v>
      </c>
      <c r="B65" s="76" t="s">
        <v>459</v>
      </c>
      <c r="C65" s="77">
        <v>11</v>
      </c>
      <c r="D65" s="78">
        <v>257</v>
      </c>
      <c r="E65" s="78">
        <v>426</v>
      </c>
      <c r="F65" s="79">
        <v>2</v>
      </c>
      <c r="G65" s="80">
        <v>4</v>
      </c>
      <c r="H65" s="75" t="s">
        <v>460</v>
      </c>
      <c r="I65" s="81">
        <v>123.5</v>
      </c>
      <c r="J65" s="81">
        <v>64.73</v>
      </c>
      <c r="K65" s="82">
        <f t="shared" si="6"/>
        <v>3.4991503167001388</v>
      </c>
      <c r="L65" s="82">
        <f t="shared" si="6"/>
        <v>4.271589680210103</v>
      </c>
      <c r="M65" s="83"/>
      <c r="N65" s="84"/>
      <c r="O65" s="85"/>
      <c r="P65" s="86"/>
      <c r="Q65" s="109" t="s">
        <v>341</v>
      </c>
    </row>
    <row r="66" spans="1:17" x14ac:dyDescent="0.25">
      <c r="A66" s="75" t="s">
        <v>120</v>
      </c>
      <c r="B66" s="76" t="s">
        <v>461</v>
      </c>
      <c r="C66" s="77">
        <v>11</v>
      </c>
      <c r="D66" s="78">
        <v>236</v>
      </c>
      <c r="E66" s="78">
        <v>424</v>
      </c>
      <c r="F66" s="79">
        <v>2</v>
      </c>
      <c r="G66" s="80">
        <v>6</v>
      </c>
      <c r="H66" s="75" t="s">
        <v>462</v>
      </c>
      <c r="I66" s="81">
        <v>184.6</v>
      </c>
      <c r="J66" s="81">
        <v>44.26</v>
      </c>
      <c r="K66" s="82">
        <f t="shared" si="6"/>
        <v>3.7370085856303663</v>
      </c>
      <c r="L66" s="82">
        <f t="shared" si="6"/>
        <v>4.8666967916854951</v>
      </c>
      <c r="M66" s="83"/>
      <c r="N66" s="84"/>
      <c r="O66" s="85"/>
      <c r="P66" s="86"/>
      <c r="Q66" s="109" t="s">
        <v>341</v>
      </c>
    </row>
    <row r="67" spans="1:17" x14ac:dyDescent="0.25">
      <c r="A67" s="75" t="s">
        <v>122</v>
      </c>
      <c r="B67" s="76" t="s">
        <v>463</v>
      </c>
      <c r="C67" s="77">
        <v>11</v>
      </c>
      <c r="D67" s="78">
        <v>224</v>
      </c>
      <c r="E67" s="78">
        <v>470</v>
      </c>
      <c r="F67" s="79">
        <v>1</v>
      </c>
      <c r="G67" s="80">
        <v>6</v>
      </c>
      <c r="H67" s="75" t="s">
        <v>464</v>
      </c>
      <c r="I67" s="81">
        <v>183</v>
      </c>
      <c r="J67" s="81">
        <v>41.7</v>
      </c>
      <c r="K67" s="82">
        <f t="shared" si="6"/>
        <v>4.0047961630695443</v>
      </c>
      <c r="L67" s="82">
        <f t="shared" si="6"/>
        <v>5.2038369304556351</v>
      </c>
      <c r="M67" s="82">
        <f>(M$6-$I67)/$J67</f>
        <v>6.4028776978417259</v>
      </c>
      <c r="N67" s="84"/>
      <c r="O67" s="85"/>
      <c r="P67" s="86"/>
      <c r="Q67" s="109"/>
    </row>
    <row r="68" spans="1:17" x14ac:dyDescent="0.25">
      <c r="A68" s="75" t="s">
        <v>122</v>
      </c>
      <c r="B68" s="90" t="s">
        <v>465</v>
      </c>
      <c r="C68" s="77">
        <v>11</v>
      </c>
      <c r="D68" s="78">
        <v>242</v>
      </c>
      <c r="E68" s="78">
        <v>347</v>
      </c>
      <c r="F68" s="79">
        <v>2</v>
      </c>
      <c r="G68" s="80">
        <v>4</v>
      </c>
      <c r="H68" s="75" t="s">
        <v>466</v>
      </c>
      <c r="I68" s="81">
        <v>200</v>
      </c>
      <c r="J68" s="81">
        <v>26.61</v>
      </c>
      <c r="K68" s="89">
        <f>(K$6-$I68)/$J68</f>
        <v>5.636978579481398</v>
      </c>
      <c r="L68" s="83"/>
      <c r="M68" s="83"/>
      <c r="N68" s="79" t="s">
        <v>23</v>
      </c>
      <c r="O68" s="80" t="s">
        <v>23</v>
      </c>
      <c r="P68" s="86" t="s">
        <v>42</v>
      </c>
      <c r="Q68" s="109" t="s">
        <v>360</v>
      </c>
    </row>
    <row r="69" spans="1:17" x14ac:dyDescent="0.25">
      <c r="A69" s="75" t="s">
        <v>122</v>
      </c>
      <c r="B69" s="76" t="s">
        <v>467</v>
      </c>
      <c r="C69" s="77">
        <v>11</v>
      </c>
      <c r="D69" s="78">
        <v>236</v>
      </c>
      <c r="E69" s="78">
        <v>396</v>
      </c>
      <c r="F69" s="79">
        <v>1</v>
      </c>
      <c r="G69" s="80">
        <v>5</v>
      </c>
      <c r="H69" s="75" t="s">
        <v>468</v>
      </c>
      <c r="I69" s="81">
        <v>187.1</v>
      </c>
      <c r="J69" s="81">
        <v>39.29</v>
      </c>
      <c r="K69" s="82">
        <f>(K$6-$I69)/$J69</f>
        <v>4.1460931534741663</v>
      </c>
      <c r="L69" s="82">
        <f>(L$6-$I69)/$J69</f>
        <v>5.4186815983710872</v>
      </c>
      <c r="M69" s="83"/>
      <c r="N69" s="84"/>
      <c r="O69" s="85"/>
      <c r="P69" s="86"/>
      <c r="Q69" s="109" t="s">
        <v>341</v>
      </c>
    </row>
    <row r="70" spans="1:17" x14ac:dyDescent="0.25">
      <c r="A70" s="75" t="s">
        <v>123</v>
      </c>
      <c r="B70" s="76" t="s">
        <v>469</v>
      </c>
      <c r="C70" s="77">
        <v>11</v>
      </c>
      <c r="D70" s="78">
        <v>216</v>
      </c>
      <c r="E70" s="78">
        <v>446</v>
      </c>
      <c r="F70" s="79">
        <v>2</v>
      </c>
      <c r="G70" s="80">
        <v>6</v>
      </c>
      <c r="H70" s="75" t="s">
        <v>470</v>
      </c>
      <c r="I70" s="81">
        <v>135.4</v>
      </c>
      <c r="J70" s="81">
        <v>54.91</v>
      </c>
      <c r="K70" s="82">
        <f>(K$6-$I70)/$J70</f>
        <v>3.9082134401748316</v>
      </c>
      <c r="L70" s="82">
        <f>(L$6-$I70)/$J70</f>
        <v>4.8187943908213446</v>
      </c>
      <c r="M70" s="82">
        <f>(M$6-$I70)/$J70</f>
        <v>5.7293753414678577</v>
      </c>
      <c r="N70" s="84"/>
      <c r="O70" s="85"/>
      <c r="P70" s="86"/>
      <c r="Q70" s="109"/>
    </row>
    <row r="71" spans="1:17" x14ac:dyDescent="0.25">
      <c r="A71" s="75" t="s">
        <v>123</v>
      </c>
      <c r="B71" s="76" t="s">
        <v>471</v>
      </c>
      <c r="C71" s="77">
        <v>11</v>
      </c>
      <c r="D71" s="78">
        <v>206</v>
      </c>
      <c r="E71" s="78">
        <v>459</v>
      </c>
      <c r="F71" s="79">
        <v>2</v>
      </c>
      <c r="G71" s="80">
        <v>6</v>
      </c>
      <c r="H71" s="75" t="s">
        <v>472</v>
      </c>
      <c r="I71" s="81">
        <v>157</v>
      </c>
      <c r="J71" s="81">
        <v>50.81</v>
      </c>
      <c r="K71" s="82">
        <f>(K$6-$I71)/$J71</f>
        <v>3.7984648691202518</v>
      </c>
      <c r="L71" s="82">
        <f>(L$6-$I71)/$J71</f>
        <v>4.7825231253690212</v>
      </c>
      <c r="M71" s="82">
        <f>(M$6-$I71)/$J71</f>
        <v>5.7665813816177911</v>
      </c>
      <c r="N71" s="84"/>
      <c r="O71" s="85"/>
      <c r="P71" s="86"/>
      <c r="Q71" s="109"/>
    </row>
    <row r="72" spans="1:17" x14ac:dyDescent="0.25">
      <c r="A72" s="75" t="s">
        <v>123</v>
      </c>
      <c r="B72" s="76" t="s">
        <v>473</v>
      </c>
      <c r="C72" s="77">
        <v>11</v>
      </c>
      <c r="D72" s="78">
        <v>184</v>
      </c>
      <c r="E72" s="78">
        <v>338</v>
      </c>
      <c r="F72" s="79">
        <v>1</v>
      </c>
      <c r="G72" s="80">
        <v>4</v>
      </c>
      <c r="H72" s="91" t="s">
        <v>474</v>
      </c>
      <c r="I72" s="83"/>
      <c r="J72" s="83"/>
      <c r="K72" s="83"/>
      <c r="L72" s="83"/>
      <c r="M72" s="83"/>
      <c r="N72" s="84"/>
      <c r="O72" s="85"/>
      <c r="P72" s="86"/>
      <c r="Q72" s="109" t="s">
        <v>475</v>
      </c>
    </row>
    <row r="73" spans="1:17" x14ac:dyDescent="0.25">
      <c r="A73" s="75" t="s">
        <v>124</v>
      </c>
      <c r="B73" s="76" t="s">
        <v>476</v>
      </c>
      <c r="C73" s="77">
        <v>11</v>
      </c>
      <c r="D73" s="78">
        <v>200</v>
      </c>
      <c r="E73" s="78">
        <v>450</v>
      </c>
      <c r="F73" s="79">
        <v>1</v>
      </c>
      <c r="G73" s="80">
        <v>7</v>
      </c>
      <c r="H73" s="75" t="s">
        <v>477</v>
      </c>
      <c r="I73" s="81">
        <v>178.3</v>
      </c>
      <c r="J73" s="81">
        <v>44.74</v>
      </c>
      <c r="K73" s="82">
        <f>(K$6-$I73)/$J73</f>
        <v>3.8377291014751895</v>
      </c>
      <c r="L73" s="82">
        <f>(L$6-$I73)/$J73</f>
        <v>4.9552972731336604</v>
      </c>
      <c r="M73" s="82">
        <f>(M$6-$I73)/$J73</f>
        <v>6.0728654447921322</v>
      </c>
      <c r="N73" s="84"/>
      <c r="O73" s="85"/>
      <c r="P73" s="86"/>
      <c r="Q73" s="109"/>
    </row>
    <row r="74" spans="1:17" x14ac:dyDescent="0.25">
      <c r="A74" s="75" t="s">
        <v>127</v>
      </c>
      <c r="B74" s="76" t="s">
        <v>478</v>
      </c>
      <c r="C74" s="77">
        <v>1</v>
      </c>
      <c r="D74" s="78">
        <v>490</v>
      </c>
      <c r="E74" s="78">
        <v>490</v>
      </c>
      <c r="F74" s="79">
        <v>5</v>
      </c>
      <c r="G74" s="80">
        <v>5</v>
      </c>
      <c r="H74" s="87"/>
      <c r="I74" s="88"/>
      <c r="J74" s="88"/>
      <c r="K74" s="83"/>
      <c r="L74" s="83"/>
      <c r="M74" s="83"/>
      <c r="N74" s="84"/>
      <c r="O74" s="85"/>
      <c r="P74" s="86"/>
      <c r="Q74" s="109" t="s">
        <v>407</v>
      </c>
    </row>
    <row r="75" spans="1:17" x14ac:dyDescent="0.25">
      <c r="A75" s="75" t="s">
        <v>127</v>
      </c>
      <c r="B75" s="76" t="s">
        <v>479</v>
      </c>
      <c r="C75" s="77">
        <v>11</v>
      </c>
      <c r="D75" s="78">
        <v>225</v>
      </c>
      <c r="E75" s="78">
        <v>419</v>
      </c>
      <c r="F75" s="79">
        <v>2</v>
      </c>
      <c r="G75" s="80">
        <v>7</v>
      </c>
      <c r="H75" s="75" t="s">
        <v>480</v>
      </c>
      <c r="I75" s="81">
        <v>150.80000000000001</v>
      </c>
      <c r="J75" s="81">
        <v>38.81</v>
      </c>
      <c r="K75" s="89">
        <f>(K$6-$I75)/$J75</f>
        <v>5.1326977583097131</v>
      </c>
      <c r="L75" s="82">
        <f>(L$6-$I75)/$J75</f>
        <v>6.4210255088894606</v>
      </c>
      <c r="M75" s="83"/>
      <c r="N75" s="79" t="s">
        <v>23</v>
      </c>
      <c r="O75" s="80" t="s">
        <v>23</v>
      </c>
      <c r="P75" s="86" t="s">
        <v>27</v>
      </c>
      <c r="Q75" s="109" t="s">
        <v>341</v>
      </c>
    </row>
    <row r="76" spans="1:17" x14ac:dyDescent="0.25">
      <c r="A76" s="75" t="s">
        <v>127</v>
      </c>
      <c r="B76" s="90" t="s">
        <v>481</v>
      </c>
      <c r="C76" s="77">
        <v>11</v>
      </c>
      <c r="D76" s="78">
        <v>227</v>
      </c>
      <c r="E76" s="78">
        <v>409</v>
      </c>
      <c r="F76" s="79">
        <v>1</v>
      </c>
      <c r="G76" s="80">
        <v>7</v>
      </c>
      <c r="H76" s="75" t="s">
        <v>482</v>
      </c>
      <c r="I76" s="92">
        <v>188.5</v>
      </c>
      <c r="J76" s="92">
        <v>31.68</v>
      </c>
      <c r="K76" s="89">
        <f>(K$6-$I76)/$J76</f>
        <v>5.0978535353535355</v>
      </c>
      <c r="L76" s="89">
        <f>(L$6-$I76)/$J76</f>
        <v>6.6761363636363633</v>
      </c>
      <c r="M76" s="83"/>
      <c r="N76" s="79" t="s">
        <v>23</v>
      </c>
      <c r="O76" s="80" t="s">
        <v>23</v>
      </c>
      <c r="P76" s="86" t="s">
        <v>27</v>
      </c>
      <c r="Q76" s="109" t="s">
        <v>341</v>
      </c>
    </row>
    <row r="77" spans="1:17" x14ac:dyDescent="0.25">
      <c r="A77" s="75" t="s">
        <v>127</v>
      </c>
      <c r="B77" s="76" t="s">
        <v>483</v>
      </c>
      <c r="C77" s="77">
        <v>11</v>
      </c>
      <c r="D77" s="78">
        <v>268</v>
      </c>
      <c r="E77" s="78">
        <v>327</v>
      </c>
      <c r="F77" s="79">
        <v>3</v>
      </c>
      <c r="G77" s="80">
        <v>4</v>
      </c>
      <c r="H77" s="87"/>
      <c r="I77" s="88"/>
      <c r="J77" s="88"/>
      <c r="K77" s="83"/>
      <c r="L77" s="83"/>
      <c r="M77" s="83"/>
      <c r="N77" s="84"/>
      <c r="O77" s="85"/>
      <c r="P77" s="86"/>
      <c r="Q77" s="109" t="s">
        <v>484</v>
      </c>
    </row>
    <row r="78" spans="1:17" x14ac:dyDescent="0.25">
      <c r="A78" s="75" t="s">
        <v>129</v>
      </c>
      <c r="B78" s="76" t="s">
        <v>485</v>
      </c>
      <c r="C78" s="77">
        <v>12</v>
      </c>
      <c r="D78" s="78">
        <v>231</v>
      </c>
      <c r="E78" s="78">
        <v>444</v>
      </c>
      <c r="F78" s="79">
        <v>1</v>
      </c>
      <c r="G78" s="80">
        <v>5</v>
      </c>
      <c r="H78" s="75" t="s">
        <v>486</v>
      </c>
      <c r="I78" s="92">
        <v>230.4</v>
      </c>
      <c r="J78" s="92">
        <v>51.82</v>
      </c>
      <c r="K78" s="82">
        <f>(K$6-$I78)/$J78</f>
        <v>2.3079891933616361</v>
      </c>
      <c r="L78" s="82">
        <f>(L$6-$I78)/$J78</f>
        <v>3.2728676186800461</v>
      </c>
      <c r="M78" s="82">
        <f>(M$6-$I78)/$J78</f>
        <v>4.237746043998456</v>
      </c>
      <c r="N78" s="84"/>
      <c r="O78" s="85"/>
      <c r="P78" s="86"/>
      <c r="Q78" s="109"/>
    </row>
    <row r="79" spans="1:17" x14ac:dyDescent="0.25">
      <c r="A79" s="75" t="s">
        <v>129</v>
      </c>
      <c r="B79" s="76" t="s">
        <v>487</v>
      </c>
      <c r="C79" s="77">
        <v>11</v>
      </c>
      <c r="D79" s="78">
        <v>209</v>
      </c>
      <c r="E79" s="78">
        <v>387</v>
      </c>
      <c r="F79" s="79">
        <v>1</v>
      </c>
      <c r="G79" s="80">
        <v>5</v>
      </c>
      <c r="H79" s="75" t="s">
        <v>488</v>
      </c>
      <c r="I79" s="92">
        <v>184.2</v>
      </c>
      <c r="J79" s="92">
        <v>40.68</v>
      </c>
      <c r="K79" s="82">
        <f t="shared" ref="K79:M94" si="7">(K$6-$I79)/$J79</f>
        <v>4.075712881022616</v>
      </c>
      <c r="L79" s="82">
        <f t="shared" si="7"/>
        <v>5.3048180924287118</v>
      </c>
      <c r="M79" s="83"/>
      <c r="N79" s="84"/>
      <c r="O79" s="85"/>
      <c r="P79" s="86"/>
      <c r="Q79" s="109" t="s">
        <v>341</v>
      </c>
    </row>
    <row r="80" spans="1:17" x14ac:dyDescent="0.25">
      <c r="A80" s="75" t="s">
        <v>129</v>
      </c>
      <c r="B80" s="90" t="s">
        <v>489</v>
      </c>
      <c r="C80" s="77">
        <v>11</v>
      </c>
      <c r="D80" s="78">
        <v>224</v>
      </c>
      <c r="E80" s="78">
        <v>437</v>
      </c>
      <c r="F80" s="79">
        <v>1</v>
      </c>
      <c r="G80" s="80">
        <v>8</v>
      </c>
      <c r="H80" s="75" t="s">
        <v>490</v>
      </c>
      <c r="I80" s="92">
        <v>195.5</v>
      </c>
      <c r="J80" s="92">
        <v>28.96</v>
      </c>
      <c r="K80" s="89">
        <f t="shared" si="7"/>
        <v>5.3349447513812152</v>
      </c>
      <c r="L80" s="89">
        <f t="shared" si="7"/>
        <v>7.0614640883977895</v>
      </c>
      <c r="M80" s="89">
        <f t="shared" si="7"/>
        <v>8.7879834254143638</v>
      </c>
      <c r="N80" s="79" t="s">
        <v>23</v>
      </c>
      <c r="O80" s="80" t="s">
        <v>23</v>
      </c>
      <c r="P80" s="86" t="s">
        <v>42</v>
      </c>
      <c r="Q80" s="109"/>
    </row>
    <row r="81" spans="1:17" x14ac:dyDescent="0.25">
      <c r="A81" s="75" t="s">
        <v>129</v>
      </c>
      <c r="B81" s="76" t="s">
        <v>491</v>
      </c>
      <c r="C81" s="77">
        <v>11</v>
      </c>
      <c r="D81" s="78">
        <v>186</v>
      </c>
      <c r="E81" s="78">
        <v>459</v>
      </c>
      <c r="F81" s="79">
        <v>1</v>
      </c>
      <c r="G81" s="80">
        <v>7</v>
      </c>
      <c r="H81" s="75" t="s">
        <v>492</v>
      </c>
      <c r="I81" s="92">
        <v>171.2</v>
      </c>
      <c r="J81" s="92">
        <v>38.86</v>
      </c>
      <c r="K81" s="89">
        <f t="shared" si="7"/>
        <v>4.6011322696860528</v>
      </c>
      <c r="L81" s="82">
        <f t="shared" si="7"/>
        <v>5.8878023674729807</v>
      </c>
      <c r="M81" s="82">
        <f t="shared" si="7"/>
        <v>7.1744724652599077</v>
      </c>
      <c r="N81" s="79" t="s">
        <v>23</v>
      </c>
      <c r="O81" s="80" t="s">
        <v>23</v>
      </c>
      <c r="P81" s="86" t="s">
        <v>42</v>
      </c>
      <c r="Q81" s="109"/>
    </row>
    <row r="82" spans="1:17" x14ac:dyDescent="0.25">
      <c r="A82" s="75" t="s">
        <v>493</v>
      </c>
      <c r="B82" s="76" t="s">
        <v>494</v>
      </c>
      <c r="C82" s="77">
        <v>11</v>
      </c>
      <c r="D82" s="78">
        <v>361</v>
      </c>
      <c r="E82" s="78">
        <v>524</v>
      </c>
      <c r="F82" s="79">
        <v>3</v>
      </c>
      <c r="G82" s="80">
        <v>10</v>
      </c>
      <c r="H82" s="75" t="s">
        <v>495</v>
      </c>
      <c r="I82" s="92">
        <v>294.10000000000002</v>
      </c>
      <c r="J82" s="92">
        <v>25.35</v>
      </c>
      <c r="K82" s="82">
        <f t="shared" si="7"/>
        <v>2.205128205128204</v>
      </c>
      <c r="L82" s="82">
        <f t="shared" si="7"/>
        <v>4.177514792899407</v>
      </c>
      <c r="M82" s="82">
        <f t="shared" si="7"/>
        <v>6.1499013806706104</v>
      </c>
      <c r="N82" s="84"/>
      <c r="O82" s="85"/>
      <c r="P82" s="86"/>
      <c r="Q82" s="109"/>
    </row>
    <row r="83" spans="1:17" x14ac:dyDescent="0.25">
      <c r="A83" s="75" t="s">
        <v>493</v>
      </c>
      <c r="B83" s="76" t="s">
        <v>496</v>
      </c>
      <c r="C83" s="77">
        <v>11</v>
      </c>
      <c r="D83" s="78">
        <v>271</v>
      </c>
      <c r="E83" s="78">
        <v>430</v>
      </c>
      <c r="F83" s="79">
        <v>3</v>
      </c>
      <c r="G83" s="80">
        <v>5</v>
      </c>
      <c r="H83" s="75" t="s">
        <v>497</v>
      </c>
      <c r="I83" s="92">
        <v>112.1</v>
      </c>
      <c r="J83" s="92">
        <v>61.82</v>
      </c>
      <c r="K83" s="82">
        <f t="shared" si="7"/>
        <v>3.8482691685538661</v>
      </c>
      <c r="L83" s="82">
        <f t="shared" si="7"/>
        <v>4.6570689097379487</v>
      </c>
      <c r="M83" s="82">
        <f t="shared" si="7"/>
        <v>5.4658686509220313</v>
      </c>
      <c r="N83" s="84"/>
      <c r="O83" s="85"/>
      <c r="P83" s="86"/>
      <c r="Q83" s="109"/>
    </row>
    <row r="84" spans="1:17" x14ac:dyDescent="0.25">
      <c r="A84" s="75" t="s">
        <v>133</v>
      </c>
      <c r="B84" s="90" t="s">
        <v>498</v>
      </c>
      <c r="C84" s="77">
        <v>16</v>
      </c>
      <c r="D84" s="78">
        <v>222</v>
      </c>
      <c r="E84" s="78">
        <v>470</v>
      </c>
      <c r="F84" s="79">
        <v>2</v>
      </c>
      <c r="G84" s="80">
        <v>8</v>
      </c>
      <c r="H84" s="75" t="s">
        <v>499</v>
      </c>
      <c r="I84" s="92">
        <v>135.9</v>
      </c>
      <c r="J84" s="92">
        <v>37.729999999999997</v>
      </c>
      <c r="K84" s="89">
        <f t="shared" si="7"/>
        <v>5.674529552080573</v>
      </c>
      <c r="L84" s="89">
        <f t="shared" si="7"/>
        <v>6.9997349589186335</v>
      </c>
      <c r="M84" s="89">
        <f t="shared" si="7"/>
        <v>8.324940365756694</v>
      </c>
      <c r="N84" s="79" t="s">
        <v>23</v>
      </c>
      <c r="O84" s="80"/>
      <c r="P84" s="86" t="s">
        <v>27</v>
      </c>
      <c r="Q84" s="109"/>
    </row>
    <row r="85" spans="1:17" x14ac:dyDescent="0.25">
      <c r="A85" s="75" t="s">
        <v>500</v>
      </c>
      <c r="B85" s="76" t="s">
        <v>501</v>
      </c>
      <c r="C85" s="77">
        <v>7</v>
      </c>
      <c r="D85" s="78">
        <v>284</v>
      </c>
      <c r="E85" s="78">
        <v>498</v>
      </c>
      <c r="F85" s="79">
        <v>3</v>
      </c>
      <c r="G85" s="80">
        <v>8</v>
      </c>
      <c r="H85" s="75" t="s">
        <v>502</v>
      </c>
      <c r="I85" s="92">
        <v>213.6</v>
      </c>
      <c r="J85" s="92">
        <v>33.79</v>
      </c>
      <c r="K85" s="82">
        <f t="shared" si="7"/>
        <v>4.0366972477064227</v>
      </c>
      <c r="L85" s="82">
        <f t="shared" si="7"/>
        <v>5.5164249778040846</v>
      </c>
      <c r="M85" s="82">
        <f t="shared" si="7"/>
        <v>6.9961527079017465</v>
      </c>
      <c r="N85" s="84"/>
      <c r="O85" s="85"/>
      <c r="P85" s="86"/>
      <c r="Q85" s="109"/>
    </row>
    <row r="86" spans="1:17" x14ac:dyDescent="0.25">
      <c r="A86" s="75" t="s">
        <v>500</v>
      </c>
      <c r="B86" s="76" t="s">
        <v>503</v>
      </c>
      <c r="C86" s="77">
        <v>5</v>
      </c>
      <c r="D86" s="78">
        <v>222</v>
      </c>
      <c r="E86" s="78">
        <v>369</v>
      </c>
      <c r="F86" s="79">
        <v>2</v>
      </c>
      <c r="G86" s="80">
        <v>6</v>
      </c>
      <c r="H86" s="75" t="s">
        <v>504</v>
      </c>
      <c r="I86" s="92">
        <v>152.4</v>
      </c>
      <c r="J86" s="92">
        <v>38.18</v>
      </c>
      <c r="K86" s="89">
        <f t="shared" si="7"/>
        <v>5.1754845468831849</v>
      </c>
      <c r="L86" s="83"/>
      <c r="M86" s="83"/>
      <c r="N86" s="79" t="s">
        <v>23</v>
      </c>
      <c r="O86" s="85"/>
      <c r="P86" s="86" t="s">
        <v>42</v>
      </c>
      <c r="Q86" s="109" t="s">
        <v>360</v>
      </c>
    </row>
    <row r="87" spans="1:17" x14ac:dyDescent="0.25">
      <c r="A87" s="75" t="s">
        <v>500</v>
      </c>
      <c r="B87" s="76" t="s">
        <v>505</v>
      </c>
      <c r="C87" s="77">
        <v>11</v>
      </c>
      <c r="D87" s="78">
        <v>214</v>
      </c>
      <c r="E87" s="78">
        <v>414</v>
      </c>
      <c r="F87" s="79">
        <v>1</v>
      </c>
      <c r="G87" s="80">
        <v>5</v>
      </c>
      <c r="H87" s="75" t="s">
        <v>506</v>
      </c>
      <c r="I87" s="92">
        <v>258.5</v>
      </c>
      <c r="J87" s="92">
        <v>26.99</v>
      </c>
      <c r="K87" s="82">
        <f t="shared" si="7"/>
        <v>3.3901444979622086</v>
      </c>
      <c r="L87" s="82">
        <f t="shared" si="7"/>
        <v>5.2426824749907377</v>
      </c>
      <c r="M87" s="83"/>
      <c r="N87" s="84"/>
      <c r="O87" s="85"/>
      <c r="P87" s="86"/>
      <c r="Q87" s="109" t="s">
        <v>507</v>
      </c>
    </row>
    <row r="88" spans="1:17" x14ac:dyDescent="0.25">
      <c r="A88" s="75" t="s">
        <v>137</v>
      </c>
      <c r="B88" s="76" t="s">
        <v>508</v>
      </c>
      <c r="C88" s="77">
        <v>11</v>
      </c>
      <c r="D88" s="78">
        <v>203</v>
      </c>
      <c r="E88" s="78">
        <v>529</v>
      </c>
      <c r="F88" s="79">
        <v>1</v>
      </c>
      <c r="G88" s="80">
        <v>6</v>
      </c>
      <c r="H88" s="75" t="s">
        <v>509</v>
      </c>
      <c r="I88" s="93">
        <v>154</v>
      </c>
      <c r="J88" s="92">
        <v>54.57</v>
      </c>
      <c r="K88" s="82">
        <f t="shared" si="7"/>
        <v>3.591717060656038</v>
      </c>
      <c r="L88" s="82">
        <f t="shared" si="7"/>
        <v>4.5079714128642108</v>
      </c>
      <c r="M88" s="82">
        <f>(M$6-$I88)/$J88</f>
        <v>5.424225765072384</v>
      </c>
      <c r="N88" s="84"/>
      <c r="O88" s="85"/>
      <c r="P88" s="86"/>
      <c r="Q88" s="109"/>
    </row>
    <row r="89" spans="1:17" x14ac:dyDescent="0.25">
      <c r="A89" s="75" t="s">
        <v>137</v>
      </c>
      <c r="B89" s="76" t="s">
        <v>510</v>
      </c>
      <c r="C89" s="77">
        <v>11</v>
      </c>
      <c r="D89" s="78">
        <v>234</v>
      </c>
      <c r="E89" s="78">
        <v>414</v>
      </c>
      <c r="F89" s="79">
        <v>2</v>
      </c>
      <c r="G89" s="80">
        <v>6</v>
      </c>
      <c r="H89" s="75" t="s">
        <v>511</v>
      </c>
      <c r="I89" s="92">
        <v>146.30000000000001</v>
      </c>
      <c r="J89" s="92">
        <v>49.61</v>
      </c>
      <c r="K89" s="82">
        <f t="shared" si="7"/>
        <v>4.1060270106833299</v>
      </c>
      <c r="L89" s="82">
        <f t="shared" si="7"/>
        <v>5.1138883289659338</v>
      </c>
      <c r="M89" s="83"/>
      <c r="N89" s="84"/>
      <c r="O89" s="85"/>
      <c r="P89" s="86"/>
      <c r="Q89" s="109" t="s">
        <v>341</v>
      </c>
    </row>
    <row r="90" spans="1:17" x14ac:dyDescent="0.25">
      <c r="A90" s="75" t="s">
        <v>137</v>
      </c>
      <c r="B90" s="76" t="s">
        <v>512</v>
      </c>
      <c r="C90" s="77">
        <v>11</v>
      </c>
      <c r="D90" s="78">
        <v>151</v>
      </c>
      <c r="E90" s="78">
        <v>432</v>
      </c>
      <c r="F90" s="79">
        <v>1</v>
      </c>
      <c r="G90" s="80">
        <v>6</v>
      </c>
      <c r="H90" s="75" t="s">
        <v>513</v>
      </c>
      <c r="I90" s="92">
        <v>130.9</v>
      </c>
      <c r="J90" s="92">
        <v>61.93</v>
      </c>
      <c r="K90" s="82">
        <f t="shared" si="7"/>
        <v>3.5378653318262554</v>
      </c>
      <c r="L90" s="82">
        <f t="shared" si="7"/>
        <v>4.3452284837720008</v>
      </c>
      <c r="M90" s="82">
        <f>(M$6-$I90)/$J90</f>
        <v>5.1525916357177461</v>
      </c>
      <c r="N90" s="84"/>
      <c r="O90" s="85"/>
      <c r="P90" s="86"/>
      <c r="Q90" s="109"/>
    </row>
    <row r="91" spans="1:17" x14ac:dyDescent="0.25">
      <c r="A91" s="75" t="s">
        <v>137</v>
      </c>
      <c r="B91" s="76" t="s">
        <v>514</v>
      </c>
      <c r="C91" s="77">
        <v>11</v>
      </c>
      <c r="D91" s="78">
        <v>231</v>
      </c>
      <c r="E91" s="78">
        <v>409</v>
      </c>
      <c r="F91" s="79">
        <v>1</v>
      </c>
      <c r="G91" s="80">
        <v>4</v>
      </c>
      <c r="H91" s="75" t="s">
        <v>515</v>
      </c>
      <c r="I91" s="92">
        <v>182.4</v>
      </c>
      <c r="J91" s="92">
        <v>55.9</v>
      </c>
      <c r="K91" s="82">
        <f t="shared" si="7"/>
        <v>2.9982110912343471</v>
      </c>
      <c r="L91" s="82">
        <f t="shared" si="7"/>
        <v>3.8926654740608231</v>
      </c>
      <c r="M91" s="83"/>
      <c r="N91" s="84"/>
      <c r="O91" s="85"/>
      <c r="P91" s="86"/>
      <c r="Q91" s="109" t="s">
        <v>341</v>
      </c>
    </row>
    <row r="92" spans="1:17" x14ac:dyDescent="0.25">
      <c r="A92" s="75" t="s">
        <v>142</v>
      </c>
      <c r="B92" s="76" t="s">
        <v>516</v>
      </c>
      <c r="C92" s="77">
        <v>12</v>
      </c>
      <c r="D92" s="78">
        <v>231</v>
      </c>
      <c r="E92" s="78">
        <v>392</v>
      </c>
      <c r="F92" s="79">
        <v>1</v>
      </c>
      <c r="G92" s="80">
        <v>4</v>
      </c>
      <c r="H92" s="75" t="s">
        <v>517</v>
      </c>
      <c r="I92" s="92">
        <v>210.1</v>
      </c>
      <c r="J92" s="92">
        <v>54.22</v>
      </c>
      <c r="K92" s="82">
        <f t="shared" si="7"/>
        <v>2.5802286978974549</v>
      </c>
      <c r="L92" s="82">
        <f t="shared" si="7"/>
        <v>3.5023976392475102</v>
      </c>
      <c r="M92" s="83"/>
      <c r="N92" s="84"/>
      <c r="O92" s="85"/>
      <c r="P92" s="86"/>
      <c r="Q92" s="109" t="s">
        <v>341</v>
      </c>
    </row>
    <row r="93" spans="1:17" x14ac:dyDescent="0.25">
      <c r="A93" s="75" t="s">
        <v>144</v>
      </c>
      <c r="B93" s="76" t="s">
        <v>518</v>
      </c>
      <c r="C93" s="77">
        <v>11</v>
      </c>
      <c r="D93" s="78">
        <v>295</v>
      </c>
      <c r="E93" s="78">
        <v>559</v>
      </c>
      <c r="F93" s="79">
        <v>2</v>
      </c>
      <c r="G93" s="80">
        <v>7</v>
      </c>
      <c r="H93" s="75" t="s">
        <v>519</v>
      </c>
      <c r="I93" s="92">
        <v>192.4</v>
      </c>
      <c r="J93" s="94">
        <v>49</v>
      </c>
      <c r="K93" s="82">
        <f t="shared" si="7"/>
        <v>3.2163265306122448</v>
      </c>
      <c r="L93" s="82">
        <f t="shared" si="7"/>
        <v>4.2367346938775512</v>
      </c>
      <c r="M93" s="82">
        <f t="shared" si="7"/>
        <v>5.257142857142858</v>
      </c>
      <c r="N93" s="84"/>
      <c r="O93" s="85"/>
      <c r="P93" s="86"/>
      <c r="Q93" s="109"/>
    </row>
    <row r="94" spans="1:17" x14ac:dyDescent="0.25">
      <c r="A94" s="75" t="s">
        <v>144</v>
      </c>
      <c r="B94" s="76" t="s">
        <v>520</v>
      </c>
      <c r="C94" s="77">
        <v>11</v>
      </c>
      <c r="D94" s="78">
        <v>386</v>
      </c>
      <c r="E94" s="78">
        <v>540</v>
      </c>
      <c r="F94" s="79">
        <v>4</v>
      </c>
      <c r="G94" s="80">
        <v>7</v>
      </c>
      <c r="H94" s="75" t="s">
        <v>521</v>
      </c>
      <c r="I94" s="92">
        <v>267.89999999999998</v>
      </c>
      <c r="J94" s="92">
        <v>35.56</v>
      </c>
      <c r="K94" s="82">
        <f t="shared" si="7"/>
        <v>2.3087739032620926</v>
      </c>
      <c r="L94" s="82">
        <f t="shared" si="7"/>
        <v>3.7148481439820027</v>
      </c>
      <c r="M94" s="82">
        <f t="shared" si="7"/>
        <v>5.1209223847019123</v>
      </c>
      <c r="N94" s="84"/>
      <c r="O94" s="85"/>
      <c r="P94" s="86"/>
      <c r="Q94" s="109"/>
    </row>
    <row r="95" spans="1:17" x14ac:dyDescent="0.25">
      <c r="A95" s="75" t="s">
        <v>146</v>
      </c>
      <c r="B95" s="76" t="s">
        <v>522</v>
      </c>
      <c r="C95" s="77">
        <v>11</v>
      </c>
      <c r="D95" s="78">
        <v>240</v>
      </c>
      <c r="E95" s="78">
        <v>580</v>
      </c>
      <c r="F95" s="79">
        <v>2</v>
      </c>
      <c r="G95" s="80">
        <v>8</v>
      </c>
      <c r="H95" s="75" t="s">
        <v>523</v>
      </c>
      <c r="I95" s="92">
        <v>113.7</v>
      </c>
      <c r="J95" s="92">
        <v>57.59</v>
      </c>
      <c r="K95" s="82">
        <f t="shared" ref="K95:M105" si="8">(K$6-$I95)/$J95</f>
        <v>4.1031429067546448</v>
      </c>
      <c r="L95" s="82">
        <f t="shared" si="8"/>
        <v>4.9713491925681543</v>
      </c>
      <c r="M95" s="82">
        <f t="shared" si="8"/>
        <v>5.839555478381663</v>
      </c>
      <c r="N95" s="84"/>
      <c r="O95" s="85"/>
      <c r="P95" s="86"/>
      <c r="Q95" s="109"/>
    </row>
    <row r="96" spans="1:17" x14ac:dyDescent="0.25">
      <c r="A96" s="75" t="s">
        <v>146</v>
      </c>
      <c r="B96" s="76" t="s">
        <v>524</v>
      </c>
      <c r="C96" s="77">
        <v>11</v>
      </c>
      <c r="D96" s="78">
        <v>190</v>
      </c>
      <c r="E96" s="78">
        <v>431</v>
      </c>
      <c r="F96" s="79">
        <v>1</v>
      </c>
      <c r="G96" s="80">
        <v>6</v>
      </c>
      <c r="H96" s="75" t="s">
        <v>525</v>
      </c>
      <c r="I96" s="92">
        <v>152.5</v>
      </c>
      <c r="J96" s="92">
        <v>45.48</v>
      </c>
      <c r="K96" s="82">
        <f t="shared" si="8"/>
        <v>4.3425681618293757</v>
      </c>
      <c r="L96" s="82">
        <f t="shared" si="8"/>
        <v>5.4419525065963068</v>
      </c>
      <c r="M96" s="82">
        <f t="shared" si="8"/>
        <v>6.5413368513632371</v>
      </c>
      <c r="N96" s="84"/>
      <c r="O96" s="85"/>
      <c r="P96" s="86"/>
      <c r="Q96" s="109"/>
    </row>
    <row r="97" spans="1:17" x14ac:dyDescent="0.25">
      <c r="A97" s="75" t="s">
        <v>146</v>
      </c>
      <c r="B97" s="76" t="s">
        <v>526</v>
      </c>
      <c r="C97" s="77">
        <v>11</v>
      </c>
      <c r="D97" s="78">
        <v>206</v>
      </c>
      <c r="E97" s="78">
        <v>560</v>
      </c>
      <c r="F97" s="79">
        <v>1</v>
      </c>
      <c r="G97" s="80">
        <v>8</v>
      </c>
      <c r="H97" s="75" t="s">
        <v>527</v>
      </c>
      <c r="I97" s="92">
        <v>154</v>
      </c>
      <c r="J97" s="92">
        <v>50.24</v>
      </c>
      <c r="K97" s="82">
        <f t="shared" si="8"/>
        <v>3.9012738853503182</v>
      </c>
      <c r="L97" s="82">
        <f t="shared" si="8"/>
        <v>4.8964968152866239</v>
      </c>
      <c r="M97" s="82">
        <f t="shared" si="8"/>
        <v>5.8917197452229297</v>
      </c>
      <c r="N97" s="84"/>
      <c r="O97" s="85"/>
      <c r="P97" s="86"/>
      <c r="Q97" s="109"/>
    </row>
    <row r="98" spans="1:17" x14ac:dyDescent="0.25">
      <c r="A98" s="75" t="s">
        <v>528</v>
      </c>
      <c r="B98" s="90" t="s">
        <v>529</v>
      </c>
      <c r="C98" s="77">
        <v>11</v>
      </c>
      <c r="D98" s="78">
        <v>317</v>
      </c>
      <c r="E98" s="78">
        <v>432</v>
      </c>
      <c r="F98" s="79">
        <v>3</v>
      </c>
      <c r="G98" s="80">
        <v>7</v>
      </c>
      <c r="H98" s="75" t="s">
        <v>530</v>
      </c>
      <c r="I98" s="92">
        <v>260.5</v>
      </c>
      <c r="J98" s="92">
        <v>22.17</v>
      </c>
      <c r="K98" s="82">
        <f t="shared" si="8"/>
        <v>4.0369869192602614</v>
      </c>
      <c r="L98" s="82">
        <f t="shared" si="8"/>
        <v>6.2922868741542617</v>
      </c>
      <c r="M98" s="89">
        <f t="shared" si="8"/>
        <v>8.5475868290482619</v>
      </c>
      <c r="N98" s="79" t="s">
        <v>23</v>
      </c>
      <c r="O98" s="80"/>
      <c r="P98" s="86" t="s">
        <v>42</v>
      </c>
      <c r="Q98" s="109"/>
    </row>
    <row r="99" spans="1:17" x14ac:dyDescent="0.25">
      <c r="A99" s="75" t="s">
        <v>528</v>
      </c>
      <c r="B99" s="76" t="s">
        <v>531</v>
      </c>
      <c r="C99" s="77">
        <v>5</v>
      </c>
      <c r="D99" s="78">
        <v>200</v>
      </c>
      <c r="E99" s="78">
        <v>598</v>
      </c>
      <c r="F99" s="79">
        <v>1</v>
      </c>
      <c r="G99" s="80">
        <v>10</v>
      </c>
      <c r="H99" s="91" t="s">
        <v>532</v>
      </c>
      <c r="I99" s="92">
        <v>157.1</v>
      </c>
      <c r="J99" s="92">
        <v>43.85</v>
      </c>
      <c r="K99" s="82">
        <f t="shared" si="8"/>
        <v>4.3990877993158497</v>
      </c>
      <c r="L99" s="82">
        <f t="shared" si="8"/>
        <v>5.5393386545039904</v>
      </c>
      <c r="M99" s="82">
        <f t="shared" si="8"/>
        <v>6.6795895096921312</v>
      </c>
      <c r="N99" s="84"/>
      <c r="O99" s="85"/>
      <c r="P99" s="86"/>
      <c r="Q99" s="109" t="s">
        <v>533</v>
      </c>
    </row>
    <row r="100" spans="1:17" x14ac:dyDescent="0.25">
      <c r="A100" s="75" t="s">
        <v>150</v>
      </c>
      <c r="B100" s="76" t="s">
        <v>534</v>
      </c>
      <c r="C100" s="77">
        <v>11</v>
      </c>
      <c r="D100" s="78">
        <v>200</v>
      </c>
      <c r="E100" s="78">
        <v>414</v>
      </c>
      <c r="F100" s="79">
        <v>1</v>
      </c>
      <c r="G100" s="80">
        <v>6</v>
      </c>
      <c r="H100" s="75" t="s">
        <v>535</v>
      </c>
      <c r="I100" s="92">
        <v>185.6</v>
      </c>
      <c r="J100" s="92">
        <v>45.26</v>
      </c>
      <c r="K100" s="82">
        <f t="shared" si="8"/>
        <v>3.6323464427750776</v>
      </c>
      <c r="L100" s="82">
        <f t="shared" si="8"/>
        <v>4.7370746796288117</v>
      </c>
      <c r="M100" s="83"/>
      <c r="N100" s="84"/>
      <c r="O100" s="85"/>
      <c r="P100" s="86"/>
      <c r="Q100" s="109" t="s">
        <v>341</v>
      </c>
    </row>
    <row r="101" spans="1:17" x14ac:dyDescent="0.25">
      <c r="A101" s="75" t="s">
        <v>150</v>
      </c>
      <c r="B101" s="76" t="s">
        <v>536</v>
      </c>
      <c r="C101" s="77">
        <v>11</v>
      </c>
      <c r="D101" s="78">
        <v>246</v>
      </c>
      <c r="E101" s="78">
        <v>496</v>
      </c>
      <c r="F101" s="79">
        <v>2</v>
      </c>
      <c r="G101" s="80">
        <v>7</v>
      </c>
      <c r="H101" s="75" t="s">
        <v>537</v>
      </c>
      <c r="I101" s="93">
        <v>164</v>
      </c>
      <c r="J101" s="92">
        <v>45.83</v>
      </c>
      <c r="K101" s="82">
        <f t="shared" si="8"/>
        <v>4.058476980144011</v>
      </c>
      <c r="L101" s="82">
        <f t="shared" si="8"/>
        <v>5.1494654156665938</v>
      </c>
      <c r="M101" s="82">
        <f>(M$6-$I101)/$J101</f>
        <v>6.2404538511891774</v>
      </c>
      <c r="N101" s="84"/>
      <c r="O101" s="85"/>
      <c r="P101" s="86"/>
      <c r="Q101" s="109"/>
    </row>
    <row r="102" spans="1:17" x14ac:dyDescent="0.25">
      <c r="A102" s="75" t="s">
        <v>538</v>
      </c>
      <c r="B102" s="90" t="s">
        <v>539</v>
      </c>
      <c r="C102" s="77">
        <v>10</v>
      </c>
      <c r="D102" s="78">
        <v>302</v>
      </c>
      <c r="E102" s="78">
        <v>402</v>
      </c>
      <c r="F102" s="79">
        <v>3</v>
      </c>
      <c r="G102" s="80">
        <v>7</v>
      </c>
      <c r="H102" s="75" t="s">
        <v>540</v>
      </c>
      <c r="I102" s="95">
        <v>268.2</v>
      </c>
      <c r="J102" s="95">
        <v>19.25</v>
      </c>
      <c r="K102" s="82">
        <f t="shared" si="8"/>
        <v>4.2493506493506503</v>
      </c>
      <c r="L102" s="89">
        <f t="shared" si="8"/>
        <v>6.8467532467532477</v>
      </c>
      <c r="M102" s="83"/>
      <c r="N102" s="79" t="s">
        <v>23</v>
      </c>
      <c r="O102" s="80"/>
      <c r="P102" s="86" t="s">
        <v>27</v>
      </c>
      <c r="Q102" s="109" t="s">
        <v>341</v>
      </c>
    </row>
    <row r="103" spans="1:17" x14ac:dyDescent="0.25">
      <c r="A103" s="75" t="s">
        <v>155</v>
      </c>
      <c r="B103" s="76" t="s">
        <v>541</v>
      </c>
      <c r="C103" s="77">
        <v>11</v>
      </c>
      <c r="D103" s="78">
        <v>224</v>
      </c>
      <c r="E103" s="78">
        <v>460</v>
      </c>
      <c r="F103" s="79">
        <v>2</v>
      </c>
      <c r="G103" s="80">
        <v>7</v>
      </c>
      <c r="H103" s="75" t="s">
        <v>542</v>
      </c>
      <c r="I103" s="95">
        <v>175</v>
      </c>
      <c r="J103" s="95">
        <v>41.44</v>
      </c>
      <c r="K103" s="82">
        <f t="shared" si="8"/>
        <v>4.2229729729729728</v>
      </c>
      <c r="L103" s="82">
        <f t="shared" si="8"/>
        <v>5.42953667953668</v>
      </c>
      <c r="M103" s="82">
        <f>(M$6-$I103)/$J103</f>
        <v>6.6361003861003862</v>
      </c>
      <c r="N103" s="84"/>
      <c r="O103" s="85"/>
      <c r="P103" s="86"/>
      <c r="Q103" s="109"/>
    </row>
    <row r="104" spans="1:17" x14ac:dyDescent="0.25">
      <c r="A104" s="75" t="s">
        <v>155</v>
      </c>
      <c r="B104" s="76" t="s">
        <v>543</v>
      </c>
      <c r="C104" s="77">
        <v>11</v>
      </c>
      <c r="D104" s="78">
        <v>234</v>
      </c>
      <c r="E104" s="78">
        <v>492</v>
      </c>
      <c r="F104" s="79">
        <v>1</v>
      </c>
      <c r="G104" s="80">
        <v>9</v>
      </c>
      <c r="H104" s="75" t="s">
        <v>544</v>
      </c>
      <c r="I104" s="95">
        <v>225.2</v>
      </c>
      <c r="J104" s="95">
        <v>30.59</v>
      </c>
      <c r="K104" s="82">
        <f t="shared" si="8"/>
        <v>4.0797646289637139</v>
      </c>
      <c r="L104" s="82">
        <f t="shared" si="8"/>
        <v>5.7142857142857144</v>
      </c>
      <c r="M104" s="82">
        <f>(M$6-$I104)/$J104</f>
        <v>7.3488067996077158</v>
      </c>
      <c r="N104" s="84"/>
      <c r="O104" s="85"/>
      <c r="P104" s="86"/>
      <c r="Q104" s="109"/>
    </row>
    <row r="105" spans="1:17" x14ac:dyDescent="0.25">
      <c r="A105" s="75" t="s">
        <v>155</v>
      </c>
      <c r="B105" s="76" t="s">
        <v>545</v>
      </c>
      <c r="C105" s="77">
        <v>11</v>
      </c>
      <c r="D105" s="78">
        <v>286</v>
      </c>
      <c r="E105" s="78">
        <v>465</v>
      </c>
      <c r="F105" s="79">
        <v>3</v>
      </c>
      <c r="G105" s="80">
        <v>5</v>
      </c>
      <c r="H105" s="75" t="s">
        <v>546</v>
      </c>
      <c r="I105" s="95">
        <v>192</v>
      </c>
      <c r="J105" s="95">
        <v>40.4</v>
      </c>
      <c r="K105" s="82">
        <f t="shared" si="8"/>
        <v>3.9108910891089108</v>
      </c>
      <c r="L105" s="82">
        <f t="shared" si="8"/>
        <v>5.1485148514851486</v>
      </c>
      <c r="M105" s="82">
        <f>(M$6-$I105)/$J105</f>
        <v>6.3861386138613865</v>
      </c>
      <c r="N105" s="84"/>
      <c r="O105" s="85"/>
      <c r="P105" s="86"/>
      <c r="Q105" s="109"/>
    </row>
    <row r="106" spans="1:17" x14ac:dyDescent="0.25">
      <c r="A106" s="75" t="s">
        <v>157</v>
      </c>
      <c r="B106" s="76" t="s">
        <v>547</v>
      </c>
      <c r="C106" s="77">
        <v>4</v>
      </c>
      <c r="D106" s="78">
        <v>191</v>
      </c>
      <c r="E106" s="78">
        <v>311</v>
      </c>
      <c r="F106" s="79">
        <v>1</v>
      </c>
      <c r="G106" s="80">
        <v>3</v>
      </c>
      <c r="H106" s="87"/>
      <c r="I106" s="96"/>
      <c r="J106" s="96"/>
      <c r="K106" s="83"/>
      <c r="L106" s="83"/>
      <c r="M106" s="83"/>
      <c r="N106" s="84"/>
      <c r="O106" s="85"/>
      <c r="P106" s="86"/>
      <c r="Q106" s="109" t="s">
        <v>345</v>
      </c>
    </row>
    <row r="107" spans="1:17" x14ac:dyDescent="0.25">
      <c r="A107" s="75" t="s">
        <v>157</v>
      </c>
      <c r="B107" s="76" t="s">
        <v>548</v>
      </c>
      <c r="C107" s="77">
        <v>11</v>
      </c>
      <c r="D107" s="78">
        <v>218</v>
      </c>
      <c r="E107" s="78">
        <v>329</v>
      </c>
      <c r="F107" s="79">
        <v>2</v>
      </c>
      <c r="G107" s="80">
        <v>3</v>
      </c>
      <c r="H107" s="87"/>
      <c r="I107" s="96"/>
      <c r="J107" s="96"/>
      <c r="K107" s="83"/>
      <c r="L107" s="83"/>
      <c r="M107" s="83"/>
      <c r="N107" s="84"/>
      <c r="O107" s="85"/>
      <c r="P107" s="86"/>
      <c r="Q107" s="109" t="s">
        <v>345</v>
      </c>
    </row>
    <row r="108" spans="1:17" x14ac:dyDescent="0.25">
      <c r="A108" s="75" t="s">
        <v>157</v>
      </c>
      <c r="B108" s="76" t="s">
        <v>549</v>
      </c>
      <c r="C108" s="77">
        <v>11</v>
      </c>
      <c r="D108" s="78">
        <v>248</v>
      </c>
      <c r="E108" s="78">
        <v>374</v>
      </c>
      <c r="F108" s="79">
        <v>2</v>
      </c>
      <c r="G108" s="80">
        <v>4</v>
      </c>
      <c r="H108" s="75" t="s">
        <v>550</v>
      </c>
      <c r="I108" s="95">
        <v>138.6</v>
      </c>
      <c r="J108" s="95">
        <v>60.28</v>
      </c>
      <c r="K108" s="82">
        <f>(K$6-$I108)/$J108</f>
        <v>3.506967485069675</v>
      </c>
      <c r="L108" s="83"/>
      <c r="M108" s="83"/>
      <c r="N108" s="84"/>
      <c r="O108" s="85"/>
      <c r="P108" s="86"/>
      <c r="Q108" s="109" t="s">
        <v>360</v>
      </c>
    </row>
    <row r="109" spans="1:17" x14ac:dyDescent="0.25">
      <c r="A109" s="75" t="s">
        <v>157</v>
      </c>
      <c r="B109" s="76" t="s">
        <v>551</v>
      </c>
      <c r="C109" s="77">
        <v>11</v>
      </c>
      <c r="D109" s="78">
        <v>242</v>
      </c>
      <c r="E109" s="78">
        <v>442</v>
      </c>
      <c r="F109" s="79">
        <v>1</v>
      </c>
      <c r="G109" s="80">
        <v>7</v>
      </c>
      <c r="H109" s="75" t="s">
        <v>552</v>
      </c>
      <c r="I109" s="95">
        <v>229.3</v>
      </c>
      <c r="J109" s="95">
        <v>30.61</v>
      </c>
      <c r="K109" s="82">
        <f>(K$6-$I109)/$J109</f>
        <v>3.9431558314276378</v>
      </c>
      <c r="L109" s="82">
        <f>(L$6-$I109)/$J109</f>
        <v>5.576608951323097</v>
      </c>
      <c r="M109" s="82">
        <f>(M$6-$I109)/$J109</f>
        <v>7.2100620712185561</v>
      </c>
      <c r="N109" s="84"/>
      <c r="O109" s="85"/>
      <c r="P109" s="86"/>
      <c r="Q109" s="109"/>
    </row>
    <row r="110" spans="1:17" x14ac:dyDescent="0.25">
      <c r="A110" s="75" t="s">
        <v>157</v>
      </c>
      <c r="B110" s="76" t="s">
        <v>553</v>
      </c>
      <c r="C110" s="77">
        <v>11</v>
      </c>
      <c r="D110" s="78">
        <v>207</v>
      </c>
      <c r="E110" s="78">
        <v>412</v>
      </c>
      <c r="F110" s="79">
        <v>2</v>
      </c>
      <c r="G110" s="80">
        <v>6</v>
      </c>
      <c r="H110" s="75" t="s">
        <v>554</v>
      </c>
      <c r="I110" s="95">
        <v>164.1</v>
      </c>
      <c r="J110" s="95">
        <v>43.47</v>
      </c>
      <c r="K110" s="82">
        <f>(K$6-$I110)/$J110</f>
        <v>4.2765125373821027</v>
      </c>
      <c r="L110" s="82">
        <f>(L$6-$I110)/$J110</f>
        <v>5.4267310789049921</v>
      </c>
      <c r="M110" s="83"/>
      <c r="N110" s="84"/>
      <c r="O110" s="85"/>
      <c r="P110" s="86"/>
      <c r="Q110" s="109" t="s">
        <v>341</v>
      </c>
    </row>
    <row r="111" spans="1:17" x14ac:dyDescent="0.25">
      <c r="A111" s="75" t="s">
        <v>555</v>
      </c>
      <c r="B111" s="76" t="s">
        <v>556</v>
      </c>
      <c r="C111" s="77">
        <v>11</v>
      </c>
      <c r="D111" s="78">
        <v>223</v>
      </c>
      <c r="E111" s="78">
        <v>402</v>
      </c>
      <c r="F111" s="79">
        <v>2</v>
      </c>
      <c r="G111" s="80">
        <v>6</v>
      </c>
      <c r="H111" s="75" t="s">
        <v>557</v>
      </c>
      <c r="I111" s="95">
        <v>144</v>
      </c>
      <c r="J111" s="95">
        <v>41.31</v>
      </c>
      <c r="K111" s="89">
        <f>(K$6-$I111)/$J111</f>
        <v>4.9866860324376665</v>
      </c>
      <c r="L111" s="82">
        <f>(L$6-$I111)/$J111</f>
        <v>6.197046719922537</v>
      </c>
      <c r="M111" s="83"/>
      <c r="N111" s="79" t="s">
        <v>23</v>
      </c>
      <c r="O111" s="85"/>
      <c r="P111" s="86" t="s">
        <v>27</v>
      </c>
      <c r="Q111" s="109" t="s">
        <v>341</v>
      </c>
    </row>
    <row r="112" spans="1:17" x14ac:dyDescent="0.25">
      <c r="A112" s="75" t="s">
        <v>558</v>
      </c>
      <c r="B112" s="76" t="s">
        <v>559</v>
      </c>
      <c r="C112" s="77">
        <v>11</v>
      </c>
      <c r="D112" s="78">
        <v>221</v>
      </c>
      <c r="E112" s="78">
        <v>490</v>
      </c>
      <c r="F112" s="79">
        <v>2</v>
      </c>
      <c r="G112" s="80">
        <v>8</v>
      </c>
      <c r="H112" s="75" t="s">
        <v>560</v>
      </c>
      <c r="I112" s="95">
        <v>162</v>
      </c>
      <c r="J112" s="95">
        <v>39.79</v>
      </c>
      <c r="K112" s="89">
        <f>(K$6-$I112)/$J112</f>
        <v>4.7248052274440813</v>
      </c>
      <c r="L112" s="82">
        <f>(L$6-$I112)/$J112</f>
        <v>5.9814023624026138</v>
      </c>
      <c r="M112" s="82">
        <f>(M$6-$I112)/$J112</f>
        <v>7.2379994973611463</v>
      </c>
      <c r="N112" s="79" t="s">
        <v>23</v>
      </c>
      <c r="O112" s="85"/>
      <c r="P112" s="86" t="s">
        <v>27</v>
      </c>
      <c r="Q112" s="109"/>
    </row>
    <row r="113" spans="1:17" x14ac:dyDescent="0.25">
      <c r="A113" s="75" t="s">
        <v>164</v>
      </c>
      <c r="B113" s="76" t="s">
        <v>561</v>
      </c>
      <c r="C113" s="77">
        <v>15</v>
      </c>
      <c r="D113" s="78">
        <v>290</v>
      </c>
      <c r="E113" s="78">
        <v>365</v>
      </c>
      <c r="F113" s="79">
        <v>2</v>
      </c>
      <c r="G113" s="80">
        <v>3</v>
      </c>
      <c r="H113" s="87"/>
      <c r="I113" s="83"/>
      <c r="J113" s="83"/>
      <c r="K113" s="83"/>
      <c r="L113" s="83"/>
      <c r="M113" s="83"/>
      <c r="N113" s="84"/>
      <c r="O113" s="85"/>
      <c r="P113" s="86"/>
      <c r="Q113" s="109" t="s">
        <v>562</v>
      </c>
    </row>
    <row r="114" spans="1:17" x14ac:dyDescent="0.25">
      <c r="A114" s="75" t="s">
        <v>164</v>
      </c>
      <c r="B114" s="76" t="s">
        <v>563</v>
      </c>
      <c r="C114" s="77">
        <v>8</v>
      </c>
      <c r="D114" s="78">
        <v>275</v>
      </c>
      <c r="E114" s="78">
        <v>425</v>
      </c>
      <c r="F114" s="79">
        <v>2</v>
      </c>
      <c r="G114" s="80">
        <v>5</v>
      </c>
      <c r="H114" s="75" t="s">
        <v>564</v>
      </c>
      <c r="I114" s="95">
        <v>241.6</v>
      </c>
      <c r="J114" s="95">
        <v>39.630000000000003</v>
      </c>
      <c r="K114" s="82">
        <f t="shared" ref="K114:L117" si="9">(K$6-$I114)/$J114</f>
        <v>2.7353015392379509</v>
      </c>
      <c r="L114" s="82">
        <f t="shared" si="9"/>
        <v>3.9969719909159727</v>
      </c>
      <c r="M114" s="83"/>
      <c r="N114" s="84"/>
      <c r="O114" s="85"/>
      <c r="P114" s="86"/>
      <c r="Q114" s="109" t="s">
        <v>341</v>
      </c>
    </row>
    <row r="115" spans="1:17" x14ac:dyDescent="0.25">
      <c r="A115" s="75" t="s">
        <v>164</v>
      </c>
      <c r="B115" s="76" t="s">
        <v>565</v>
      </c>
      <c r="C115" s="77">
        <v>14</v>
      </c>
      <c r="D115" s="78">
        <v>260</v>
      </c>
      <c r="E115" s="78">
        <v>403</v>
      </c>
      <c r="F115" s="79">
        <v>1</v>
      </c>
      <c r="G115" s="80">
        <v>5</v>
      </c>
      <c r="H115" s="75" t="s">
        <v>566</v>
      </c>
      <c r="I115" s="95">
        <v>260.39999999999998</v>
      </c>
      <c r="J115" s="95">
        <v>31.32</v>
      </c>
      <c r="K115" s="82">
        <f t="shared" si="9"/>
        <v>2.8607918263090686</v>
      </c>
      <c r="L115" s="82">
        <f t="shared" si="9"/>
        <v>4.4572158365261823</v>
      </c>
      <c r="M115" s="83"/>
      <c r="N115" s="84"/>
      <c r="O115" s="85"/>
      <c r="P115" s="86"/>
      <c r="Q115" s="109" t="s">
        <v>341</v>
      </c>
    </row>
    <row r="116" spans="1:17" x14ac:dyDescent="0.25">
      <c r="A116" s="75" t="s">
        <v>164</v>
      </c>
      <c r="B116" s="76" t="s">
        <v>567</v>
      </c>
      <c r="C116" s="77">
        <v>11</v>
      </c>
      <c r="D116" s="78">
        <v>157</v>
      </c>
      <c r="E116" s="78">
        <v>480</v>
      </c>
      <c r="F116" s="79">
        <v>1</v>
      </c>
      <c r="G116" s="80">
        <v>7</v>
      </c>
      <c r="H116" s="75" t="s">
        <v>568</v>
      </c>
      <c r="I116" s="95">
        <v>166.4</v>
      </c>
      <c r="J116" s="95">
        <v>52.58</v>
      </c>
      <c r="K116" s="82">
        <f t="shared" si="9"/>
        <v>3.491821985545835</v>
      </c>
      <c r="L116" s="82">
        <f t="shared" si="9"/>
        <v>4.4427538988208441</v>
      </c>
      <c r="M116" s="82">
        <f>(M$6-$I116)/$J116</f>
        <v>5.3936858120958542</v>
      </c>
      <c r="N116" s="84"/>
      <c r="O116" s="85"/>
      <c r="P116" s="86"/>
      <c r="Q116" s="109"/>
    </row>
    <row r="117" spans="1:17" x14ac:dyDescent="0.25">
      <c r="A117" s="75" t="s">
        <v>164</v>
      </c>
      <c r="B117" s="76" t="s">
        <v>569</v>
      </c>
      <c r="C117" s="77">
        <v>8</v>
      </c>
      <c r="D117" s="78">
        <v>155</v>
      </c>
      <c r="E117" s="78">
        <v>385</v>
      </c>
      <c r="F117" s="79">
        <v>1</v>
      </c>
      <c r="G117" s="80">
        <v>4</v>
      </c>
      <c r="H117" s="75" t="s">
        <v>570</v>
      </c>
      <c r="I117" s="95">
        <v>115.8</v>
      </c>
      <c r="J117" s="95">
        <v>57.72</v>
      </c>
      <c r="K117" s="82">
        <f t="shared" si="9"/>
        <v>4.0575190575190572</v>
      </c>
      <c r="L117" s="82">
        <f t="shared" si="9"/>
        <v>4.9237699237699237</v>
      </c>
      <c r="M117" s="83"/>
      <c r="N117" s="84"/>
      <c r="O117" s="85"/>
      <c r="P117" s="86"/>
      <c r="Q117" s="109" t="s">
        <v>341</v>
      </c>
    </row>
    <row r="118" spans="1:17" x14ac:dyDescent="0.25">
      <c r="A118" s="75" t="s">
        <v>164</v>
      </c>
      <c r="B118" s="76" t="s">
        <v>571</v>
      </c>
      <c r="C118" s="77">
        <v>7</v>
      </c>
      <c r="D118" s="78">
        <v>126</v>
      </c>
      <c r="E118" s="78">
        <v>204</v>
      </c>
      <c r="F118" s="79">
        <v>1</v>
      </c>
      <c r="G118" s="80">
        <v>2</v>
      </c>
      <c r="H118" s="87"/>
      <c r="I118" s="96"/>
      <c r="J118" s="96"/>
      <c r="K118" s="83"/>
      <c r="L118" s="83"/>
      <c r="M118" s="83"/>
      <c r="N118" s="84"/>
      <c r="O118" s="85"/>
      <c r="P118" s="86"/>
      <c r="Q118" s="109" t="s">
        <v>345</v>
      </c>
    </row>
    <row r="119" spans="1:17" x14ac:dyDescent="0.25">
      <c r="A119" s="75" t="s">
        <v>164</v>
      </c>
      <c r="B119" s="76" t="s">
        <v>572</v>
      </c>
      <c r="C119" s="77">
        <v>10</v>
      </c>
      <c r="D119" s="78">
        <v>136</v>
      </c>
      <c r="E119" s="78">
        <v>206</v>
      </c>
      <c r="F119" s="79">
        <v>1</v>
      </c>
      <c r="G119" s="80">
        <v>3</v>
      </c>
      <c r="H119" s="87"/>
      <c r="I119" s="96"/>
      <c r="J119" s="96"/>
      <c r="K119" s="83"/>
      <c r="L119" s="83"/>
      <c r="M119" s="83"/>
      <c r="N119" s="84"/>
      <c r="O119" s="85"/>
      <c r="P119" s="86"/>
      <c r="Q119" s="109" t="s">
        <v>345</v>
      </c>
    </row>
    <row r="120" spans="1:17" x14ac:dyDescent="0.25">
      <c r="A120" s="75" t="s">
        <v>166</v>
      </c>
      <c r="B120" s="90" t="s">
        <v>573</v>
      </c>
      <c r="C120" s="77">
        <v>16</v>
      </c>
      <c r="D120" s="78">
        <v>304</v>
      </c>
      <c r="E120" s="78">
        <v>409</v>
      </c>
      <c r="F120" s="79">
        <v>4</v>
      </c>
      <c r="G120" s="80">
        <v>7</v>
      </c>
      <c r="H120" s="75" t="s">
        <v>574</v>
      </c>
      <c r="I120" s="95">
        <v>257.89999999999998</v>
      </c>
      <c r="J120" s="95">
        <v>20.170000000000002</v>
      </c>
      <c r="K120" s="89">
        <f t="shared" ref="K120:L124" si="10">(K$6-$I120)/$J120</f>
        <v>4.5661874070401591</v>
      </c>
      <c r="L120" s="89">
        <f t="shared" si="10"/>
        <v>7.0451165096678237</v>
      </c>
      <c r="M120" s="83"/>
      <c r="N120" s="79" t="s">
        <v>23</v>
      </c>
      <c r="O120" s="80"/>
      <c r="P120" s="86" t="s">
        <v>27</v>
      </c>
      <c r="Q120" s="109" t="s">
        <v>341</v>
      </c>
    </row>
    <row r="121" spans="1:17" x14ac:dyDescent="0.25">
      <c r="A121" s="75" t="s">
        <v>167</v>
      </c>
      <c r="B121" s="90" t="s">
        <v>575</v>
      </c>
      <c r="C121" s="77">
        <v>16</v>
      </c>
      <c r="D121" s="78">
        <v>205</v>
      </c>
      <c r="E121" s="78">
        <v>452</v>
      </c>
      <c r="F121" s="79">
        <v>1</v>
      </c>
      <c r="G121" s="80">
        <v>7</v>
      </c>
      <c r="H121" s="75" t="s">
        <v>576</v>
      </c>
      <c r="I121" s="95">
        <v>183.2</v>
      </c>
      <c r="J121" s="95">
        <v>35.450000000000003</v>
      </c>
      <c r="K121" s="89">
        <f t="shared" si="10"/>
        <v>4.705218617771509</v>
      </c>
      <c r="L121" s="82">
        <f t="shared" si="10"/>
        <v>6.1156558533145278</v>
      </c>
      <c r="M121" s="89">
        <f>(M$6-$I121)/$J121</f>
        <v>7.5260930888575457</v>
      </c>
      <c r="N121" s="79" t="s">
        <v>23</v>
      </c>
      <c r="O121" s="80"/>
      <c r="P121" s="86" t="s">
        <v>27</v>
      </c>
      <c r="Q121" s="109"/>
    </row>
    <row r="122" spans="1:17" x14ac:dyDescent="0.25">
      <c r="A122" s="75" t="s">
        <v>173</v>
      </c>
      <c r="B122" s="76" t="s">
        <v>577</v>
      </c>
      <c r="C122" s="77">
        <v>11</v>
      </c>
      <c r="D122" s="78">
        <v>208</v>
      </c>
      <c r="E122" s="78">
        <v>410</v>
      </c>
      <c r="F122" s="79">
        <v>2</v>
      </c>
      <c r="G122" s="80">
        <v>7</v>
      </c>
      <c r="H122" s="75" t="s">
        <v>578</v>
      </c>
      <c r="I122" s="95">
        <v>179</v>
      </c>
      <c r="J122" s="95">
        <v>38.049999999999997</v>
      </c>
      <c r="K122" s="82">
        <f t="shared" si="10"/>
        <v>4.4940867279894876</v>
      </c>
      <c r="L122" s="82">
        <f t="shared" si="10"/>
        <v>5.8081471747700402</v>
      </c>
      <c r="M122" s="83"/>
      <c r="N122" s="84"/>
      <c r="O122" s="85"/>
      <c r="P122" s="86"/>
      <c r="Q122" s="109" t="s">
        <v>341</v>
      </c>
    </row>
    <row r="123" spans="1:17" x14ac:dyDescent="0.25">
      <c r="A123" s="75" t="s">
        <v>173</v>
      </c>
      <c r="B123" s="76" t="s">
        <v>579</v>
      </c>
      <c r="C123" s="77">
        <v>11</v>
      </c>
      <c r="D123" s="78">
        <v>205</v>
      </c>
      <c r="E123" s="78">
        <v>411</v>
      </c>
      <c r="F123" s="79">
        <v>1</v>
      </c>
      <c r="G123" s="80">
        <v>6</v>
      </c>
      <c r="H123" s="75" t="s">
        <v>580</v>
      </c>
      <c r="I123" s="95">
        <v>185.4</v>
      </c>
      <c r="J123" s="95">
        <v>41.22</v>
      </c>
      <c r="K123" s="82">
        <f t="shared" si="10"/>
        <v>3.9932071809801069</v>
      </c>
      <c r="L123" s="82">
        <f t="shared" si="10"/>
        <v>5.2062105773896166</v>
      </c>
      <c r="M123" s="83"/>
      <c r="N123" s="84"/>
      <c r="O123" s="85"/>
      <c r="P123" s="86"/>
      <c r="Q123" s="109" t="s">
        <v>341</v>
      </c>
    </row>
    <row r="124" spans="1:17" x14ac:dyDescent="0.25">
      <c r="A124" s="75" t="s">
        <v>581</v>
      </c>
      <c r="B124" s="76" t="s">
        <v>582</v>
      </c>
      <c r="C124" s="77">
        <v>11</v>
      </c>
      <c r="D124" s="78">
        <v>200</v>
      </c>
      <c r="E124" s="78">
        <v>461</v>
      </c>
      <c r="F124" s="79">
        <v>1</v>
      </c>
      <c r="G124" s="80">
        <v>7</v>
      </c>
      <c r="H124" s="75" t="s">
        <v>583</v>
      </c>
      <c r="I124" s="95">
        <v>170.2</v>
      </c>
      <c r="J124" s="95">
        <v>43.87</v>
      </c>
      <c r="K124" s="82">
        <f t="shared" si="10"/>
        <v>4.0984727604285389</v>
      </c>
      <c r="L124" s="82">
        <f t="shared" si="10"/>
        <v>5.2382037839069984</v>
      </c>
      <c r="M124" s="82">
        <f>(M$6-$I124)/$J124</f>
        <v>6.3779348073854578</v>
      </c>
      <c r="N124" s="84"/>
      <c r="O124" s="85"/>
      <c r="P124" s="86"/>
      <c r="Q124" s="109"/>
    </row>
    <row r="125" spans="1:17" x14ac:dyDescent="0.25">
      <c r="A125" s="75" t="s">
        <v>584</v>
      </c>
      <c r="B125" s="76" t="s">
        <v>585</v>
      </c>
      <c r="C125" s="77">
        <v>3</v>
      </c>
      <c r="D125" s="78">
        <v>208</v>
      </c>
      <c r="E125" s="78">
        <v>291</v>
      </c>
      <c r="F125" s="79">
        <v>1</v>
      </c>
      <c r="G125" s="80">
        <v>2</v>
      </c>
      <c r="H125" s="87"/>
      <c r="I125" s="83"/>
      <c r="J125" s="83"/>
      <c r="K125" s="83"/>
      <c r="L125" s="83"/>
      <c r="M125" s="83"/>
      <c r="N125" s="84"/>
      <c r="O125" s="85"/>
      <c r="P125" s="86"/>
      <c r="Q125" s="109" t="s">
        <v>637</v>
      </c>
    </row>
    <row r="126" spans="1:17" x14ac:dyDescent="0.25">
      <c r="A126" s="75" t="s">
        <v>584</v>
      </c>
      <c r="B126" s="76" t="s">
        <v>586</v>
      </c>
      <c r="C126" s="77">
        <v>4</v>
      </c>
      <c r="D126" s="78">
        <v>274</v>
      </c>
      <c r="E126" s="78">
        <v>331</v>
      </c>
      <c r="F126" s="79">
        <v>1</v>
      </c>
      <c r="G126" s="80">
        <v>2</v>
      </c>
      <c r="H126" s="87"/>
      <c r="I126" s="83"/>
      <c r="J126" s="83"/>
      <c r="K126" s="83"/>
      <c r="L126" s="83"/>
      <c r="M126" s="83"/>
      <c r="N126" s="84"/>
      <c r="O126" s="85"/>
      <c r="P126" s="86"/>
      <c r="Q126" s="109" t="s">
        <v>637</v>
      </c>
    </row>
    <row r="127" spans="1:17" x14ac:dyDescent="0.25">
      <c r="A127" s="75" t="s">
        <v>584</v>
      </c>
      <c r="B127" s="76" t="s">
        <v>587</v>
      </c>
      <c r="C127" s="77">
        <v>11</v>
      </c>
      <c r="D127" s="78">
        <v>217</v>
      </c>
      <c r="E127" s="78">
        <v>511</v>
      </c>
      <c r="F127" s="79">
        <v>1</v>
      </c>
      <c r="G127" s="80">
        <v>6</v>
      </c>
      <c r="H127" s="75" t="s">
        <v>588</v>
      </c>
      <c r="I127" s="95">
        <v>162.19999999999999</v>
      </c>
      <c r="J127" s="95">
        <v>49.22</v>
      </c>
      <c r="K127" s="82">
        <f t="shared" ref="K127:M137" si="11">(K$6-$I127)/$J127</f>
        <v>3.8155221454693216</v>
      </c>
      <c r="L127" s="82">
        <f t="shared" si="11"/>
        <v>4.8313693620479485</v>
      </c>
      <c r="M127" s="82">
        <f t="shared" si="11"/>
        <v>5.8472165786265746</v>
      </c>
      <c r="N127" s="84"/>
      <c r="O127" s="85"/>
      <c r="P127" s="86"/>
      <c r="Q127" s="109"/>
    </row>
    <row r="128" spans="1:17" x14ac:dyDescent="0.25">
      <c r="A128" s="75" t="s">
        <v>584</v>
      </c>
      <c r="B128" s="76" t="s">
        <v>589</v>
      </c>
      <c r="C128" s="77">
        <v>11</v>
      </c>
      <c r="D128" s="78">
        <v>190</v>
      </c>
      <c r="E128" s="78">
        <v>440</v>
      </c>
      <c r="F128" s="79">
        <v>1</v>
      </c>
      <c r="G128" s="80">
        <v>6</v>
      </c>
      <c r="H128" s="75" t="s">
        <v>590</v>
      </c>
      <c r="I128" s="95">
        <v>117.4</v>
      </c>
      <c r="J128" s="95">
        <v>51.18</v>
      </c>
      <c r="K128" s="89">
        <f t="shared" si="11"/>
        <v>4.5447440406408752</v>
      </c>
      <c r="L128" s="82">
        <f t="shared" si="11"/>
        <v>5.5216881594372804</v>
      </c>
      <c r="M128" s="82">
        <f t="shared" si="11"/>
        <v>6.4986322782336856</v>
      </c>
      <c r="N128" s="79" t="s">
        <v>23</v>
      </c>
      <c r="O128" s="85"/>
      <c r="P128" s="86" t="s">
        <v>42</v>
      </c>
      <c r="Q128" s="109"/>
    </row>
    <row r="129" spans="1:17" x14ac:dyDescent="0.25">
      <c r="A129" s="75" t="s">
        <v>177</v>
      </c>
      <c r="B129" s="76" t="s">
        <v>591</v>
      </c>
      <c r="C129" s="77">
        <v>11</v>
      </c>
      <c r="D129" s="78">
        <v>229</v>
      </c>
      <c r="E129" s="78">
        <v>514</v>
      </c>
      <c r="F129" s="79">
        <v>1</v>
      </c>
      <c r="G129" s="80">
        <v>7</v>
      </c>
      <c r="H129" s="75" t="s">
        <v>592</v>
      </c>
      <c r="I129" s="95">
        <v>152.5</v>
      </c>
      <c r="J129" s="95">
        <v>44.82</v>
      </c>
      <c r="K129" s="82">
        <f t="shared" si="11"/>
        <v>4.4065149486836237</v>
      </c>
      <c r="L129" s="82">
        <f t="shared" si="11"/>
        <v>5.5220883534136549</v>
      </c>
      <c r="M129" s="82">
        <f t="shared" si="11"/>
        <v>6.6376617581436861</v>
      </c>
      <c r="N129" s="84"/>
      <c r="O129" s="85"/>
      <c r="P129" s="86"/>
      <c r="Q129" s="109"/>
    </row>
    <row r="130" spans="1:17" x14ac:dyDescent="0.25">
      <c r="A130" s="75" t="s">
        <v>177</v>
      </c>
      <c r="B130" s="76" t="s">
        <v>593</v>
      </c>
      <c r="C130" s="77">
        <v>11</v>
      </c>
      <c r="D130" s="78">
        <v>234</v>
      </c>
      <c r="E130" s="78">
        <v>502</v>
      </c>
      <c r="F130" s="79">
        <v>1</v>
      </c>
      <c r="G130" s="80">
        <v>6</v>
      </c>
      <c r="H130" s="75" t="s">
        <v>594</v>
      </c>
      <c r="I130" s="95">
        <v>172.8</v>
      </c>
      <c r="J130" s="95">
        <v>44.88</v>
      </c>
      <c r="K130" s="82">
        <f t="shared" si="11"/>
        <v>3.9483065953654184</v>
      </c>
      <c r="L130" s="82">
        <f t="shared" si="11"/>
        <v>5.0623885918003557</v>
      </c>
      <c r="M130" s="82">
        <f t="shared" si="11"/>
        <v>6.1764705882352935</v>
      </c>
      <c r="N130" s="84"/>
      <c r="O130" s="85"/>
      <c r="P130" s="86"/>
      <c r="Q130" s="109"/>
    </row>
    <row r="131" spans="1:17" x14ac:dyDescent="0.25">
      <c r="A131" s="75" t="s">
        <v>595</v>
      </c>
      <c r="B131" s="76" t="s">
        <v>596</v>
      </c>
      <c r="C131" s="77">
        <v>6</v>
      </c>
      <c r="D131" s="78">
        <v>232</v>
      </c>
      <c r="E131" s="78">
        <v>396</v>
      </c>
      <c r="F131" s="79">
        <v>1</v>
      </c>
      <c r="G131" s="80">
        <v>6</v>
      </c>
      <c r="H131" s="75" t="s">
        <v>597</v>
      </c>
      <c r="I131" s="95">
        <v>215.3</v>
      </c>
      <c r="J131" s="95">
        <v>31.44</v>
      </c>
      <c r="K131" s="82">
        <f t="shared" si="11"/>
        <v>4.2843511450381673</v>
      </c>
      <c r="L131" s="82">
        <f t="shared" si="11"/>
        <v>5.8746819338422389</v>
      </c>
      <c r="M131" s="83"/>
      <c r="N131" s="84"/>
      <c r="O131" s="85"/>
      <c r="P131" s="86"/>
      <c r="Q131" s="109" t="s">
        <v>341</v>
      </c>
    </row>
    <row r="132" spans="1:17" x14ac:dyDescent="0.25">
      <c r="A132" s="75" t="s">
        <v>595</v>
      </c>
      <c r="B132" s="76" t="s">
        <v>598</v>
      </c>
      <c r="C132" s="77">
        <v>3</v>
      </c>
      <c r="D132" s="78">
        <v>344</v>
      </c>
      <c r="E132" s="78">
        <v>459</v>
      </c>
      <c r="F132" s="79">
        <v>4</v>
      </c>
      <c r="G132" s="80">
        <v>7</v>
      </c>
      <c r="H132" s="75" t="s">
        <v>599</v>
      </c>
      <c r="I132" s="95">
        <v>220.4</v>
      </c>
      <c r="J132" s="95">
        <v>35.36</v>
      </c>
      <c r="K132" s="82">
        <f t="shared" si="11"/>
        <v>3.6651583710407238</v>
      </c>
      <c r="L132" s="82">
        <f t="shared" si="11"/>
        <v>5.0791855203619907</v>
      </c>
      <c r="M132" s="82">
        <f>(M$6-$I132)/$J132</f>
        <v>6.4932126696832579</v>
      </c>
      <c r="N132" s="84"/>
      <c r="O132" s="85"/>
      <c r="P132" s="86"/>
      <c r="Q132" s="109"/>
    </row>
    <row r="133" spans="1:17" x14ac:dyDescent="0.25">
      <c r="A133" s="75" t="s">
        <v>595</v>
      </c>
      <c r="B133" s="76" t="s">
        <v>600</v>
      </c>
      <c r="C133" s="77">
        <v>6</v>
      </c>
      <c r="D133" s="78">
        <v>258</v>
      </c>
      <c r="E133" s="78">
        <v>396</v>
      </c>
      <c r="F133" s="79">
        <v>2</v>
      </c>
      <c r="G133" s="80">
        <v>5</v>
      </c>
      <c r="H133" s="75" t="s">
        <v>601</v>
      </c>
      <c r="I133" s="81">
        <v>219</v>
      </c>
      <c r="J133" s="95">
        <v>29.5</v>
      </c>
      <c r="K133" s="82">
        <f t="shared" si="11"/>
        <v>4.4406779661016946</v>
      </c>
      <c r="L133" s="82">
        <f t="shared" si="11"/>
        <v>6.1355932203389827</v>
      </c>
      <c r="M133" s="83"/>
      <c r="N133" s="84"/>
      <c r="O133" s="85"/>
      <c r="P133" s="86"/>
      <c r="Q133" s="109" t="s">
        <v>341</v>
      </c>
    </row>
    <row r="134" spans="1:17" x14ac:dyDescent="0.25">
      <c r="A134" s="75" t="s">
        <v>180</v>
      </c>
      <c r="B134" s="76" t="s">
        <v>602</v>
      </c>
      <c r="C134" s="77">
        <v>11</v>
      </c>
      <c r="D134" s="78">
        <v>224</v>
      </c>
      <c r="E134" s="78">
        <v>476</v>
      </c>
      <c r="F134" s="79">
        <v>1</v>
      </c>
      <c r="G134" s="80">
        <v>6</v>
      </c>
      <c r="H134" s="75" t="s">
        <v>603</v>
      </c>
      <c r="I134" s="95">
        <v>185.6</v>
      </c>
      <c r="J134" s="95">
        <v>45.17</v>
      </c>
      <c r="K134" s="82">
        <f t="shared" si="11"/>
        <v>3.6395837945539076</v>
      </c>
      <c r="L134" s="82">
        <f t="shared" si="11"/>
        <v>4.746513172459597</v>
      </c>
      <c r="M134" s="82">
        <f>(M$6-$I134)/$J134</f>
        <v>5.853442550365286</v>
      </c>
      <c r="N134" s="84"/>
      <c r="O134" s="85"/>
      <c r="P134" s="86"/>
      <c r="Q134" s="109"/>
    </row>
    <row r="135" spans="1:17" x14ac:dyDescent="0.25">
      <c r="A135" s="75" t="s">
        <v>180</v>
      </c>
      <c r="B135" s="76" t="s">
        <v>604</v>
      </c>
      <c r="C135" s="77">
        <v>11</v>
      </c>
      <c r="D135" s="78">
        <v>229</v>
      </c>
      <c r="E135" s="78">
        <v>522</v>
      </c>
      <c r="F135" s="79">
        <v>1</v>
      </c>
      <c r="G135" s="80">
        <v>10</v>
      </c>
      <c r="H135" s="75" t="s">
        <v>605</v>
      </c>
      <c r="I135" s="95">
        <v>190.6</v>
      </c>
      <c r="J135" s="95">
        <v>36.450000000000003</v>
      </c>
      <c r="K135" s="82">
        <f t="shared" si="11"/>
        <v>4.3731138545953359</v>
      </c>
      <c r="L135" s="82">
        <f t="shared" si="11"/>
        <v>5.7448559670781894</v>
      </c>
      <c r="M135" s="82">
        <f>(M$6-$I135)/$J135</f>
        <v>7.1165980795610411</v>
      </c>
      <c r="N135" s="84"/>
      <c r="O135" s="85"/>
      <c r="P135" s="86"/>
      <c r="Q135" s="109"/>
    </row>
    <row r="136" spans="1:17" x14ac:dyDescent="0.25">
      <c r="A136" s="75" t="s">
        <v>180</v>
      </c>
      <c r="B136" s="76" t="s">
        <v>606</v>
      </c>
      <c r="C136" s="77">
        <v>9</v>
      </c>
      <c r="D136" s="78">
        <v>299</v>
      </c>
      <c r="E136" s="78">
        <v>531</v>
      </c>
      <c r="F136" s="79">
        <v>4</v>
      </c>
      <c r="G136" s="80">
        <v>7</v>
      </c>
      <c r="H136" s="75" t="s">
        <v>607</v>
      </c>
      <c r="I136" s="95">
        <v>85.3</v>
      </c>
      <c r="J136" s="95">
        <v>56</v>
      </c>
      <c r="K136" s="89">
        <f t="shared" si="11"/>
        <v>4.7267857142857137</v>
      </c>
      <c r="L136" s="82">
        <f t="shared" si="11"/>
        <v>5.6196428571428569</v>
      </c>
      <c r="M136" s="82">
        <f>(M$6-$I136)/$J136</f>
        <v>6.5125000000000002</v>
      </c>
      <c r="N136" s="79" t="s">
        <v>23</v>
      </c>
      <c r="O136" s="85"/>
      <c r="P136" s="86" t="s">
        <v>42</v>
      </c>
      <c r="Q136" s="109"/>
    </row>
    <row r="137" spans="1:17" x14ac:dyDescent="0.25">
      <c r="A137" s="75" t="s">
        <v>608</v>
      </c>
      <c r="B137" s="76" t="s">
        <v>609</v>
      </c>
      <c r="C137" s="77">
        <v>11</v>
      </c>
      <c r="D137" s="78">
        <v>242</v>
      </c>
      <c r="E137" s="78">
        <v>600</v>
      </c>
      <c r="F137" s="79">
        <v>2</v>
      </c>
      <c r="G137" s="80">
        <v>10</v>
      </c>
      <c r="H137" s="75" t="s">
        <v>610</v>
      </c>
      <c r="I137" s="95">
        <v>184.8</v>
      </c>
      <c r="J137" s="95">
        <v>43.22</v>
      </c>
      <c r="K137" s="82">
        <f t="shared" si="11"/>
        <v>3.822304488662656</v>
      </c>
      <c r="L137" s="82">
        <f t="shared" si="11"/>
        <v>4.9791763072651545</v>
      </c>
      <c r="M137" s="82">
        <f>(M$6-$I137)/$J137</f>
        <v>6.1360481258676538</v>
      </c>
      <c r="N137" s="84"/>
      <c r="O137" s="85"/>
      <c r="P137" s="86"/>
      <c r="Q137" s="109"/>
    </row>
    <row r="138" spans="1:17" x14ac:dyDescent="0.25">
      <c r="A138" s="75" t="s">
        <v>182</v>
      </c>
      <c r="B138" s="76" t="s">
        <v>611</v>
      </c>
      <c r="C138" s="77">
        <v>5</v>
      </c>
      <c r="D138" s="78">
        <v>165</v>
      </c>
      <c r="E138" s="78">
        <v>305</v>
      </c>
      <c r="F138" s="79">
        <v>2</v>
      </c>
      <c r="G138" s="80">
        <v>4</v>
      </c>
      <c r="H138" s="91" t="s">
        <v>612</v>
      </c>
      <c r="I138" s="93">
        <v>76</v>
      </c>
      <c r="J138" s="94">
        <v>59.86</v>
      </c>
      <c r="K138" s="89">
        <f>(K$6-$I138)/$J138</f>
        <v>4.577347143334447</v>
      </c>
      <c r="L138" s="83"/>
      <c r="M138" s="83"/>
      <c r="N138" s="79" t="s">
        <v>23</v>
      </c>
      <c r="O138" s="80" t="s">
        <v>23</v>
      </c>
      <c r="P138" s="86" t="s">
        <v>27</v>
      </c>
      <c r="Q138" s="109" t="s">
        <v>360</v>
      </c>
    </row>
    <row r="139" spans="1:17" x14ac:dyDescent="0.25">
      <c r="A139" s="75" t="s">
        <v>182</v>
      </c>
      <c r="B139" s="76" t="s">
        <v>613</v>
      </c>
      <c r="C139" s="77">
        <v>1</v>
      </c>
      <c r="D139" s="78">
        <v>405</v>
      </c>
      <c r="E139" s="78">
        <v>405</v>
      </c>
      <c r="F139" s="79">
        <v>4</v>
      </c>
      <c r="G139" s="80">
        <v>4</v>
      </c>
      <c r="H139" s="87"/>
      <c r="I139" s="83"/>
      <c r="J139" s="83"/>
      <c r="K139" s="83"/>
      <c r="L139" s="83"/>
      <c r="M139" s="83"/>
      <c r="N139" s="84"/>
      <c r="O139" s="85"/>
      <c r="P139" s="86"/>
      <c r="Q139" s="109" t="s">
        <v>407</v>
      </c>
    </row>
    <row r="140" spans="1:17" x14ac:dyDescent="0.25">
      <c r="A140" s="75" t="s">
        <v>182</v>
      </c>
      <c r="B140" s="90" t="s">
        <v>614</v>
      </c>
      <c r="C140" s="77">
        <v>11</v>
      </c>
      <c r="D140" s="78">
        <v>361</v>
      </c>
      <c r="E140" s="78">
        <v>429</v>
      </c>
      <c r="F140" s="79">
        <v>5</v>
      </c>
      <c r="G140" s="80">
        <v>8</v>
      </c>
      <c r="H140" s="75" t="s">
        <v>615</v>
      </c>
      <c r="I140" s="95">
        <v>259.3</v>
      </c>
      <c r="J140" s="95">
        <v>20.38</v>
      </c>
      <c r="K140" s="82">
        <f t="shared" ref="K140:L143" si="12">(K$6-$I140)/$J140</f>
        <v>4.4504416094210004</v>
      </c>
      <c r="L140" s="89">
        <f t="shared" si="12"/>
        <v>6.9038272816486748</v>
      </c>
      <c r="M140" s="83"/>
      <c r="N140" s="79" t="s">
        <v>23</v>
      </c>
      <c r="O140" s="80" t="s">
        <v>23</v>
      </c>
      <c r="P140" s="86" t="s">
        <v>27</v>
      </c>
      <c r="Q140" s="109" t="s">
        <v>341</v>
      </c>
    </row>
    <row r="141" spans="1:17" x14ac:dyDescent="0.25">
      <c r="A141" s="75" t="s">
        <v>182</v>
      </c>
      <c r="B141" s="90" t="s">
        <v>616</v>
      </c>
      <c r="C141" s="77">
        <v>11</v>
      </c>
      <c r="D141" s="78">
        <v>348</v>
      </c>
      <c r="E141" s="78">
        <v>420</v>
      </c>
      <c r="F141" s="79">
        <v>5</v>
      </c>
      <c r="G141" s="80">
        <v>7</v>
      </c>
      <c r="H141" s="75" t="s">
        <v>617</v>
      </c>
      <c r="I141" s="95">
        <v>275.60000000000002</v>
      </c>
      <c r="J141" s="95">
        <v>18.329999999999998</v>
      </c>
      <c r="K141" s="82">
        <f t="shared" si="12"/>
        <v>4.058919803600654</v>
      </c>
      <c r="L141" s="89">
        <f t="shared" si="12"/>
        <v>6.7866884888161474</v>
      </c>
      <c r="M141" s="83"/>
      <c r="N141" s="79" t="s">
        <v>23</v>
      </c>
      <c r="O141" s="80" t="s">
        <v>23</v>
      </c>
      <c r="P141" s="86" t="s">
        <v>27</v>
      </c>
      <c r="Q141" s="109" t="s">
        <v>341</v>
      </c>
    </row>
    <row r="142" spans="1:17" x14ac:dyDescent="0.25">
      <c r="A142" s="75" t="s">
        <v>182</v>
      </c>
      <c r="B142" s="90" t="s">
        <v>618</v>
      </c>
      <c r="C142" s="77">
        <v>11</v>
      </c>
      <c r="D142" s="78">
        <v>348</v>
      </c>
      <c r="E142" s="78">
        <v>451</v>
      </c>
      <c r="F142" s="79">
        <v>5</v>
      </c>
      <c r="G142" s="80">
        <v>8</v>
      </c>
      <c r="H142" s="75" t="s">
        <v>619</v>
      </c>
      <c r="I142" s="95">
        <v>263.3</v>
      </c>
      <c r="J142" s="95">
        <v>20.079999999999998</v>
      </c>
      <c r="K142" s="82">
        <f t="shared" si="12"/>
        <v>4.3177290836653386</v>
      </c>
      <c r="L142" s="89">
        <f t="shared" si="12"/>
        <v>6.8077689243027892</v>
      </c>
      <c r="M142" s="89">
        <f>(M$6-$I142)/$J142</f>
        <v>9.297808764940239</v>
      </c>
      <c r="N142" s="79" t="s">
        <v>23</v>
      </c>
      <c r="O142" s="80" t="s">
        <v>23</v>
      </c>
      <c r="P142" s="86" t="s">
        <v>27</v>
      </c>
      <c r="Q142" s="109"/>
    </row>
    <row r="143" spans="1:17" x14ac:dyDescent="0.25">
      <c r="A143" s="75" t="s">
        <v>184</v>
      </c>
      <c r="B143" s="76" t="s">
        <v>620</v>
      </c>
      <c r="C143" s="77">
        <v>12</v>
      </c>
      <c r="D143" s="78">
        <v>254</v>
      </c>
      <c r="E143" s="78">
        <v>484</v>
      </c>
      <c r="F143" s="79">
        <v>2</v>
      </c>
      <c r="G143" s="80">
        <v>6</v>
      </c>
      <c r="H143" s="75" t="s">
        <v>621</v>
      </c>
      <c r="I143" s="95">
        <v>162.9</v>
      </c>
      <c r="J143" s="95">
        <v>51.18</v>
      </c>
      <c r="K143" s="82">
        <f t="shared" si="12"/>
        <v>3.655724892536147</v>
      </c>
      <c r="L143" s="82">
        <f t="shared" si="12"/>
        <v>4.6326690113325517</v>
      </c>
      <c r="M143" s="82">
        <f>(M$6-$I143)/$J143</f>
        <v>5.6096131301289569</v>
      </c>
      <c r="N143" s="84"/>
      <c r="O143" s="85"/>
      <c r="P143" s="86"/>
      <c r="Q143" s="109"/>
    </row>
    <row r="144" spans="1:17" x14ac:dyDescent="0.25">
      <c r="A144" s="75" t="s">
        <v>184</v>
      </c>
      <c r="B144" s="76" t="s">
        <v>622</v>
      </c>
      <c r="C144" s="77">
        <v>2</v>
      </c>
      <c r="D144" s="78">
        <v>286</v>
      </c>
      <c r="E144" s="78">
        <v>300</v>
      </c>
      <c r="F144" s="79">
        <v>2</v>
      </c>
      <c r="G144" s="80">
        <v>2</v>
      </c>
      <c r="H144" s="87"/>
      <c r="I144" s="83"/>
      <c r="J144" s="83"/>
      <c r="K144" s="83"/>
      <c r="L144" s="83"/>
      <c r="M144" s="83"/>
      <c r="N144" s="84"/>
      <c r="O144" s="85"/>
      <c r="P144" s="86"/>
      <c r="Q144" s="109" t="s">
        <v>430</v>
      </c>
    </row>
    <row r="145" spans="1:17" ht="12.75" thickBot="1" x14ac:dyDescent="0.3">
      <c r="A145" s="97" t="s">
        <v>184</v>
      </c>
      <c r="B145" s="98" t="s">
        <v>623</v>
      </c>
      <c r="C145" s="99">
        <v>11</v>
      </c>
      <c r="D145" s="100">
        <v>204</v>
      </c>
      <c r="E145" s="100">
        <v>432</v>
      </c>
      <c r="F145" s="61">
        <v>2</v>
      </c>
      <c r="G145" s="101">
        <v>5</v>
      </c>
      <c r="H145" s="97" t="s">
        <v>624</v>
      </c>
      <c r="I145" s="62">
        <v>174.4</v>
      </c>
      <c r="J145" s="62">
        <v>49.56</v>
      </c>
      <c r="K145" s="102">
        <f>(K$6-$I145)/$J145</f>
        <v>3.5431799838579496</v>
      </c>
      <c r="L145" s="102">
        <f>(L$6-$I145)/$J145</f>
        <v>4.5520581113801448</v>
      </c>
      <c r="M145" s="102">
        <f>(M$6-$I145)/$J145</f>
        <v>5.5609362389023405</v>
      </c>
      <c r="N145" s="103"/>
      <c r="O145" s="104"/>
      <c r="P145" s="105"/>
      <c r="Q145" s="110"/>
    </row>
  </sheetData>
  <autoFilter ref="A6:Q145"/>
  <mergeCells count="5">
    <mergeCell ref="I5:J5"/>
    <mergeCell ref="K5:M5"/>
    <mergeCell ref="N5:O5"/>
    <mergeCell ref="C5:G5"/>
    <mergeCell ref="A1:G1"/>
  </mergeCells>
  <pageMargins left="0.7" right="0.7" top="0.75" bottom="0.75" header="0.3" footer="0.3"/>
  <pageSetup orientation="landscape" horizont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zoomScaleNormal="100" workbookViewId="0">
      <pane xSplit="4" ySplit="4" topLeftCell="E5" activePane="bottomRight" state="frozen"/>
      <selection pane="topRight" activeCell="E1" sqref="E1"/>
      <selection pane="bottomLeft" activeCell="A5" sqref="A5"/>
      <selection pane="bottomRight" activeCell="J24" sqref="J24"/>
    </sheetView>
  </sheetViews>
  <sheetFormatPr defaultRowHeight="12" x14ac:dyDescent="0.2"/>
  <cols>
    <col min="1" max="1" width="23.7109375" style="681" bestFit="1" customWidth="1"/>
    <col min="2" max="2" width="10" style="680" customWidth="1"/>
    <col min="3" max="3" width="13.5703125" style="679" customWidth="1"/>
    <col min="4" max="4" width="11.7109375" style="682" customWidth="1"/>
    <col min="5" max="5" width="10.140625" style="683" bestFit="1" customWidth="1"/>
    <col min="6" max="6" width="10.28515625" style="683" bestFit="1" customWidth="1"/>
    <col min="7" max="7" width="13.42578125" style="683" bestFit="1" customWidth="1"/>
    <col min="8" max="8" width="10.140625" style="678" bestFit="1" customWidth="1"/>
    <col min="9" max="9" width="10.28515625" style="678" bestFit="1" customWidth="1"/>
    <col min="10" max="10" width="13.42578125" style="678" bestFit="1" customWidth="1"/>
    <col min="11" max="11" width="11.5703125" style="678" bestFit="1" customWidth="1"/>
    <col min="12" max="12" width="9.140625" style="678"/>
    <col min="13" max="13" width="12.7109375" style="679" bestFit="1" customWidth="1"/>
    <col min="14" max="14" width="22.140625" style="679" bestFit="1" customWidth="1"/>
    <col min="15" max="16" width="15.7109375" style="678" customWidth="1"/>
    <col min="17" max="19" width="14.7109375" style="678" customWidth="1"/>
    <col min="20" max="20" width="23.42578125" style="678" customWidth="1"/>
    <col min="21" max="21" width="14.7109375" style="678" customWidth="1"/>
    <col min="22" max="22" width="100.7109375" style="679" customWidth="1"/>
    <col min="23" max="29" width="9.140625" style="680"/>
    <col min="30" max="30" width="30.140625" style="680" customWidth="1"/>
    <col min="31" max="16384" width="9.140625" style="680"/>
  </cols>
  <sheetData>
    <row r="1" spans="1:22" ht="67.5" customHeight="1" x14ac:dyDescent="0.2">
      <c r="A1" s="752" t="s">
        <v>1832</v>
      </c>
      <c r="B1" s="752"/>
      <c r="C1" s="752"/>
      <c r="D1" s="752"/>
      <c r="E1" s="748"/>
      <c r="F1" s="748"/>
      <c r="G1" s="748"/>
    </row>
    <row r="2" spans="1:22" ht="12.75" thickBot="1" x14ac:dyDescent="0.25"/>
    <row r="3" spans="1:22" s="52" customFormat="1" ht="30" customHeight="1" thickBot="1" x14ac:dyDescent="0.3">
      <c r="A3" s="684"/>
      <c r="B3" s="685"/>
      <c r="C3" s="686"/>
      <c r="D3" s="687"/>
      <c r="E3" s="749" t="s">
        <v>1821</v>
      </c>
      <c r="F3" s="750"/>
      <c r="G3" s="751"/>
      <c r="H3" s="854" t="s">
        <v>1822</v>
      </c>
      <c r="I3" s="843"/>
      <c r="J3" s="855"/>
      <c r="K3" s="856" t="s">
        <v>1553</v>
      </c>
      <c r="L3" s="857"/>
      <c r="M3" s="857"/>
      <c r="N3" s="858"/>
      <c r="O3" s="859" t="s">
        <v>1826</v>
      </c>
      <c r="P3" s="860"/>
      <c r="Q3" s="851" t="s">
        <v>1827</v>
      </c>
      <c r="R3" s="852"/>
      <c r="S3" s="852"/>
      <c r="T3" s="852"/>
      <c r="U3" s="853"/>
      <c r="V3" s="48"/>
    </row>
    <row r="4" spans="1:22" s="698" customFormat="1" ht="137.25" customHeight="1" thickBot="1" x14ac:dyDescent="0.3">
      <c r="A4" s="688" t="s">
        <v>1554</v>
      </c>
      <c r="B4" s="689" t="s">
        <v>1823</v>
      </c>
      <c r="C4" s="690" t="s">
        <v>1471</v>
      </c>
      <c r="D4" s="691" t="s">
        <v>1555</v>
      </c>
      <c r="E4" s="692" t="s">
        <v>1556</v>
      </c>
      <c r="F4" s="647" t="s">
        <v>1557</v>
      </c>
      <c r="G4" s="693" t="s">
        <v>1558</v>
      </c>
      <c r="H4" s="647" t="s">
        <v>1556</v>
      </c>
      <c r="I4" s="647" t="s">
        <v>1557</v>
      </c>
      <c r="J4" s="647" t="s">
        <v>1558</v>
      </c>
      <c r="K4" s="692" t="s">
        <v>1559</v>
      </c>
      <c r="L4" s="647" t="s">
        <v>1560</v>
      </c>
      <c r="M4" s="647" t="s">
        <v>1561</v>
      </c>
      <c r="N4" s="647" t="s">
        <v>1562</v>
      </c>
      <c r="O4" s="694" t="s">
        <v>1563</v>
      </c>
      <c r="P4" s="695" t="s">
        <v>1564</v>
      </c>
      <c r="Q4" s="694" t="s">
        <v>1565</v>
      </c>
      <c r="R4" s="696" t="s">
        <v>1566</v>
      </c>
      <c r="S4" s="696" t="s">
        <v>1567</v>
      </c>
      <c r="T4" s="696" t="s">
        <v>1816</v>
      </c>
      <c r="U4" s="695" t="s">
        <v>1568</v>
      </c>
      <c r="V4" s="697" t="s">
        <v>1828</v>
      </c>
    </row>
    <row r="5" spans="1:22" x14ac:dyDescent="0.2">
      <c r="A5" s="699" t="s">
        <v>1569</v>
      </c>
      <c r="B5" s="700" t="s">
        <v>1570</v>
      </c>
      <c r="C5" s="701" t="s">
        <v>1474</v>
      </c>
      <c r="D5" s="702">
        <v>7596</v>
      </c>
      <c r="E5" s="703">
        <v>21</v>
      </c>
      <c r="F5" s="704">
        <v>2</v>
      </c>
      <c r="G5" s="705">
        <v>1</v>
      </c>
      <c r="H5" s="706"/>
      <c r="I5" s="706"/>
      <c r="J5" s="706"/>
      <c r="K5" s="707"/>
      <c r="L5" s="708"/>
      <c r="M5" s="701"/>
      <c r="N5" s="701"/>
      <c r="O5" s="709" t="s">
        <v>22</v>
      </c>
      <c r="P5" s="710" t="s">
        <v>22</v>
      </c>
      <c r="Q5" s="709" t="s">
        <v>22</v>
      </c>
      <c r="R5" s="711" t="s">
        <v>738</v>
      </c>
      <c r="S5" s="711" t="s">
        <v>22</v>
      </c>
      <c r="T5" s="711" t="s">
        <v>1571</v>
      </c>
      <c r="U5" s="710" t="s">
        <v>22</v>
      </c>
      <c r="V5" s="712" t="s">
        <v>1572</v>
      </c>
    </row>
    <row r="6" spans="1:22" x14ac:dyDescent="0.2">
      <c r="A6" s="713" t="s">
        <v>1573</v>
      </c>
      <c r="B6" s="714" t="s">
        <v>1570</v>
      </c>
      <c r="C6" s="715" t="s">
        <v>1474</v>
      </c>
      <c r="D6" s="716">
        <v>3342</v>
      </c>
      <c r="E6" s="717">
        <v>4</v>
      </c>
      <c r="F6" s="718"/>
      <c r="G6" s="719"/>
      <c r="H6" s="720"/>
      <c r="I6" s="720"/>
      <c r="J6" s="720"/>
      <c r="K6" s="721"/>
      <c r="L6" s="722"/>
      <c r="M6" s="715"/>
      <c r="N6" s="715"/>
      <c r="O6" s="721" t="s">
        <v>22</v>
      </c>
      <c r="P6" s="723" t="s">
        <v>22</v>
      </c>
      <c r="Q6" s="721" t="s">
        <v>22</v>
      </c>
      <c r="R6" s="722" t="s">
        <v>738</v>
      </c>
      <c r="S6" s="722" t="s">
        <v>22</v>
      </c>
      <c r="T6" s="722" t="s">
        <v>1571</v>
      </c>
      <c r="U6" s="723" t="s">
        <v>22</v>
      </c>
      <c r="V6" s="724" t="s">
        <v>1572</v>
      </c>
    </row>
    <row r="7" spans="1:22" x14ac:dyDescent="0.2">
      <c r="A7" s="713" t="s">
        <v>1574</v>
      </c>
      <c r="B7" s="714" t="s">
        <v>1570</v>
      </c>
      <c r="C7" s="715" t="s">
        <v>1472</v>
      </c>
      <c r="D7" s="716">
        <v>2246</v>
      </c>
      <c r="E7" s="717">
        <v>4</v>
      </c>
      <c r="F7" s="718"/>
      <c r="G7" s="719"/>
      <c r="H7" s="720">
        <v>4</v>
      </c>
      <c r="I7" s="720"/>
      <c r="J7" s="720"/>
      <c r="K7" s="721"/>
      <c r="L7" s="722" t="s">
        <v>23</v>
      </c>
      <c r="M7" s="715" t="s">
        <v>1575</v>
      </c>
      <c r="N7" s="715" t="s">
        <v>1576</v>
      </c>
      <c r="O7" s="721" t="s">
        <v>22</v>
      </c>
      <c r="P7" s="723" t="s">
        <v>22</v>
      </c>
      <c r="Q7" s="721" t="s">
        <v>22</v>
      </c>
      <c r="R7" s="722" t="s">
        <v>22</v>
      </c>
      <c r="S7" s="722" t="s">
        <v>738</v>
      </c>
      <c r="T7" s="722" t="s">
        <v>1571</v>
      </c>
      <c r="U7" s="723" t="s">
        <v>22</v>
      </c>
      <c r="V7" s="724" t="s">
        <v>1577</v>
      </c>
    </row>
    <row r="8" spans="1:22" x14ac:dyDescent="0.2">
      <c r="A8" s="713" t="s">
        <v>1578</v>
      </c>
      <c r="B8" s="714" t="s">
        <v>1570</v>
      </c>
      <c r="C8" s="715" t="s">
        <v>1479</v>
      </c>
      <c r="D8" s="716">
        <v>58</v>
      </c>
      <c r="E8" s="717">
        <v>12</v>
      </c>
      <c r="F8" s="718"/>
      <c r="G8" s="719">
        <v>1</v>
      </c>
      <c r="H8" s="720">
        <v>12</v>
      </c>
      <c r="I8" s="720"/>
      <c r="J8" s="720">
        <v>1</v>
      </c>
      <c r="K8" s="721"/>
      <c r="L8" s="722"/>
      <c r="M8" s="715"/>
      <c r="N8" s="715"/>
      <c r="O8" s="725" t="s">
        <v>22</v>
      </c>
      <c r="P8" s="726" t="s">
        <v>22</v>
      </c>
      <c r="Q8" s="721" t="s">
        <v>27</v>
      </c>
      <c r="R8" s="722" t="s">
        <v>22</v>
      </c>
      <c r="S8" s="722" t="s">
        <v>27</v>
      </c>
      <c r="T8" s="722" t="s">
        <v>23</v>
      </c>
      <c r="U8" s="723" t="s">
        <v>27</v>
      </c>
      <c r="V8" s="724" t="s">
        <v>1579</v>
      </c>
    </row>
    <row r="9" spans="1:22" x14ac:dyDescent="0.2">
      <c r="A9" s="713" t="s">
        <v>1580</v>
      </c>
      <c r="B9" s="714" t="s">
        <v>1570</v>
      </c>
      <c r="C9" s="715" t="s">
        <v>1477</v>
      </c>
      <c r="D9" s="716">
        <v>610</v>
      </c>
      <c r="E9" s="717">
        <v>3</v>
      </c>
      <c r="F9" s="718"/>
      <c r="G9" s="719"/>
      <c r="H9" s="720">
        <v>3</v>
      </c>
      <c r="I9" s="720"/>
      <c r="J9" s="720"/>
      <c r="K9" s="721"/>
      <c r="L9" s="722" t="s">
        <v>23</v>
      </c>
      <c r="M9" s="715" t="s">
        <v>1575</v>
      </c>
      <c r="N9" s="715" t="s">
        <v>1576</v>
      </c>
      <c r="O9" s="721" t="s">
        <v>22</v>
      </c>
      <c r="P9" s="723" t="s">
        <v>22</v>
      </c>
      <c r="Q9" s="721" t="s">
        <v>27</v>
      </c>
      <c r="R9" s="722" t="s">
        <v>27</v>
      </c>
      <c r="S9" s="722" t="s">
        <v>738</v>
      </c>
      <c r="T9" s="722" t="s">
        <v>1581</v>
      </c>
      <c r="U9" s="723" t="s">
        <v>22</v>
      </c>
      <c r="V9" s="724" t="s">
        <v>1582</v>
      </c>
    </row>
    <row r="10" spans="1:22" x14ac:dyDescent="0.2">
      <c r="A10" s="713" t="s">
        <v>1583</v>
      </c>
      <c r="B10" s="714" t="s">
        <v>1584</v>
      </c>
      <c r="C10" s="727" t="s">
        <v>1585</v>
      </c>
      <c r="D10" s="716">
        <v>185</v>
      </c>
      <c r="E10" s="717">
        <v>6</v>
      </c>
      <c r="F10" s="718"/>
      <c r="G10" s="719">
        <v>1</v>
      </c>
      <c r="H10" s="720"/>
      <c r="I10" s="720"/>
      <c r="J10" s="720"/>
      <c r="K10" s="721"/>
      <c r="L10" s="722" t="s">
        <v>23</v>
      </c>
      <c r="M10" s="715" t="s">
        <v>1575</v>
      </c>
      <c r="N10" s="715" t="s">
        <v>1576</v>
      </c>
      <c r="O10" s="721" t="s">
        <v>22</v>
      </c>
      <c r="P10" s="726" t="s">
        <v>22</v>
      </c>
      <c r="Q10" s="721" t="s">
        <v>22</v>
      </c>
      <c r="R10" s="722" t="s">
        <v>22</v>
      </c>
      <c r="S10" s="722" t="s">
        <v>738</v>
      </c>
      <c r="T10" s="722" t="s">
        <v>1571</v>
      </c>
      <c r="U10" s="723" t="s">
        <v>22</v>
      </c>
      <c r="V10" s="724" t="s">
        <v>1586</v>
      </c>
    </row>
    <row r="11" spans="1:22" x14ac:dyDescent="0.2">
      <c r="A11" s="713" t="s">
        <v>1587</v>
      </c>
      <c r="B11" s="714" t="s">
        <v>1584</v>
      </c>
      <c r="C11" s="715" t="s">
        <v>369</v>
      </c>
      <c r="D11" s="716">
        <v>3836</v>
      </c>
      <c r="E11" s="717">
        <v>53</v>
      </c>
      <c r="F11" s="718"/>
      <c r="G11" s="719">
        <v>3</v>
      </c>
      <c r="H11" s="720">
        <v>53</v>
      </c>
      <c r="I11" s="720"/>
      <c r="J11" s="720">
        <v>3</v>
      </c>
      <c r="K11" s="721"/>
      <c r="L11" s="722" t="s">
        <v>23</v>
      </c>
      <c r="M11" s="715" t="s">
        <v>1575</v>
      </c>
      <c r="N11" s="715" t="s">
        <v>1576</v>
      </c>
      <c r="O11" s="725" t="s">
        <v>27</v>
      </c>
      <c r="P11" s="726" t="s">
        <v>22</v>
      </c>
      <c r="Q11" s="721" t="s">
        <v>27</v>
      </c>
      <c r="R11" s="722" t="s">
        <v>27</v>
      </c>
      <c r="S11" s="722" t="s">
        <v>738</v>
      </c>
      <c r="T11" s="722" t="s">
        <v>23</v>
      </c>
      <c r="U11" s="723" t="s">
        <v>27</v>
      </c>
      <c r="V11" s="724" t="s">
        <v>1588</v>
      </c>
    </row>
    <row r="12" spans="1:22" x14ac:dyDescent="0.2">
      <c r="A12" s="713" t="s">
        <v>1331</v>
      </c>
      <c r="B12" s="714" t="s">
        <v>1584</v>
      </c>
      <c r="C12" s="727" t="s">
        <v>1477</v>
      </c>
      <c r="D12" s="716">
        <v>13330</v>
      </c>
      <c r="E12" s="717">
        <v>12</v>
      </c>
      <c r="F12" s="718"/>
      <c r="G12" s="719"/>
      <c r="H12" s="720"/>
      <c r="I12" s="720"/>
      <c r="J12" s="720"/>
      <c r="K12" s="721"/>
      <c r="L12" s="722" t="s">
        <v>23</v>
      </c>
      <c r="M12" s="715" t="s">
        <v>1575</v>
      </c>
      <c r="N12" s="715" t="s">
        <v>1589</v>
      </c>
      <c r="O12" s="721" t="s">
        <v>738</v>
      </c>
      <c r="P12" s="723" t="s">
        <v>738</v>
      </c>
      <c r="Q12" s="721" t="s">
        <v>27</v>
      </c>
      <c r="R12" s="722" t="s">
        <v>27</v>
      </c>
      <c r="S12" s="722" t="s">
        <v>738</v>
      </c>
      <c r="T12" s="722" t="s">
        <v>23</v>
      </c>
      <c r="U12" s="723" t="s">
        <v>27</v>
      </c>
      <c r="V12" s="728" t="s">
        <v>1590</v>
      </c>
    </row>
    <row r="13" spans="1:22" x14ac:dyDescent="0.2">
      <c r="A13" s="713" t="s">
        <v>1591</v>
      </c>
      <c r="B13" s="714" t="s">
        <v>1570</v>
      </c>
      <c r="C13" s="715" t="s">
        <v>1482</v>
      </c>
      <c r="D13" s="716">
        <v>121</v>
      </c>
      <c r="E13" s="717">
        <v>9</v>
      </c>
      <c r="F13" s="718"/>
      <c r="G13" s="719"/>
      <c r="H13" s="720">
        <v>3</v>
      </c>
      <c r="I13" s="720"/>
      <c r="J13" s="720"/>
      <c r="K13" s="721"/>
      <c r="L13" s="722"/>
      <c r="M13" s="715"/>
      <c r="N13" s="715"/>
      <c r="O13" s="721" t="s">
        <v>22</v>
      </c>
      <c r="P13" s="726" t="s">
        <v>22</v>
      </c>
      <c r="Q13" s="721" t="s">
        <v>27</v>
      </c>
      <c r="R13" s="722" t="s">
        <v>738</v>
      </c>
      <c r="S13" s="722" t="s">
        <v>27</v>
      </c>
      <c r="T13" s="722" t="s">
        <v>23</v>
      </c>
      <c r="U13" s="723" t="s">
        <v>27</v>
      </c>
      <c r="V13" s="724" t="s">
        <v>1592</v>
      </c>
    </row>
    <row r="14" spans="1:22" x14ac:dyDescent="0.2">
      <c r="A14" s="713" t="s">
        <v>1593</v>
      </c>
      <c r="B14" s="714" t="s">
        <v>1570</v>
      </c>
      <c r="C14" s="715" t="s">
        <v>1594</v>
      </c>
      <c r="D14" s="716">
        <v>280</v>
      </c>
      <c r="E14" s="717">
        <v>21</v>
      </c>
      <c r="F14" s="718"/>
      <c r="G14" s="719">
        <v>1</v>
      </c>
      <c r="H14" s="720"/>
      <c r="I14" s="720"/>
      <c r="J14" s="720"/>
      <c r="K14" s="721"/>
      <c r="L14" s="722"/>
      <c r="M14" s="715"/>
      <c r="N14" s="715"/>
      <c r="O14" s="725" t="s">
        <v>22</v>
      </c>
      <c r="P14" s="726" t="s">
        <v>22</v>
      </c>
      <c r="Q14" s="721" t="s">
        <v>22</v>
      </c>
      <c r="R14" s="722" t="s">
        <v>738</v>
      </c>
      <c r="S14" s="722" t="s">
        <v>22</v>
      </c>
      <c r="T14" s="722" t="s">
        <v>1571</v>
      </c>
      <c r="U14" s="723" t="s">
        <v>22</v>
      </c>
      <c r="V14" s="724" t="s">
        <v>1595</v>
      </c>
    </row>
    <row r="15" spans="1:22" x14ac:dyDescent="0.2">
      <c r="A15" s="713" t="s">
        <v>1596</v>
      </c>
      <c r="B15" s="714" t="s">
        <v>1570</v>
      </c>
      <c r="C15" s="715" t="s">
        <v>1597</v>
      </c>
      <c r="D15" s="716">
        <v>1424</v>
      </c>
      <c r="E15" s="717">
        <v>18</v>
      </c>
      <c r="F15" s="718"/>
      <c r="G15" s="719"/>
      <c r="H15" s="720">
        <v>18</v>
      </c>
      <c r="I15" s="720"/>
      <c r="J15" s="720"/>
      <c r="K15" s="721"/>
      <c r="L15" s="722" t="s">
        <v>23</v>
      </c>
      <c r="M15" s="715" t="s">
        <v>1575</v>
      </c>
      <c r="N15" s="715" t="s">
        <v>1576</v>
      </c>
      <c r="O15" s="721" t="s">
        <v>22</v>
      </c>
      <c r="P15" s="723" t="s">
        <v>22</v>
      </c>
      <c r="Q15" s="721" t="s">
        <v>27</v>
      </c>
      <c r="R15" s="722" t="s">
        <v>27</v>
      </c>
      <c r="S15" s="722" t="s">
        <v>738</v>
      </c>
      <c r="T15" s="722" t="s">
        <v>23</v>
      </c>
      <c r="U15" s="723" t="s">
        <v>27</v>
      </c>
      <c r="V15" s="724" t="s">
        <v>1598</v>
      </c>
    </row>
    <row r="16" spans="1:22" x14ac:dyDescent="0.2">
      <c r="A16" s="713" t="s">
        <v>51</v>
      </c>
      <c r="B16" s="714" t="s">
        <v>1570</v>
      </c>
      <c r="C16" s="715" t="s">
        <v>1599</v>
      </c>
      <c r="D16" s="716">
        <v>12304</v>
      </c>
      <c r="E16" s="717">
        <v>3</v>
      </c>
      <c r="F16" s="718"/>
      <c r="G16" s="719"/>
      <c r="H16" s="720">
        <v>3</v>
      </c>
      <c r="I16" s="720"/>
      <c r="J16" s="720"/>
      <c r="K16" s="721" t="s">
        <v>23</v>
      </c>
      <c r="L16" s="722"/>
      <c r="M16" s="715" t="s">
        <v>1600</v>
      </c>
      <c r="N16" s="715"/>
      <c r="O16" s="721" t="s">
        <v>738</v>
      </c>
      <c r="P16" s="723" t="s">
        <v>738</v>
      </c>
      <c r="Q16" s="721" t="s">
        <v>27</v>
      </c>
      <c r="R16" s="722" t="s">
        <v>27</v>
      </c>
      <c r="S16" s="722" t="s">
        <v>738</v>
      </c>
      <c r="T16" s="722" t="s">
        <v>23</v>
      </c>
      <c r="U16" s="723" t="s">
        <v>27</v>
      </c>
      <c r="V16" s="724" t="s">
        <v>1601</v>
      </c>
    </row>
    <row r="17" spans="1:22" x14ac:dyDescent="0.2">
      <c r="A17" s="713" t="s">
        <v>1602</v>
      </c>
      <c r="B17" s="714" t="s">
        <v>1570</v>
      </c>
      <c r="C17" s="715" t="s">
        <v>1585</v>
      </c>
      <c r="D17" s="716">
        <v>2429</v>
      </c>
      <c r="E17" s="717">
        <v>6</v>
      </c>
      <c r="F17" s="718"/>
      <c r="G17" s="719"/>
      <c r="H17" s="720">
        <v>2</v>
      </c>
      <c r="I17" s="720"/>
      <c r="J17" s="720"/>
      <c r="K17" s="721"/>
      <c r="L17" s="722" t="s">
        <v>23</v>
      </c>
      <c r="M17" s="715" t="s">
        <v>1575</v>
      </c>
      <c r="N17" s="715" t="s">
        <v>1576</v>
      </c>
      <c r="O17" s="721" t="s">
        <v>22</v>
      </c>
      <c r="P17" s="726" t="s">
        <v>22</v>
      </c>
      <c r="Q17" s="721" t="s">
        <v>27</v>
      </c>
      <c r="R17" s="722" t="s">
        <v>27</v>
      </c>
      <c r="S17" s="722" t="s">
        <v>738</v>
      </c>
      <c r="T17" s="722" t="s">
        <v>23</v>
      </c>
      <c r="U17" s="723" t="s">
        <v>27</v>
      </c>
      <c r="V17" s="724" t="s">
        <v>1603</v>
      </c>
    </row>
    <row r="18" spans="1:22" x14ac:dyDescent="0.2">
      <c r="A18" s="713" t="s">
        <v>1604</v>
      </c>
      <c r="B18" s="714" t="s">
        <v>1605</v>
      </c>
      <c r="C18" s="715" t="s">
        <v>1597</v>
      </c>
      <c r="D18" s="716">
        <v>1086</v>
      </c>
      <c r="E18" s="717">
        <v>6</v>
      </c>
      <c r="F18" s="718"/>
      <c r="G18" s="719"/>
      <c r="H18" s="720"/>
      <c r="I18" s="720"/>
      <c r="J18" s="720"/>
      <c r="K18" s="721"/>
      <c r="L18" s="722" t="s">
        <v>23</v>
      </c>
      <c r="M18" s="715" t="s">
        <v>1575</v>
      </c>
      <c r="N18" s="715" t="s">
        <v>1576</v>
      </c>
      <c r="O18" s="721" t="s">
        <v>22</v>
      </c>
      <c r="P18" s="723" t="s">
        <v>22</v>
      </c>
      <c r="Q18" s="721" t="s">
        <v>22</v>
      </c>
      <c r="R18" s="722" t="s">
        <v>22</v>
      </c>
      <c r="S18" s="722" t="s">
        <v>738</v>
      </c>
      <c r="T18" s="722" t="s">
        <v>1571</v>
      </c>
      <c r="U18" s="723" t="s">
        <v>22</v>
      </c>
      <c r="V18" s="724" t="s">
        <v>1606</v>
      </c>
    </row>
    <row r="19" spans="1:22" x14ac:dyDescent="0.2">
      <c r="A19" s="713" t="s">
        <v>1607</v>
      </c>
      <c r="B19" s="714" t="s">
        <v>1605</v>
      </c>
      <c r="C19" s="715" t="s">
        <v>1608</v>
      </c>
      <c r="D19" s="729">
        <v>18762</v>
      </c>
      <c r="E19" s="717">
        <v>4</v>
      </c>
      <c r="F19" s="718"/>
      <c r="G19" s="719"/>
      <c r="H19" s="720"/>
      <c r="I19" s="720"/>
      <c r="J19" s="720"/>
      <c r="K19" s="721" t="s">
        <v>23</v>
      </c>
      <c r="L19" s="722"/>
      <c r="M19" s="715" t="s">
        <v>1609</v>
      </c>
      <c r="N19" s="715"/>
      <c r="O19" s="725" t="s">
        <v>738</v>
      </c>
      <c r="P19" s="726" t="s">
        <v>738</v>
      </c>
      <c r="Q19" s="721" t="s">
        <v>27</v>
      </c>
      <c r="R19" s="722" t="s">
        <v>27</v>
      </c>
      <c r="S19" s="722" t="s">
        <v>738</v>
      </c>
      <c r="T19" s="722" t="s">
        <v>49</v>
      </c>
      <c r="U19" s="723" t="s">
        <v>22</v>
      </c>
      <c r="V19" s="728" t="s">
        <v>1610</v>
      </c>
    </row>
    <row r="20" spans="1:22" x14ac:dyDescent="0.2">
      <c r="A20" s="713" t="s">
        <v>1611</v>
      </c>
      <c r="B20" s="714" t="s">
        <v>1570</v>
      </c>
      <c r="C20" s="715" t="s">
        <v>1293</v>
      </c>
      <c r="D20" s="716">
        <v>825</v>
      </c>
      <c r="E20" s="717">
        <v>5</v>
      </c>
      <c r="F20" s="718"/>
      <c r="G20" s="719"/>
      <c r="H20" s="720"/>
      <c r="I20" s="720"/>
      <c r="J20" s="720"/>
      <c r="K20" s="721"/>
      <c r="L20" s="722"/>
      <c r="M20" s="715"/>
      <c r="N20" s="715"/>
      <c r="O20" s="721" t="s">
        <v>22</v>
      </c>
      <c r="P20" s="723" t="s">
        <v>22</v>
      </c>
      <c r="Q20" s="721" t="s">
        <v>22</v>
      </c>
      <c r="R20" s="722" t="s">
        <v>738</v>
      </c>
      <c r="S20" s="722" t="s">
        <v>22</v>
      </c>
      <c r="T20" s="722" t="s">
        <v>1571</v>
      </c>
      <c r="U20" s="723" t="s">
        <v>22</v>
      </c>
      <c r="V20" s="724" t="s">
        <v>1819</v>
      </c>
    </row>
    <row r="21" spans="1:22" x14ac:dyDescent="0.2">
      <c r="A21" s="713" t="s">
        <v>1612</v>
      </c>
      <c r="B21" s="714" t="s">
        <v>1570</v>
      </c>
      <c r="C21" s="715" t="s">
        <v>1478</v>
      </c>
      <c r="D21" s="716">
        <v>1132</v>
      </c>
      <c r="E21" s="717">
        <v>7</v>
      </c>
      <c r="F21" s="718"/>
      <c r="G21" s="719"/>
      <c r="H21" s="720">
        <v>7</v>
      </c>
      <c r="I21" s="720"/>
      <c r="J21" s="720"/>
      <c r="K21" s="721"/>
      <c r="L21" s="722"/>
      <c r="M21" s="715"/>
      <c r="N21" s="715"/>
      <c r="O21" s="721" t="s">
        <v>22</v>
      </c>
      <c r="P21" s="723" t="s">
        <v>22</v>
      </c>
      <c r="Q21" s="721" t="s">
        <v>27</v>
      </c>
      <c r="R21" s="722" t="s">
        <v>738</v>
      </c>
      <c r="S21" s="722" t="s">
        <v>27</v>
      </c>
      <c r="T21" s="722" t="s">
        <v>23</v>
      </c>
      <c r="U21" s="723" t="s">
        <v>27</v>
      </c>
      <c r="V21" s="724" t="s">
        <v>1613</v>
      </c>
    </row>
    <row r="22" spans="1:22" x14ac:dyDescent="0.2">
      <c r="A22" s="713" t="s">
        <v>1614</v>
      </c>
      <c r="B22" s="714" t="s">
        <v>1605</v>
      </c>
      <c r="C22" s="715" t="s">
        <v>1594</v>
      </c>
      <c r="D22" s="716">
        <v>651</v>
      </c>
      <c r="E22" s="717">
        <v>3</v>
      </c>
      <c r="F22" s="718"/>
      <c r="G22" s="719"/>
      <c r="H22" s="720"/>
      <c r="I22" s="720"/>
      <c r="J22" s="720"/>
      <c r="K22" s="721"/>
      <c r="L22" s="722"/>
      <c r="M22" s="715"/>
      <c r="N22" s="715"/>
      <c r="O22" s="725" t="s">
        <v>22</v>
      </c>
      <c r="P22" s="726" t="s">
        <v>22</v>
      </c>
      <c r="Q22" s="721" t="s">
        <v>27</v>
      </c>
      <c r="R22" s="722" t="s">
        <v>738</v>
      </c>
      <c r="S22" s="722" t="s">
        <v>27</v>
      </c>
      <c r="T22" s="722" t="s">
        <v>1581</v>
      </c>
      <c r="U22" s="723" t="s">
        <v>22</v>
      </c>
      <c r="V22" s="724" t="s">
        <v>1615</v>
      </c>
    </row>
    <row r="23" spans="1:22" x14ac:dyDescent="0.2">
      <c r="A23" s="713" t="s">
        <v>1616</v>
      </c>
      <c r="B23" s="714" t="s">
        <v>1570</v>
      </c>
      <c r="C23" s="715" t="s">
        <v>1480</v>
      </c>
      <c r="D23" s="716">
        <v>126</v>
      </c>
      <c r="E23" s="717"/>
      <c r="F23" s="718"/>
      <c r="G23" s="719">
        <v>1</v>
      </c>
      <c r="H23" s="720"/>
      <c r="I23" s="720"/>
      <c r="J23" s="720">
        <v>1</v>
      </c>
      <c r="K23" s="721"/>
      <c r="L23" s="722"/>
      <c r="M23" s="715"/>
      <c r="N23" s="715"/>
      <c r="O23" s="725" t="s">
        <v>22</v>
      </c>
      <c r="P23" s="726" t="s">
        <v>22</v>
      </c>
      <c r="Q23" s="721" t="s">
        <v>27</v>
      </c>
      <c r="R23" s="722" t="s">
        <v>738</v>
      </c>
      <c r="S23" s="722" t="s">
        <v>27</v>
      </c>
      <c r="T23" s="722" t="s">
        <v>23</v>
      </c>
      <c r="U23" s="723" t="s">
        <v>27</v>
      </c>
      <c r="V23" s="724" t="s">
        <v>1617</v>
      </c>
    </row>
    <row r="24" spans="1:22" x14ac:dyDescent="0.2">
      <c r="A24" s="713" t="s">
        <v>1618</v>
      </c>
      <c r="B24" s="714" t="s">
        <v>1570</v>
      </c>
      <c r="C24" s="715" t="s">
        <v>1472</v>
      </c>
      <c r="D24" s="716">
        <v>1840</v>
      </c>
      <c r="E24" s="717">
        <v>16</v>
      </c>
      <c r="F24" s="718"/>
      <c r="G24" s="719"/>
      <c r="H24" s="720">
        <v>16</v>
      </c>
      <c r="I24" s="720"/>
      <c r="J24" s="720"/>
      <c r="K24" s="721"/>
      <c r="L24" s="722" t="s">
        <v>23</v>
      </c>
      <c r="M24" s="715" t="s">
        <v>1575</v>
      </c>
      <c r="N24" s="715" t="s">
        <v>1576</v>
      </c>
      <c r="O24" s="721" t="s">
        <v>22</v>
      </c>
      <c r="P24" s="723" t="s">
        <v>22</v>
      </c>
      <c r="Q24" s="721" t="s">
        <v>27</v>
      </c>
      <c r="R24" s="722" t="s">
        <v>27</v>
      </c>
      <c r="S24" s="722" t="s">
        <v>738</v>
      </c>
      <c r="T24" s="722" t="s">
        <v>23</v>
      </c>
      <c r="U24" s="723" t="s">
        <v>27</v>
      </c>
      <c r="V24" s="724" t="s">
        <v>1820</v>
      </c>
    </row>
    <row r="25" spans="1:22" x14ac:dyDescent="0.2">
      <c r="A25" s="713" t="s">
        <v>1619</v>
      </c>
      <c r="B25" s="714" t="s">
        <v>1570</v>
      </c>
      <c r="C25" s="715" t="s">
        <v>178</v>
      </c>
      <c r="D25" s="716">
        <v>217</v>
      </c>
      <c r="E25" s="717">
        <v>19</v>
      </c>
      <c r="F25" s="718"/>
      <c r="G25" s="719"/>
      <c r="H25" s="720">
        <v>19</v>
      </c>
      <c r="I25" s="720"/>
      <c r="J25" s="720"/>
      <c r="K25" s="721"/>
      <c r="L25" s="722"/>
      <c r="M25" s="715"/>
      <c r="N25" s="715"/>
      <c r="O25" s="725" t="s">
        <v>22</v>
      </c>
      <c r="P25" s="726" t="s">
        <v>22</v>
      </c>
      <c r="Q25" s="721" t="s">
        <v>27</v>
      </c>
      <c r="R25" s="722" t="s">
        <v>738</v>
      </c>
      <c r="S25" s="722" t="s">
        <v>27</v>
      </c>
      <c r="T25" s="722" t="s">
        <v>23</v>
      </c>
      <c r="U25" s="723" t="s">
        <v>27</v>
      </c>
      <c r="V25" s="724" t="s">
        <v>1620</v>
      </c>
    </row>
    <row r="26" spans="1:22" x14ac:dyDescent="0.2">
      <c r="A26" s="713" t="s">
        <v>1621</v>
      </c>
      <c r="B26" s="714" t="s">
        <v>1570</v>
      </c>
      <c r="C26" s="715" t="s">
        <v>1480</v>
      </c>
      <c r="D26" s="716">
        <v>2297</v>
      </c>
      <c r="E26" s="717">
        <v>8</v>
      </c>
      <c r="F26" s="718"/>
      <c r="G26" s="719"/>
      <c r="H26" s="720">
        <v>8</v>
      </c>
      <c r="I26" s="720"/>
      <c r="J26" s="720"/>
      <c r="K26" s="721"/>
      <c r="L26" s="722"/>
      <c r="M26" s="715"/>
      <c r="N26" s="715"/>
      <c r="O26" s="725" t="s">
        <v>27</v>
      </c>
      <c r="P26" s="726" t="s">
        <v>22</v>
      </c>
      <c r="Q26" s="721" t="s">
        <v>27</v>
      </c>
      <c r="R26" s="722" t="s">
        <v>738</v>
      </c>
      <c r="S26" s="722" t="s">
        <v>27</v>
      </c>
      <c r="T26" s="722" t="s">
        <v>23</v>
      </c>
      <c r="U26" s="723" t="s">
        <v>27</v>
      </c>
      <c r="V26" s="724" t="s">
        <v>1622</v>
      </c>
    </row>
    <row r="27" spans="1:22" x14ac:dyDescent="0.2">
      <c r="A27" s="713" t="s">
        <v>1623</v>
      </c>
      <c r="B27" s="714" t="s">
        <v>1570</v>
      </c>
      <c r="C27" s="715" t="s">
        <v>1597</v>
      </c>
      <c r="D27" s="716">
        <v>710</v>
      </c>
      <c r="E27" s="717">
        <v>11</v>
      </c>
      <c r="F27" s="718"/>
      <c r="G27" s="719"/>
      <c r="H27" s="720">
        <v>11</v>
      </c>
      <c r="I27" s="720"/>
      <c r="J27" s="720"/>
      <c r="K27" s="721"/>
      <c r="L27" s="722" t="s">
        <v>23</v>
      </c>
      <c r="M27" s="715" t="s">
        <v>1575</v>
      </c>
      <c r="N27" s="715" t="s">
        <v>1576</v>
      </c>
      <c r="O27" s="721" t="s">
        <v>22</v>
      </c>
      <c r="P27" s="723" t="s">
        <v>22</v>
      </c>
      <c r="Q27" s="721" t="s">
        <v>27</v>
      </c>
      <c r="R27" s="722" t="s">
        <v>27</v>
      </c>
      <c r="S27" s="722" t="s">
        <v>738</v>
      </c>
      <c r="T27" s="722" t="s">
        <v>23</v>
      </c>
      <c r="U27" s="723" t="s">
        <v>27</v>
      </c>
      <c r="V27" s="724" t="s">
        <v>1624</v>
      </c>
    </row>
    <row r="28" spans="1:22" x14ac:dyDescent="0.2">
      <c r="A28" s="713" t="s">
        <v>1625</v>
      </c>
      <c r="B28" s="714" t="s">
        <v>1570</v>
      </c>
      <c r="C28" s="715" t="s">
        <v>369</v>
      </c>
      <c r="D28" s="716">
        <v>3671</v>
      </c>
      <c r="E28" s="717">
        <v>8</v>
      </c>
      <c r="F28" s="718"/>
      <c r="G28" s="719">
        <v>1</v>
      </c>
      <c r="H28" s="720">
        <v>7</v>
      </c>
      <c r="I28" s="720"/>
      <c r="J28" s="720">
        <v>1</v>
      </c>
      <c r="K28" s="721"/>
      <c r="L28" s="722" t="s">
        <v>23</v>
      </c>
      <c r="M28" s="715" t="s">
        <v>1575</v>
      </c>
      <c r="N28" s="715" t="s">
        <v>1576</v>
      </c>
      <c r="O28" s="721" t="s">
        <v>22</v>
      </c>
      <c r="P28" s="723" t="s">
        <v>22</v>
      </c>
      <c r="Q28" s="721" t="s">
        <v>27</v>
      </c>
      <c r="R28" s="722" t="s">
        <v>27</v>
      </c>
      <c r="S28" s="722" t="s">
        <v>738</v>
      </c>
      <c r="T28" s="722" t="s">
        <v>23</v>
      </c>
      <c r="U28" s="723" t="s">
        <v>27</v>
      </c>
      <c r="V28" s="724" t="s">
        <v>1626</v>
      </c>
    </row>
    <row r="29" spans="1:22" x14ac:dyDescent="0.2">
      <c r="A29" s="713" t="s">
        <v>1627</v>
      </c>
      <c r="B29" s="714" t="s">
        <v>1605</v>
      </c>
      <c r="C29" s="715" t="s">
        <v>1293</v>
      </c>
      <c r="D29" s="716">
        <v>201</v>
      </c>
      <c r="E29" s="717">
        <v>18</v>
      </c>
      <c r="F29" s="718"/>
      <c r="G29" s="719"/>
      <c r="H29" s="720">
        <v>18</v>
      </c>
      <c r="I29" s="720"/>
      <c r="J29" s="720"/>
      <c r="K29" s="721"/>
      <c r="L29" s="722"/>
      <c r="M29" s="715"/>
      <c r="N29" s="715"/>
      <c r="O29" s="721" t="s">
        <v>22</v>
      </c>
      <c r="P29" s="723" t="s">
        <v>22</v>
      </c>
      <c r="Q29" s="721" t="s">
        <v>27</v>
      </c>
      <c r="R29" s="722" t="s">
        <v>738</v>
      </c>
      <c r="S29" s="722" t="s">
        <v>27</v>
      </c>
      <c r="T29" s="722" t="s">
        <v>23</v>
      </c>
      <c r="U29" s="723" t="s">
        <v>27</v>
      </c>
      <c r="V29" s="724" t="s">
        <v>1628</v>
      </c>
    </row>
    <row r="30" spans="1:22" x14ac:dyDescent="0.2">
      <c r="A30" s="713" t="s">
        <v>1629</v>
      </c>
      <c r="B30" s="714" t="s">
        <v>1570</v>
      </c>
      <c r="C30" s="715" t="s">
        <v>1630</v>
      </c>
      <c r="D30" s="716">
        <v>43</v>
      </c>
      <c r="E30" s="717">
        <v>3</v>
      </c>
      <c r="F30" s="718"/>
      <c r="G30" s="719"/>
      <c r="H30" s="720"/>
      <c r="I30" s="720"/>
      <c r="J30" s="720"/>
      <c r="K30" s="721"/>
      <c r="L30" s="722"/>
      <c r="M30" s="715"/>
      <c r="N30" s="715"/>
      <c r="O30" s="725" t="s">
        <v>22</v>
      </c>
      <c r="P30" s="726" t="s">
        <v>22</v>
      </c>
      <c r="Q30" s="725" t="s">
        <v>22</v>
      </c>
      <c r="R30" s="722" t="s">
        <v>738</v>
      </c>
      <c r="S30" s="722" t="s">
        <v>22</v>
      </c>
      <c r="T30" s="722" t="s">
        <v>1571</v>
      </c>
      <c r="U30" s="726" t="s">
        <v>22</v>
      </c>
      <c r="V30" s="724" t="s">
        <v>1631</v>
      </c>
    </row>
    <row r="31" spans="1:22" x14ac:dyDescent="0.2">
      <c r="A31" s="713" t="s">
        <v>1632</v>
      </c>
      <c r="B31" s="714" t="s">
        <v>1570</v>
      </c>
      <c r="C31" s="715" t="s">
        <v>1608</v>
      </c>
      <c r="D31" s="716">
        <v>1423</v>
      </c>
      <c r="E31" s="717">
        <v>3</v>
      </c>
      <c r="F31" s="718"/>
      <c r="G31" s="719"/>
      <c r="H31" s="720"/>
      <c r="I31" s="720"/>
      <c r="J31" s="720"/>
      <c r="K31" s="721"/>
      <c r="L31" s="722"/>
      <c r="M31" s="715"/>
      <c r="N31" s="715"/>
      <c r="O31" s="725" t="s">
        <v>22</v>
      </c>
      <c r="P31" s="726" t="s">
        <v>22</v>
      </c>
      <c r="Q31" s="721" t="s">
        <v>27</v>
      </c>
      <c r="R31" s="722" t="s">
        <v>738</v>
      </c>
      <c r="S31" s="722" t="s">
        <v>27</v>
      </c>
      <c r="T31" s="722" t="s">
        <v>49</v>
      </c>
      <c r="U31" s="723" t="s">
        <v>22</v>
      </c>
      <c r="V31" s="724" t="s">
        <v>1633</v>
      </c>
    </row>
    <row r="32" spans="1:22" x14ac:dyDescent="0.2">
      <c r="A32" s="713" t="s">
        <v>1634</v>
      </c>
      <c r="B32" s="714" t="s">
        <v>1570</v>
      </c>
      <c r="C32" s="727" t="s">
        <v>1476</v>
      </c>
      <c r="D32" s="716">
        <v>11037</v>
      </c>
      <c r="E32" s="717">
        <v>15</v>
      </c>
      <c r="F32" s="718"/>
      <c r="G32" s="719"/>
      <c r="H32" s="720">
        <v>9</v>
      </c>
      <c r="I32" s="720"/>
      <c r="J32" s="720"/>
      <c r="K32" s="721"/>
      <c r="L32" s="722" t="s">
        <v>23</v>
      </c>
      <c r="M32" s="715" t="s">
        <v>1575</v>
      </c>
      <c r="N32" s="715" t="s">
        <v>1589</v>
      </c>
      <c r="O32" s="721" t="s">
        <v>738</v>
      </c>
      <c r="P32" s="723" t="s">
        <v>738</v>
      </c>
      <c r="Q32" s="721" t="s">
        <v>27</v>
      </c>
      <c r="R32" s="722" t="s">
        <v>27</v>
      </c>
      <c r="S32" s="722" t="s">
        <v>738</v>
      </c>
      <c r="T32" s="722" t="s">
        <v>23</v>
      </c>
      <c r="U32" s="723" t="s">
        <v>27</v>
      </c>
      <c r="V32" s="728" t="s">
        <v>1635</v>
      </c>
    </row>
    <row r="33" spans="1:22" x14ac:dyDescent="0.2">
      <c r="A33" s="713" t="s">
        <v>1636</v>
      </c>
      <c r="B33" s="714" t="s">
        <v>1570</v>
      </c>
      <c r="C33" s="715" t="s">
        <v>178</v>
      </c>
      <c r="D33" s="716">
        <v>713</v>
      </c>
      <c r="E33" s="717">
        <v>9</v>
      </c>
      <c r="F33" s="718"/>
      <c r="G33" s="719"/>
      <c r="H33" s="720"/>
      <c r="I33" s="720"/>
      <c r="J33" s="720"/>
      <c r="K33" s="721"/>
      <c r="L33" s="722"/>
      <c r="M33" s="715"/>
      <c r="N33" s="715"/>
      <c r="O33" s="725" t="s">
        <v>22</v>
      </c>
      <c r="P33" s="726" t="s">
        <v>22</v>
      </c>
      <c r="Q33" s="721" t="s">
        <v>22</v>
      </c>
      <c r="R33" s="722" t="s">
        <v>738</v>
      </c>
      <c r="S33" s="722" t="s">
        <v>22</v>
      </c>
      <c r="T33" s="722" t="s">
        <v>1571</v>
      </c>
      <c r="U33" s="723" t="s">
        <v>22</v>
      </c>
      <c r="V33" s="724" t="s">
        <v>1637</v>
      </c>
    </row>
    <row r="34" spans="1:22" x14ac:dyDescent="0.2">
      <c r="A34" s="713" t="s">
        <v>1638</v>
      </c>
      <c r="B34" s="714" t="s">
        <v>1570</v>
      </c>
      <c r="C34" s="715" t="s">
        <v>1479</v>
      </c>
      <c r="D34" s="716">
        <v>282</v>
      </c>
      <c r="E34" s="717">
        <v>15</v>
      </c>
      <c r="F34" s="718"/>
      <c r="G34" s="719">
        <v>1</v>
      </c>
      <c r="H34" s="720">
        <v>15</v>
      </c>
      <c r="I34" s="720"/>
      <c r="J34" s="720">
        <v>1</v>
      </c>
      <c r="K34" s="721"/>
      <c r="L34" s="722"/>
      <c r="M34" s="715"/>
      <c r="N34" s="715"/>
      <c r="O34" s="725" t="s">
        <v>22</v>
      </c>
      <c r="P34" s="726" t="s">
        <v>22</v>
      </c>
      <c r="Q34" s="721" t="s">
        <v>27</v>
      </c>
      <c r="R34" s="722" t="s">
        <v>738</v>
      </c>
      <c r="S34" s="722" t="s">
        <v>27</v>
      </c>
      <c r="T34" s="722" t="s">
        <v>23</v>
      </c>
      <c r="U34" s="723" t="s">
        <v>27</v>
      </c>
      <c r="V34" s="724" t="s">
        <v>1639</v>
      </c>
    </row>
    <row r="35" spans="1:22" x14ac:dyDescent="0.2">
      <c r="A35" s="713" t="s">
        <v>1640</v>
      </c>
      <c r="B35" s="714" t="s">
        <v>1570</v>
      </c>
      <c r="C35" s="715" t="s">
        <v>1585</v>
      </c>
      <c r="D35" s="716">
        <v>167</v>
      </c>
      <c r="E35" s="717">
        <v>9</v>
      </c>
      <c r="F35" s="718"/>
      <c r="G35" s="719"/>
      <c r="H35" s="720"/>
      <c r="I35" s="720"/>
      <c r="J35" s="720"/>
      <c r="K35" s="721"/>
      <c r="L35" s="722" t="s">
        <v>23</v>
      </c>
      <c r="M35" s="715" t="s">
        <v>1575</v>
      </c>
      <c r="N35" s="715" t="s">
        <v>1576</v>
      </c>
      <c r="O35" s="721" t="s">
        <v>22</v>
      </c>
      <c r="P35" s="726" t="s">
        <v>22</v>
      </c>
      <c r="Q35" s="721" t="s">
        <v>22</v>
      </c>
      <c r="R35" s="722" t="s">
        <v>22</v>
      </c>
      <c r="S35" s="722" t="s">
        <v>738</v>
      </c>
      <c r="T35" s="722" t="s">
        <v>1571</v>
      </c>
      <c r="U35" s="723" t="s">
        <v>22</v>
      </c>
      <c r="V35" s="724" t="s">
        <v>1586</v>
      </c>
    </row>
    <row r="36" spans="1:22" x14ac:dyDescent="0.2">
      <c r="A36" s="713" t="s">
        <v>1641</v>
      </c>
      <c r="B36" s="714" t="s">
        <v>1570</v>
      </c>
      <c r="C36" s="715" t="s">
        <v>1477</v>
      </c>
      <c r="D36" s="716">
        <v>160</v>
      </c>
      <c r="E36" s="717">
        <v>3</v>
      </c>
      <c r="F36" s="718"/>
      <c r="G36" s="719"/>
      <c r="H36" s="720">
        <v>3</v>
      </c>
      <c r="I36" s="720"/>
      <c r="J36" s="720"/>
      <c r="K36" s="721"/>
      <c r="L36" s="722" t="s">
        <v>23</v>
      </c>
      <c r="M36" s="715" t="s">
        <v>1575</v>
      </c>
      <c r="N36" s="715" t="s">
        <v>1576</v>
      </c>
      <c r="O36" s="721" t="s">
        <v>22</v>
      </c>
      <c r="P36" s="723" t="s">
        <v>22</v>
      </c>
      <c r="Q36" s="721" t="s">
        <v>27</v>
      </c>
      <c r="R36" s="722" t="s">
        <v>27</v>
      </c>
      <c r="S36" s="722" t="s">
        <v>738</v>
      </c>
      <c r="T36" s="722" t="s">
        <v>23</v>
      </c>
      <c r="U36" s="723" t="s">
        <v>27</v>
      </c>
      <c r="V36" s="724" t="s">
        <v>1642</v>
      </c>
    </row>
    <row r="37" spans="1:22" x14ac:dyDescent="0.2">
      <c r="A37" s="713" t="s">
        <v>1313</v>
      </c>
      <c r="B37" s="714" t="s">
        <v>1570</v>
      </c>
      <c r="C37" s="727" t="s">
        <v>1476</v>
      </c>
      <c r="D37" s="716">
        <v>42108</v>
      </c>
      <c r="E37" s="717">
        <v>5</v>
      </c>
      <c r="F37" s="718"/>
      <c r="G37" s="719"/>
      <c r="H37" s="720">
        <v>1</v>
      </c>
      <c r="I37" s="720"/>
      <c r="J37" s="720"/>
      <c r="K37" s="721"/>
      <c r="L37" s="722" t="s">
        <v>23</v>
      </c>
      <c r="M37" s="715" t="s">
        <v>1575</v>
      </c>
      <c r="N37" s="715" t="s">
        <v>1589</v>
      </c>
      <c r="O37" s="721" t="s">
        <v>738</v>
      </c>
      <c r="P37" s="723" t="s">
        <v>738</v>
      </c>
      <c r="Q37" s="721" t="s">
        <v>27</v>
      </c>
      <c r="R37" s="722" t="s">
        <v>27</v>
      </c>
      <c r="S37" s="722" t="s">
        <v>738</v>
      </c>
      <c r="T37" s="722" t="s">
        <v>23</v>
      </c>
      <c r="U37" s="723" t="s">
        <v>27</v>
      </c>
      <c r="V37" s="728" t="s">
        <v>1635</v>
      </c>
    </row>
    <row r="38" spans="1:22" x14ac:dyDescent="0.2">
      <c r="A38" s="713" t="s">
        <v>1643</v>
      </c>
      <c r="B38" s="714" t="s">
        <v>1584</v>
      </c>
      <c r="C38" s="715" t="s">
        <v>1608</v>
      </c>
      <c r="D38" s="716">
        <v>143911</v>
      </c>
      <c r="E38" s="717">
        <v>6</v>
      </c>
      <c r="F38" s="718"/>
      <c r="G38" s="719"/>
      <c r="H38" s="720">
        <v>2</v>
      </c>
      <c r="I38" s="720"/>
      <c r="J38" s="720"/>
      <c r="K38" s="721" t="s">
        <v>23</v>
      </c>
      <c r="L38" s="722"/>
      <c r="M38" s="715" t="s">
        <v>1609</v>
      </c>
      <c r="N38" s="715"/>
      <c r="O38" s="721" t="s">
        <v>738</v>
      </c>
      <c r="P38" s="723" t="s">
        <v>738</v>
      </c>
      <c r="Q38" s="721" t="s">
        <v>27</v>
      </c>
      <c r="R38" s="722" t="s">
        <v>27</v>
      </c>
      <c r="S38" s="722" t="s">
        <v>738</v>
      </c>
      <c r="T38" s="722" t="s">
        <v>23</v>
      </c>
      <c r="U38" s="723" t="s">
        <v>27</v>
      </c>
      <c r="V38" s="728" t="s">
        <v>1644</v>
      </c>
    </row>
    <row r="39" spans="1:22" x14ac:dyDescent="0.2">
      <c r="A39" s="713" t="s">
        <v>1645</v>
      </c>
      <c r="B39" s="714" t="s">
        <v>1570</v>
      </c>
      <c r="C39" s="715" t="s">
        <v>1481</v>
      </c>
      <c r="D39" s="716">
        <v>30912</v>
      </c>
      <c r="E39" s="717">
        <v>3</v>
      </c>
      <c r="F39" s="718"/>
      <c r="G39" s="719"/>
      <c r="H39" s="720">
        <v>1</v>
      </c>
      <c r="I39" s="720"/>
      <c r="J39" s="720"/>
      <c r="K39" s="721" t="s">
        <v>23</v>
      </c>
      <c r="L39" s="722"/>
      <c r="M39" s="715" t="s">
        <v>1646</v>
      </c>
      <c r="N39" s="715"/>
      <c r="O39" s="721" t="s">
        <v>738</v>
      </c>
      <c r="P39" s="723" t="s">
        <v>738</v>
      </c>
      <c r="Q39" s="721" t="s">
        <v>27</v>
      </c>
      <c r="R39" s="722" t="s">
        <v>27</v>
      </c>
      <c r="S39" s="722" t="s">
        <v>738</v>
      </c>
      <c r="T39" s="722" t="s">
        <v>23</v>
      </c>
      <c r="U39" s="723" t="s">
        <v>27</v>
      </c>
      <c r="V39" s="728" t="s">
        <v>1647</v>
      </c>
    </row>
    <row r="40" spans="1:22" x14ac:dyDescent="0.2">
      <c r="A40" s="713" t="s">
        <v>1648</v>
      </c>
      <c r="B40" s="714" t="s">
        <v>1570</v>
      </c>
      <c r="C40" s="715" t="s">
        <v>1585</v>
      </c>
      <c r="D40" s="716">
        <v>235</v>
      </c>
      <c r="E40" s="717">
        <v>6</v>
      </c>
      <c r="F40" s="718"/>
      <c r="G40" s="719"/>
      <c r="H40" s="720"/>
      <c r="I40" s="720"/>
      <c r="J40" s="720"/>
      <c r="K40" s="721"/>
      <c r="L40" s="722" t="s">
        <v>23</v>
      </c>
      <c r="M40" s="715" t="s">
        <v>1575</v>
      </c>
      <c r="N40" s="715" t="s">
        <v>1576</v>
      </c>
      <c r="O40" s="721" t="s">
        <v>22</v>
      </c>
      <c r="P40" s="726" t="s">
        <v>22</v>
      </c>
      <c r="Q40" s="721" t="s">
        <v>22</v>
      </c>
      <c r="R40" s="722" t="s">
        <v>22</v>
      </c>
      <c r="S40" s="722" t="s">
        <v>738</v>
      </c>
      <c r="T40" s="722" t="s">
        <v>1571</v>
      </c>
      <c r="U40" s="723" t="s">
        <v>22</v>
      </c>
      <c r="V40" s="724" t="s">
        <v>1586</v>
      </c>
    </row>
    <row r="41" spans="1:22" x14ac:dyDescent="0.2">
      <c r="A41" s="713" t="s">
        <v>95</v>
      </c>
      <c r="B41" s="714" t="s">
        <v>1584</v>
      </c>
      <c r="C41" s="715" t="s">
        <v>1481</v>
      </c>
      <c r="D41" s="716">
        <v>72203</v>
      </c>
      <c r="E41" s="717">
        <v>10</v>
      </c>
      <c r="F41" s="718"/>
      <c r="G41" s="719">
        <v>1</v>
      </c>
      <c r="H41" s="720">
        <v>10</v>
      </c>
      <c r="I41" s="720"/>
      <c r="J41" s="720">
        <v>1</v>
      </c>
      <c r="K41" s="721" t="s">
        <v>23</v>
      </c>
      <c r="L41" s="722"/>
      <c r="M41" s="715" t="s">
        <v>1646</v>
      </c>
      <c r="N41" s="715"/>
      <c r="O41" s="721" t="s">
        <v>738</v>
      </c>
      <c r="P41" s="723" t="s">
        <v>738</v>
      </c>
      <c r="Q41" s="721" t="s">
        <v>27</v>
      </c>
      <c r="R41" s="722" t="s">
        <v>27</v>
      </c>
      <c r="S41" s="722" t="s">
        <v>738</v>
      </c>
      <c r="T41" s="722" t="s">
        <v>23</v>
      </c>
      <c r="U41" s="723" t="s">
        <v>27</v>
      </c>
      <c r="V41" s="728" t="s">
        <v>1647</v>
      </c>
    </row>
    <row r="42" spans="1:22" x14ac:dyDescent="0.2">
      <c r="A42" s="713" t="s">
        <v>1649</v>
      </c>
      <c r="B42" s="714" t="s">
        <v>1570</v>
      </c>
      <c r="C42" s="715" t="s">
        <v>1597</v>
      </c>
      <c r="D42" s="716">
        <v>320</v>
      </c>
      <c r="E42" s="717">
        <v>22</v>
      </c>
      <c r="F42" s="718"/>
      <c r="G42" s="719">
        <v>1</v>
      </c>
      <c r="H42" s="720">
        <v>21</v>
      </c>
      <c r="I42" s="720"/>
      <c r="J42" s="720">
        <v>1</v>
      </c>
      <c r="K42" s="721"/>
      <c r="L42" s="722" t="s">
        <v>23</v>
      </c>
      <c r="M42" s="715" t="s">
        <v>1575</v>
      </c>
      <c r="N42" s="715" t="s">
        <v>1576</v>
      </c>
      <c r="O42" s="721" t="s">
        <v>22</v>
      </c>
      <c r="P42" s="723" t="s">
        <v>22</v>
      </c>
      <c r="Q42" s="721" t="s">
        <v>27</v>
      </c>
      <c r="R42" s="722" t="s">
        <v>27</v>
      </c>
      <c r="S42" s="722" t="s">
        <v>738</v>
      </c>
      <c r="T42" s="722" t="s">
        <v>23</v>
      </c>
      <c r="U42" s="723" t="s">
        <v>27</v>
      </c>
      <c r="V42" s="724" t="s">
        <v>1650</v>
      </c>
    </row>
    <row r="43" spans="1:22" x14ac:dyDescent="0.2">
      <c r="A43" s="713" t="s">
        <v>1651</v>
      </c>
      <c r="B43" s="714" t="s">
        <v>1570</v>
      </c>
      <c r="C43" s="715" t="s">
        <v>1477</v>
      </c>
      <c r="D43" s="716">
        <v>1483</v>
      </c>
      <c r="E43" s="717">
        <v>20</v>
      </c>
      <c r="F43" s="718"/>
      <c r="G43" s="719"/>
      <c r="H43" s="720">
        <v>20</v>
      </c>
      <c r="I43" s="720"/>
      <c r="J43" s="720"/>
      <c r="K43" s="721"/>
      <c r="L43" s="722" t="s">
        <v>23</v>
      </c>
      <c r="M43" s="715" t="s">
        <v>1575</v>
      </c>
      <c r="N43" s="715" t="s">
        <v>1576</v>
      </c>
      <c r="O43" s="721" t="s">
        <v>22</v>
      </c>
      <c r="P43" s="723" t="s">
        <v>22</v>
      </c>
      <c r="Q43" s="721" t="s">
        <v>27</v>
      </c>
      <c r="R43" s="722" t="s">
        <v>27</v>
      </c>
      <c r="S43" s="722" t="s">
        <v>738</v>
      </c>
      <c r="T43" s="722" t="s">
        <v>23</v>
      </c>
      <c r="U43" s="723" t="s">
        <v>27</v>
      </c>
      <c r="V43" s="724" t="s">
        <v>1652</v>
      </c>
    </row>
    <row r="44" spans="1:22" x14ac:dyDescent="0.2">
      <c r="A44" s="713" t="s">
        <v>1653</v>
      </c>
      <c r="B44" s="714" t="s">
        <v>1570</v>
      </c>
      <c r="C44" s="715" t="s">
        <v>164</v>
      </c>
      <c r="D44" s="716">
        <v>346</v>
      </c>
      <c r="E44" s="717">
        <v>8</v>
      </c>
      <c r="F44" s="718"/>
      <c r="G44" s="719"/>
      <c r="H44" s="720">
        <v>8</v>
      </c>
      <c r="I44" s="720"/>
      <c r="J44" s="720"/>
      <c r="K44" s="721"/>
      <c r="L44" s="722" t="s">
        <v>23</v>
      </c>
      <c r="M44" s="715" t="s">
        <v>1575</v>
      </c>
      <c r="N44" s="715" t="s">
        <v>1576</v>
      </c>
      <c r="O44" s="721" t="s">
        <v>22</v>
      </c>
      <c r="P44" s="723" t="s">
        <v>22</v>
      </c>
      <c r="Q44" s="721" t="s">
        <v>27</v>
      </c>
      <c r="R44" s="722" t="s">
        <v>27</v>
      </c>
      <c r="S44" s="722" t="s">
        <v>738</v>
      </c>
      <c r="T44" s="722" t="s">
        <v>23</v>
      </c>
      <c r="U44" s="723" t="s">
        <v>27</v>
      </c>
      <c r="V44" s="724" t="s">
        <v>1654</v>
      </c>
    </row>
    <row r="45" spans="1:22" x14ac:dyDescent="0.2">
      <c r="A45" s="713" t="s">
        <v>1655</v>
      </c>
      <c r="B45" s="714" t="s">
        <v>1570</v>
      </c>
      <c r="C45" s="715" t="s">
        <v>1476</v>
      </c>
      <c r="D45" s="716">
        <v>2367</v>
      </c>
      <c r="E45" s="717">
        <v>19</v>
      </c>
      <c r="F45" s="718"/>
      <c r="G45" s="719">
        <v>2</v>
      </c>
      <c r="H45" s="720">
        <v>19</v>
      </c>
      <c r="I45" s="720"/>
      <c r="J45" s="720">
        <v>2</v>
      </c>
      <c r="K45" s="721"/>
      <c r="L45" s="722" t="s">
        <v>23</v>
      </c>
      <c r="M45" s="715" t="s">
        <v>1575</v>
      </c>
      <c r="N45" s="715" t="s">
        <v>1576</v>
      </c>
      <c r="O45" s="721" t="s">
        <v>22</v>
      </c>
      <c r="P45" s="723" t="s">
        <v>22</v>
      </c>
      <c r="Q45" s="721" t="s">
        <v>27</v>
      </c>
      <c r="R45" s="722" t="s">
        <v>27</v>
      </c>
      <c r="S45" s="722" t="s">
        <v>738</v>
      </c>
      <c r="T45" s="722" t="s">
        <v>23</v>
      </c>
      <c r="U45" s="723" t="s">
        <v>27</v>
      </c>
      <c r="V45" s="724" t="s">
        <v>1656</v>
      </c>
    </row>
    <row r="46" spans="1:22" x14ac:dyDescent="0.2">
      <c r="A46" s="713" t="s">
        <v>1657</v>
      </c>
      <c r="B46" s="714" t="s">
        <v>1570</v>
      </c>
      <c r="C46" s="727" t="s">
        <v>1477</v>
      </c>
      <c r="D46" s="716">
        <v>20402</v>
      </c>
      <c r="E46" s="717">
        <v>8</v>
      </c>
      <c r="F46" s="718"/>
      <c r="G46" s="719"/>
      <c r="H46" s="720"/>
      <c r="I46" s="720"/>
      <c r="J46" s="720"/>
      <c r="K46" s="721"/>
      <c r="L46" s="722" t="s">
        <v>23</v>
      </c>
      <c r="M46" s="715" t="s">
        <v>1575</v>
      </c>
      <c r="N46" s="715" t="s">
        <v>1589</v>
      </c>
      <c r="O46" s="721" t="s">
        <v>738</v>
      </c>
      <c r="P46" s="723" t="s">
        <v>738</v>
      </c>
      <c r="Q46" s="721" t="s">
        <v>27</v>
      </c>
      <c r="R46" s="722" t="s">
        <v>27</v>
      </c>
      <c r="S46" s="722" t="s">
        <v>738</v>
      </c>
      <c r="T46" s="722" t="s">
        <v>23</v>
      </c>
      <c r="U46" s="723" t="s">
        <v>27</v>
      </c>
      <c r="V46" s="728" t="s">
        <v>1658</v>
      </c>
    </row>
    <row r="47" spans="1:22" x14ac:dyDescent="0.2">
      <c r="A47" s="713" t="s">
        <v>1659</v>
      </c>
      <c r="B47" s="714" t="s">
        <v>1570</v>
      </c>
      <c r="C47" s="715" t="s">
        <v>1478</v>
      </c>
      <c r="D47" s="716">
        <v>11</v>
      </c>
      <c r="E47" s="717">
        <v>3</v>
      </c>
      <c r="F47" s="718"/>
      <c r="G47" s="719">
        <v>1</v>
      </c>
      <c r="H47" s="720">
        <v>3</v>
      </c>
      <c r="I47" s="720"/>
      <c r="J47" s="720">
        <v>1</v>
      </c>
      <c r="K47" s="721"/>
      <c r="L47" s="722"/>
      <c r="M47" s="715"/>
      <c r="N47" s="715"/>
      <c r="O47" s="721" t="s">
        <v>22</v>
      </c>
      <c r="P47" s="723" t="s">
        <v>22</v>
      </c>
      <c r="Q47" s="721" t="s">
        <v>27</v>
      </c>
      <c r="R47" s="722" t="s">
        <v>738</v>
      </c>
      <c r="S47" s="722" t="s">
        <v>27</v>
      </c>
      <c r="T47" s="722" t="s">
        <v>23</v>
      </c>
      <c r="U47" s="723" t="s">
        <v>27</v>
      </c>
      <c r="V47" s="724" t="s">
        <v>1660</v>
      </c>
    </row>
    <row r="48" spans="1:22" x14ac:dyDescent="0.2">
      <c r="A48" s="713" t="s">
        <v>1310</v>
      </c>
      <c r="B48" s="714" t="s">
        <v>1584</v>
      </c>
      <c r="C48" s="727" t="s">
        <v>1478</v>
      </c>
      <c r="D48" s="716">
        <v>12860</v>
      </c>
      <c r="E48" s="717">
        <v>73</v>
      </c>
      <c r="F48" s="718"/>
      <c r="G48" s="719">
        <v>2</v>
      </c>
      <c r="H48" s="720">
        <v>73</v>
      </c>
      <c r="I48" s="720"/>
      <c r="J48" s="720">
        <v>2</v>
      </c>
      <c r="K48" s="721"/>
      <c r="L48" s="722" t="s">
        <v>23</v>
      </c>
      <c r="M48" s="715" t="s">
        <v>1575</v>
      </c>
      <c r="N48" s="715" t="s">
        <v>1589</v>
      </c>
      <c r="O48" s="721" t="s">
        <v>738</v>
      </c>
      <c r="P48" s="723" t="s">
        <v>738</v>
      </c>
      <c r="Q48" s="721" t="s">
        <v>27</v>
      </c>
      <c r="R48" s="722" t="s">
        <v>27</v>
      </c>
      <c r="S48" s="722" t="s">
        <v>738</v>
      </c>
      <c r="T48" s="722" t="s">
        <v>23</v>
      </c>
      <c r="U48" s="723" t="s">
        <v>27</v>
      </c>
      <c r="V48" s="728" t="s">
        <v>1661</v>
      </c>
    </row>
    <row r="49" spans="1:22" x14ac:dyDescent="0.2">
      <c r="A49" s="713" t="s">
        <v>1662</v>
      </c>
      <c r="B49" s="714" t="s">
        <v>1570</v>
      </c>
      <c r="C49" s="715" t="s">
        <v>1293</v>
      </c>
      <c r="D49" s="716">
        <v>915</v>
      </c>
      <c r="E49" s="717">
        <v>7</v>
      </c>
      <c r="F49" s="718"/>
      <c r="G49" s="719">
        <v>1</v>
      </c>
      <c r="H49" s="720">
        <v>7</v>
      </c>
      <c r="I49" s="720"/>
      <c r="J49" s="720">
        <v>1</v>
      </c>
      <c r="K49" s="721"/>
      <c r="L49" s="722"/>
      <c r="M49" s="715"/>
      <c r="N49" s="715"/>
      <c r="O49" s="721" t="s">
        <v>22</v>
      </c>
      <c r="P49" s="723" t="s">
        <v>22</v>
      </c>
      <c r="Q49" s="721" t="s">
        <v>27</v>
      </c>
      <c r="R49" s="722" t="s">
        <v>738</v>
      </c>
      <c r="S49" s="722" t="s">
        <v>27</v>
      </c>
      <c r="T49" s="722" t="s">
        <v>23</v>
      </c>
      <c r="U49" s="723" t="s">
        <v>27</v>
      </c>
      <c r="V49" s="724" t="s">
        <v>1663</v>
      </c>
    </row>
    <row r="50" spans="1:22" x14ac:dyDescent="0.2">
      <c r="A50" s="713" t="s">
        <v>1664</v>
      </c>
      <c r="B50" s="714" t="s">
        <v>1570</v>
      </c>
      <c r="C50" s="727" t="s">
        <v>1473</v>
      </c>
      <c r="D50" s="716">
        <v>1129</v>
      </c>
      <c r="E50" s="717">
        <v>5</v>
      </c>
      <c r="F50" s="718"/>
      <c r="G50" s="719">
        <v>1</v>
      </c>
      <c r="H50" s="720">
        <v>5</v>
      </c>
      <c r="I50" s="720"/>
      <c r="J50" s="720">
        <v>1</v>
      </c>
      <c r="K50" s="721"/>
      <c r="L50" s="722"/>
      <c r="M50" s="715"/>
      <c r="N50" s="715"/>
      <c r="O50" s="725" t="s">
        <v>22</v>
      </c>
      <c r="P50" s="726" t="s">
        <v>22</v>
      </c>
      <c r="Q50" s="721" t="s">
        <v>27</v>
      </c>
      <c r="R50" s="722" t="s">
        <v>738</v>
      </c>
      <c r="S50" s="722" t="s">
        <v>27</v>
      </c>
      <c r="T50" s="722" t="s">
        <v>23</v>
      </c>
      <c r="U50" s="723" t="s">
        <v>27</v>
      </c>
      <c r="V50" s="724" t="s">
        <v>1665</v>
      </c>
    </row>
    <row r="51" spans="1:22" x14ac:dyDescent="0.2">
      <c r="A51" s="713" t="s">
        <v>1666</v>
      </c>
      <c r="B51" s="714" t="s">
        <v>1605</v>
      </c>
      <c r="C51" s="715" t="s">
        <v>1476</v>
      </c>
      <c r="D51" s="716">
        <v>1066</v>
      </c>
      <c r="E51" s="717">
        <v>11</v>
      </c>
      <c r="F51" s="718"/>
      <c r="G51" s="719"/>
      <c r="H51" s="720"/>
      <c r="I51" s="720"/>
      <c r="J51" s="720"/>
      <c r="K51" s="721"/>
      <c r="L51" s="722" t="s">
        <v>23</v>
      </c>
      <c r="M51" s="715" t="s">
        <v>1575</v>
      </c>
      <c r="N51" s="715" t="s">
        <v>1576</v>
      </c>
      <c r="O51" s="721" t="s">
        <v>22</v>
      </c>
      <c r="P51" s="723" t="s">
        <v>22</v>
      </c>
      <c r="Q51" s="721" t="s">
        <v>22</v>
      </c>
      <c r="R51" s="722" t="s">
        <v>22</v>
      </c>
      <c r="S51" s="722" t="s">
        <v>738</v>
      </c>
      <c r="T51" s="722" t="s">
        <v>1571</v>
      </c>
      <c r="U51" s="723" t="s">
        <v>22</v>
      </c>
      <c r="V51" s="724" t="s">
        <v>1667</v>
      </c>
    </row>
    <row r="52" spans="1:22" x14ac:dyDescent="0.2">
      <c r="A52" s="713" t="s">
        <v>1668</v>
      </c>
      <c r="B52" s="714" t="s">
        <v>1570</v>
      </c>
      <c r="C52" s="727" t="s">
        <v>1480</v>
      </c>
      <c r="D52" s="716">
        <v>601</v>
      </c>
      <c r="E52" s="717">
        <v>27</v>
      </c>
      <c r="F52" s="718"/>
      <c r="G52" s="719">
        <v>1</v>
      </c>
      <c r="H52" s="720">
        <v>27</v>
      </c>
      <c r="I52" s="720"/>
      <c r="J52" s="720">
        <v>1</v>
      </c>
      <c r="K52" s="721"/>
      <c r="L52" s="722"/>
      <c r="M52" s="715"/>
      <c r="N52" s="715"/>
      <c r="O52" s="725" t="s">
        <v>22</v>
      </c>
      <c r="P52" s="726" t="s">
        <v>22</v>
      </c>
      <c r="Q52" s="721" t="s">
        <v>27</v>
      </c>
      <c r="R52" s="722" t="s">
        <v>738</v>
      </c>
      <c r="S52" s="722" t="s">
        <v>27</v>
      </c>
      <c r="T52" s="722" t="s">
        <v>23</v>
      </c>
      <c r="U52" s="723" t="s">
        <v>27</v>
      </c>
      <c r="V52" s="724" t="s">
        <v>1669</v>
      </c>
    </row>
    <row r="53" spans="1:22" x14ac:dyDescent="0.2">
      <c r="A53" s="713" t="s">
        <v>1670</v>
      </c>
      <c r="B53" s="714" t="s">
        <v>1570</v>
      </c>
      <c r="C53" s="727" t="s">
        <v>173</v>
      </c>
      <c r="D53" s="716">
        <v>4534</v>
      </c>
      <c r="E53" s="717"/>
      <c r="F53" s="718">
        <v>1</v>
      </c>
      <c r="G53" s="719"/>
      <c r="H53" s="720"/>
      <c r="I53" s="720"/>
      <c r="J53" s="720"/>
      <c r="K53" s="721"/>
      <c r="L53" s="722" t="s">
        <v>23</v>
      </c>
      <c r="M53" s="715" t="s">
        <v>1575</v>
      </c>
      <c r="N53" s="715" t="s">
        <v>1589</v>
      </c>
      <c r="O53" s="721" t="s">
        <v>738</v>
      </c>
      <c r="P53" s="723" t="s">
        <v>738</v>
      </c>
      <c r="Q53" s="721" t="s">
        <v>22</v>
      </c>
      <c r="R53" s="722" t="s">
        <v>22</v>
      </c>
      <c r="S53" s="722" t="s">
        <v>738</v>
      </c>
      <c r="T53" s="722" t="s">
        <v>1571</v>
      </c>
      <c r="U53" s="723" t="s">
        <v>22</v>
      </c>
      <c r="V53" s="728" t="s">
        <v>1671</v>
      </c>
    </row>
    <row r="54" spans="1:22" x14ac:dyDescent="0.2">
      <c r="A54" s="713" t="s">
        <v>1672</v>
      </c>
      <c r="B54" s="714" t="s">
        <v>1570</v>
      </c>
      <c r="C54" s="727" t="s">
        <v>1475</v>
      </c>
      <c r="D54" s="716">
        <v>1190</v>
      </c>
      <c r="E54" s="717">
        <v>6</v>
      </c>
      <c r="F54" s="718"/>
      <c r="G54" s="719"/>
      <c r="H54" s="720"/>
      <c r="I54" s="720"/>
      <c r="J54" s="720"/>
      <c r="K54" s="721"/>
      <c r="L54" s="722"/>
      <c r="M54" s="715"/>
      <c r="N54" s="715"/>
      <c r="O54" s="721" t="s">
        <v>22</v>
      </c>
      <c r="P54" s="723" t="s">
        <v>22</v>
      </c>
      <c r="Q54" s="721" t="s">
        <v>22</v>
      </c>
      <c r="R54" s="722" t="s">
        <v>738</v>
      </c>
      <c r="S54" s="722" t="s">
        <v>22</v>
      </c>
      <c r="T54" s="722" t="s">
        <v>1571</v>
      </c>
      <c r="U54" s="723" t="s">
        <v>22</v>
      </c>
      <c r="V54" s="724" t="s">
        <v>1673</v>
      </c>
    </row>
    <row r="55" spans="1:22" x14ac:dyDescent="0.2">
      <c r="A55" s="713" t="s">
        <v>1674</v>
      </c>
      <c r="B55" s="714" t="s">
        <v>1570</v>
      </c>
      <c r="C55" s="727" t="s">
        <v>178</v>
      </c>
      <c r="D55" s="716">
        <v>2368</v>
      </c>
      <c r="E55" s="717">
        <v>8</v>
      </c>
      <c r="F55" s="718"/>
      <c r="G55" s="719"/>
      <c r="H55" s="720"/>
      <c r="I55" s="720"/>
      <c r="J55" s="720"/>
      <c r="K55" s="721"/>
      <c r="L55" s="722"/>
      <c r="M55" s="715"/>
      <c r="N55" s="715"/>
      <c r="O55" s="725" t="s">
        <v>22</v>
      </c>
      <c r="P55" s="726" t="s">
        <v>22</v>
      </c>
      <c r="Q55" s="721" t="s">
        <v>22</v>
      </c>
      <c r="R55" s="722" t="s">
        <v>738</v>
      </c>
      <c r="S55" s="722" t="s">
        <v>22</v>
      </c>
      <c r="T55" s="722" t="s">
        <v>1571</v>
      </c>
      <c r="U55" s="723" t="s">
        <v>22</v>
      </c>
      <c r="V55" s="724" t="s">
        <v>1675</v>
      </c>
    </row>
    <row r="56" spans="1:22" x14ac:dyDescent="0.2">
      <c r="A56" s="713" t="s">
        <v>1676</v>
      </c>
      <c r="B56" s="714" t="s">
        <v>1570</v>
      </c>
      <c r="C56" s="727" t="s">
        <v>1630</v>
      </c>
      <c r="D56" s="716">
        <v>44</v>
      </c>
      <c r="E56" s="717">
        <v>7</v>
      </c>
      <c r="F56" s="718"/>
      <c r="G56" s="719"/>
      <c r="H56" s="720"/>
      <c r="I56" s="720"/>
      <c r="J56" s="720"/>
      <c r="K56" s="721"/>
      <c r="L56" s="722"/>
      <c r="M56" s="715"/>
      <c r="N56" s="715"/>
      <c r="O56" s="725" t="s">
        <v>22</v>
      </c>
      <c r="P56" s="726" t="s">
        <v>22</v>
      </c>
      <c r="Q56" s="721" t="s">
        <v>22</v>
      </c>
      <c r="R56" s="722" t="s">
        <v>738</v>
      </c>
      <c r="S56" s="722" t="s">
        <v>22</v>
      </c>
      <c r="T56" s="722" t="s">
        <v>1571</v>
      </c>
      <c r="U56" s="723" t="s">
        <v>22</v>
      </c>
      <c r="V56" s="724" t="s">
        <v>1677</v>
      </c>
    </row>
    <row r="57" spans="1:22" x14ac:dyDescent="0.2">
      <c r="A57" s="713" t="s">
        <v>1678</v>
      </c>
      <c r="B57" s="714" t="s">
        <v>1570</v>
      </c>
      <c r="C57" s="727" t="s">
        <v>1473</v>
      </c>
      <c r="D57" s="716">
        <v>54</v>
      </c>
      <c r="E57" s="717">
        <v>3</v>
      </c>
      <c r="F57" s="718"/>
      <c r="G57" s="719"/>
      <c r="H57" s="720">
        <v>3</v>
      </c>
      <c r="I57" s="720"/>
      <c r="J57" s="720"/>
      <c r="K57" s="721"/>
      <c r="L57" s="722"/>
      <c r="M57" s="715"/>
      <c r="N57" s="715"/>
      <c r="O57" s="725" t="s">
        <v>22</v>
      </c>
      <c r="P57" s="726" t="s">
        <v>22</v>
      </c>
      <c r="Q57" s="721" t="s">
        <v>27</v>
      </c>
      <c r="R57" s="722" t="s">
        <v>738</v>
      </c>
      <c r="S57" s="722" t="s">
        <v>27</v>
      </c>
      <c r="T57" s="722" t="s">
        <v>23</v>
      </c>
      <c r="U57" s="723" t="s">
        <v>27</v>
      </c>
      <c r="V57" s="724" t="s">
        <v>1679</v>
      </c>
    </row>
    <row r="58" spans="1:22" x14ac:dyDescent="0.2">
      <c r="A58" s="713" t="s">
        <v>1680</v>
      </c>
      <c r="B58" s="714" t="s">
        <v>1584</v>
      </c>
      <c r="C58" s="727" t="s">
        <v>1474</v>
      </c>
      <c r="D58" s="716">
        <v>1422</v>
      </c>
      <c r="E58" s="717">
        <v>3</v>
      </c>
      <c r="F58" s="718"/>
      <c r="G58" s="719"/>
      <c r="H58" s="720"/>
      <c r="I58" s="720"/>
      <c r="J58" s="720"/>
      <c r="K58" s="721" t="s">
        <v>23</v>
      </c>
      <c r="L58" s="722"/>
      <c r="M58" s="715" t="s">
        <v>1681</v>
      </c>
      <c r="N58" s="715"/>
      <c r="O58" s="721" t="s">
        <v>738</v>
      </c>
      <c r="P58" s="723" t="s">
        <v>738</v>
      </c>
      <c r="Q58" s="721" t="s">
        <v>22</v>
      </c>
      <c r="R58" s="722" t="s">
        <v>22</v>
      </c>
      <c r="S58" s="722" t="s">
        <v>738</v>
      </c>
      <c r="T58" s="722" t="s">
        <v>1571</v>
      </c>
      <c r="U58" s="723" t="s">
        <v>22</v>
      </c>
      <c r="V58" s="724" t="s">
        <v>1682</v>
      </c>
    </row>
    <row r="59" spans="1:22" x14ac:dyDescent="0.2">
      <c r="A59" s="713" t="s">
        <v>1305</v>
      </c>
      <c r="B59" s="714" t="s">
        <v>1584</v>
      </c>
      <c r="C59" s="715" t="s">
        <v>1585</v>
      </c>
      <c r="D59" s="716">
        <v>4651</v>
      </c>
      <c r="E59" s="717">
        <v>24</v>
      </c>
      <c r="F59" s="718"/>
      <c r="G59" s="719">
        <v>2</v>
      </c>
      <c r="H59" s="720">
        <v>3</v>
      </c>
      <c r="I59" s="720"/>
      <c r="J59" s="720"/>
      <c r="K59" s="721"/>
      <c r="L59" s="722" t="s">
        <v>23</v>
      </c>
      <c r="M59" s="715" t="s">
        <v>1575</v>
      </c>
      <c r="N59" s="715" t="s">
        <v>1576</v>
      </c>
      <c r="O59" s="721" t="s">
        <v>27</v>
      </c>
      <c r="P59" s="726" t="s">
        <v>22</v>
      </c>
      <c r="Q59" s="721" t="s">
        <v>27</v>
      </c>
      <c r="R59" s="722" t="s">
        <v>27</v>
      </c>
      <c r="S59" s="722" t="s">
        <v>738</v>
      </c>
      <c r="T59" s="722" t="s">
        <v>23</v>
      </c>
      <c r="U59" s="723" t="s">
        <v>27</v>
      </c>
      <c r="V59" s="724" t="s">
        <v>1683</v>
      </c>
    </row>
    <row r="60" spans="1:22" x14ac:dyDescent="0.2">
      <c r="A60" s="713" t="s">
        <v>1684</v>
      </c>
      <c r="B60" s="714" t="s">
        <v>1570</v>
      </c>
      <c r="C60" s="727" t="s">
        <v>1480</v>
      </c>
      <c r="D60" s="716">
        <v>3433</v>
      </c>
      <c r="E60" s="717">
        <v>5</v>
      </c>
      <c r="F60" s="718"/>
      <c r="G60" s="719"/>
      <c r="H60" s="720">
        <v>5</v>
      </c>
      <c r="I60" s="720"/>
      <c r="J60" s="720"/>
      <c r="K60" s="721"/>
      <c r="L60" s="722"/>
      <c r="M60" s="715"/>
      <c r="N60" s="715"/>
      <c r="O60" s="725" t="s">
        <v>27</v>
      </c>
      <c r="P60" s="726" t="s">
        <v>22</v>
      </c>
      <c r="Q60" s="721" t="s">
        <v>27</v>
      </c>
      <c r="R60" s="722" t="s">
        <v>738</v>
      </c>
      <c r="S60" s="722" t="s">
        <v>27</v>
      </c>
      <c r="T60" s="722" t="s">
        <v>23</v>
      </c>
      <c r="U60" s="723" t="s">
        <v>27</v>
      </c>
      <c r="V60" s="724" t="s">
        <v>1685</v>
      </c>
    </row>
    <row r="61" spans="1:22" x14ac:dyDescent="0.2">
      <c r="A61" s="713" t="s">
        <v>1686</v>
      </c>
      <c r="B61" s="714" t="s">
        <v>1570</v>
      </c>
      <c r="C61" s="727" t="s">
        <v>1687</v>
      </c>
      <c r="D61" s="716">
        <v>172</v>
      </c>
      <c r="E61" s="717">
        <v>28</v>
      </c>
      <c r="F61" s="718"/>
      <c r="G61" s="719">
        <v>1</v>
      </c>
      <c r="H61" s="720"/>
      <c r="I61" s="720"/>
      <c r="J61" s="720"/>
      <c r="K61" s="721"/>
      <c r="L61" s="722"/>
      <c r="M61" s="715"/>
      <c r="N61" s="715"/>
      <c r="O61" s="721" t="s">
        <v>22</v>
      </c>
      <c r="P61" s="723" t="s">
        <v>22</v>
      </c>
      <c r="Q61" s="721" t="s">
        <v>22</v>
      </c>
      <c r="R61" s="722" t="s">
        <v>738</v>
      </c>
      <c r="S61" s="722" t="s">
        <v>22</v>
      </c>
      <c r="T61" s="722" t="s">
        <v>1571</v>
      </c>
      <c r="U61" s="723" t="s">
        <v>22</v>
      </c>
      <c r="V61" s="724" t="s">
        <v>1688</v>
      </c>
    </row>
    <row r="62" spans="1:22" x14ac:dyDescent="0.2">
      <c r="A62" s="713" t="s">
        <v>1689</v>
      </c>
      <c r="B62" s="714" t="s">
        <v>1570</v>
      </c>
      <c r="C62" s="727" t="s">
        <v>1473</v>
      </c>
      <c r="D62" s="716">
        <v>20</v>
      </c>
      <c r="E62" s="717">
        <v>11</v>
      </c>
      <c r="F62" s="718"/>
      <c r="G62" s="719">
        <v>1</v>
      </c>
      <c r="H62" s="720">
        <v>11</v>
      </c>
      <c r="I62" s="720"/>
      <c r="J62" s="720">
        <v>1</v>
      </c>
      <c r="K62" s="721"/>
      <c r="L62" s="722"/>
      <c r="M62" s="715"/>
      <c r="N62" s="715"/>
      <c r="O62" s="725" t="s">
        <v>22</v>
      </c>
      <c r="P62" s="726" t="s">
        <v>22</v>
      </c>
      <c r="Q62" s="721" t="s">
        <v>27</v>
      </c>
      <c r="R62" s="722" t="s">
        <v>738</v>
      </c>
      <c r="S62" s="722" t="s">
        <v>27</v>
      </c>
      <c r="T62" s="722" t="s">
        <v>23</v>
      </c>
      <c r="U62" s="723" t="s">
        <v>27</v>
      </c>
      <c r="V62" s="724" t="s">
        <v>1690</v>
      </c>
    </row>
    <row r="63" spans="1:22" x14ac:dyDescent="0.2">
      <c r="A63" s="713" t="s">
        <v>1691</v>
      </c>
      <c r="B63" s="714" t="s">
        <v>1570</v>
      </c>
      <c r="C63" s="727" t="s">
        <v>1608</v>
      </c>
      <c r="D63" s="716">
        <v>1502</v>
      </c>
      <c r="E63" s="717">
        <v>47</v>
      </c>
      <c r="F63" s="718"/>
      <c r="G63" s="719"/>
      <c r="H63" s="720"/>
      <c r="I63" s="720"/>
      <c r="J63" s="720"/>
      <c r="K63" s="721"/>
      <c r="L63" s="722"/>
      <c r="M63" s="715"/>
      <c r="N63" s="715"/>
      <c r="O63" s="725" t="s">
        <v>22</v>
      </c>
      <c r="P63" s="726" t="s">
        <v>22</v>
      </c>
      <c r="Q63" s="721" t="s">
        <v>27</v>
      </c>
      <c r="R63" s="722" t="s">
        <v>738</v>
      </c>
      <c r="S63" s="722" t="s">
        <v>27</v>
      </c>
      <c r="T63" s="722" t="s">
        <v>49</v>
      </c>
      <c r="U63" s="723" t="s">
        <v>22</v>
      </c>
      <c r="V63" s="724" t="s">
        <v>1692</v>
      </c>
    </row>
    <row r="64" spans="1:22" x14ac:dyDescent="0.2">
      <c r="A64" s="713" t="s">
        <v>1693</v>
      </c>
      <c r="B64" s="714" t="s">
        <v>1570</v>
      </c>
      <c r="C64" s="727" t="s">
        <v>178</v>
      </c>
      <c r="D64" s="716">
        <v>680</v>
      </c>
      <c r="E64" s="717">
        <v>20</v>
      </c>
      <c r="F64" s="718"/>
      <c r="G64" s="719"/>
      <c r="H64" s="720"/>
      <c r="I64" s="720"/>
      <c r="J64" s="720"/>
      <c r="K64" s="721"/>
      <c r="L64" s="722"/>
      <c r="M64" s="715"/>
      <c r="N64" s="715"/>
      <c r="O64" s="725" t="s">
        <v>22</v>
      </c>
      <c r="P64" s="726" t="s">
        <v>22</v>
      </c>
      <c r="Q64" s="721" t="s">
        <v>22</v>
      </c>
      <c r="R64" s="722" t="s">
        <v>738</v>
      </c>
      <c r="S64" s="722" t="s">
        <v>22</v>
      </c>
      <c r="T64" s="722" t="s">
        <v>1571</v>
      </c>
      <c r="U64" s="723" t="s">
        <v>22</v>
      </c>
      <c r="V64" s="724" t="s">
        <v>1694</v>
      </c>
    </row>
    <row r="65" spans="1:22" x14ac:dyDescent="0.2">
      <c r="A65" s="713" t="s">
        <v>1695</v>
      </c>
      <c r="B65" s="714" t="s">
        <v>1570</v>
      </c>
      <c r="C65" s="727" t="s">
        <v>1687</v>
      </c>
      <c r="D65" s="716">
        <v>1395</v>
      </c>
      <c r="E65" s="717">
        <v>9</v>
      </c>
      <c r="F65" s="718"/>
      <c r="G65" s="719"/>
      <c r="H65" s="720"/>
      <c r="I65" s="720"/>
      <c r="J65" s="720"/>
      <c r="K65" s="721"/>
      <c r="L65" s="722"/>
      <c r="M65" s="715"/>
      <c r="N65" s="715"/>
      <c r="O65" s="721" t="s">
        <v>22</v>
      </c>
      <c r="P65" s="723" t="s">
        <v>22</v>
      </c>
      <c r="Q65" s="721" t="s">
        <v>27</v>
      </c>
      <c r="R65" s="722" t="s">
        <v>738</v>
      </c>
      <c r="S65" s="722" t="s">
        <v>27</v>
      </c>
      <c r="T65" s="722" t="s">
        <v>49</v>
      </c>
      <c r="U65" s="723" t="s">
        <v>22</v>
      </c>
      <c r="V65" s="724" t="s">
        <v>1696</v>
      </c>
    </row>
    <row r="66" spans="1:22" x14ac:dyDescent="0.2">
      <c r="A66" s="713" t="s">
        <v>1697</v>
      </c>
      <c r="B66" s="714" t="s">
        <v>1570</v>
      </c>
      <c r="C66" s="727" t="s">
        <v>164</v>
      </c>
      <c r="D66" s="716">
        <v>451</v>
      </c>
      <c r="E66" s="717">
        <v>14</v>
      </c>
      <c r="F66" s="718"/>
      <c r="G66" s="719"/>
      <c r="H66" s="720"/>
      <c r="I66" s="720"/>
      <c r="J66" s="720"/>
      <c r="K66" s="721"/>
      <c r="L66" s="722" t="s">
        <v>23</v>
      </c>
      <c r="M66" s="715" t="s">
        <v>1575</v>
      </c>
      <c r="N66" s="715" t="s">
        <v>1576</v>
      </c>
      <c r="O66" s="721" t="s">
        <v>22</v>
      </c>
      <c r="P66" s="723" t="s">
        <v>22</v>
      </c>
      <c r="Q66" s="721" t="s">
        <v>27</v>
      </c>
      <c r="R66" s="722" t="s">
        <v>27</v>
      </c>
      <c r="S66" s="722" t="s">
        <v>738</v>
      </c>
      <c r="T66" s="722" t="s">
        <v>1581</v>
      </c>
      <c r="U66" s="723" t="s">
        <v>22</v>
      </c>
      <c r="V66" s="724" t="s">
        <v>1698</v>
      </c>
    </row>
    <row r="67" spans="1:22" x14ac:dyDescent="0.2">
      <c r="A67" s="713" t="s">
        <v>1699</v>
      </c>
      <c r="B67" s="714" t="s">
        <v>1570</v>
      </c>
      <c r="C67" s="727" t="s">
        <v>1473</v>
      </c>
      <c r="D67" s="716">
        <v>26</v>
      </c>
      <c r="E67" s="717">
        <v>7</v>
      </c>
      <c r="F67" s="718"/>
      <c r="G67" s="719"/>
      <c r="H67" s="720">
        <v>7</v>
      </c>
      <c r="I67" s="720"/>
      <c r="J67" s="720"/>
      <c r="K67" s="721"/>
      <c r="L67" s="722"/>
      <c r="M67" s="715"/>
      <c r="N67" s="715"/>
      <c r="O67" s="725" t="s">
        <v>22</v>
      </c>
      <c r="P67" s="726" t="s">
        <v>22</v>
      </c>
      <c r="Q67" s="721" t="s">
        <v>27</v>
      </c>
      <c r="R67" s="722" t="s">
        <v>738</v>
      </c>
      <c r="S67" s="722" t="s">
        <v>27</v>
      </c>
      <c r="T67" s="722" t="s">
        <v>23</v>
      </c>
      <c r="U67" s="723" t="s">
        <v>27</v>
      </c>
      <c r="V67" s="724" t="s">
        <v>1700</v>
      </c>
    </row>
    <row r="68" spans="1:22" x14ac:dyDescent="0.2">
      <c r="A68" s="713" t="s">
        <v>1701</v>
      </c>
      <c r="B68" s="714" t="s">
        <v>1584</v>
      </c>
      <c r="C68" s="727" t="s">
        <v>1702</v>
      </c>
      <c r="D68" s="716">
        <v>51821</v>
      </c>
      <c r="E68" s="717">
        <v>8</v>
      </c>
      <c r="F68" s="718"/>
      <c r="G68" s="719"/>
      <c r="H68" s="720"/>
      <c r="I68" s="720"/>
      <c r="J68" s="720"/>
      <c r="K68" s="721" t="s">
        <v>23</v>
      </c>
      <c r="L68" s="722"/>
      <c r="M68" s="715" t="s">
        <v>1703</v>
      </c>
      <c r="N68" s="715"/>
      <c r="O68" s="721" t="s">
        <v>738</v>
      </c>
      <c r="P68" s="723" t="s">
        <v>738</v>
      </c>
      <c r="Q68" s="725" t="s">
        <v>27</v>
      </c>
      <c r="R68" s="730" t="s">
        <v>27</v>
      </c>
      <c r="S68" s="730" t="s">
        <v>738</v>
      </c>
      <c r="T68" s="722" t="s">
        <v>1817</v>
      </c>
      <c r="U68" s="726" t="s">
        <v>22</v>
      </c>
      <c r="V68" s="724" t="s">
        <v>1704</v>
      </c>
    </row>
    <row r="69" spans="1:22" x14ac:dyDescent="0.2">
      <c r="A69" s="713" t="s">
        <v>1705</v>
      </c>
      <c r="B69" s="714" t="s">
        <v>1570</v>
      </c>
      <c r="C69" s="727" t="s">
        <v>1687</v>
      </c>
      <c r="D69" s="716">
        <v>3466</v>
      </c>
      <c r="E69" s="717">
        <v>20</v>
      </c>
      <c r="F69" s="718"/>
      <c r="G69" s="719">
        <v>1</v>
      </c>
      <c r="H69" s="720"/>
      <c r="I69" s="720"/>
      <c r="J69" s="720"/>
      <c r="K69" s="721"/>
      <c r="L69" s="722"/>
      <c r="M69" s="715"/>
      <c r="N69" s="715"/>
      <c r="O69" s="721" t="s">
        <v>27</v>
      </c>
      <c r="P69" s="723" t="s">
        <v>22</v>
      </c>
      <c r="Q69" s="721" t="s">
        <v>27</v>
      </c>
      <c r="R69" s="722" t="s">
        <v>738</v>
      </c>
      <c r="S69" s="722" t="s">
        <v>27</v>
      </c>
      <c r="T69" s="722" t="s">
        <v>49</v>
      </c>
      <c r="U69" s="723" t="s">
        <v>22</v>
      </c>
      <c r="V69" s="724" t="s">
        <v>1706</v>
      </c>
    </row>
    <row r="70" spans="1:22" x14ac:dyDescent="0.2">
      <c r="A70" s="713" t="s">
        <v>1707</v>
      </c>
      <c r="B70" s="714" t="s">
        <v>1605</v>
      </c>
      <c r="C70" s="727" t="s">
        <v>1702</v>
      </c>
      <c r="D70" s="716">
        <v>5890</v>
      </c>
      <c r="E70" s="717">
        <v>6</v>
      </c>
      <c r="F70" s="718"/>
      <c r="G70" s="719"/>
      <c r="H70" s="720"/>
      <c r="I70" s="720"/>
      <c r="J70" s="720"/>
      <c r="K70" s="721" t="s">
        <v>23</v>
      </c>
      <c r="L70" s="722"/>
      <c r="M70" s="715" t="s">
        <v>1703</v>
      </c>
      <c r="N70" s="715"/>
      <c r="O70" s="725" t="s">
        <v>738</v>
      </c>
      <c r="P70" s="726" t="s">
        <v>738</v>
      </c>
      <c r="Q70" s="721" t="s">
        <v>27</v>
      </c>
      <c r="R70" s="722" t="s">
        <v>27</v>
      </c>
      <c r="S70" s="722" t="s">
        <v>738</v>
      </c>
      <c r="T70" s="722" t="s">
        <v>49</v>
      </c>
      <c r="U70" s="723" t="s">
        <v>22</v>
      </c>
      <c r="V70" s="728" t="s">
        <v>1708</v>
      </c>
    </row>
    <row r="71" spans="1:22" x14ac:dyDescent="0.2">
      <c r="A71" s="713" t="s">
        <v>1709</v>
      </c>
      <c r="B71" s="714" t="s">
        <v>1570</v>
      </c>
      <c r="C71" s="727" t="s">
        <v>178</v>
      </c>
      <c r="D71" s="716">
        <v>1193</v>
      </c>
      <c r="E71" s="717">
        <v>8</v>
      </c>
      <c r="F71" s="718"/>
      <c r="G71" s="719"/>
      <c r="H71" s="720"/>
      <c r="I71" s="720"/>
      <c r="J71" s="720"/>
      <c r="K71" s="721"/>
      <c r="L71" s="722"/>
      <c r="M71" s="715"/>
      <c r="N71" s="715"/>
      <c r="O71" s="725" t="s">
        <v>22</v>
      </c>
      <c r="P71" s="726" t="s">
        <v>22</v>
      </c>
      <c r="Q71" s="721" t="s">
        <v>22</v>
      </c>
      <c r="R71" s="722" t="s">
        <v>738</v>
      </c>
      <c r="S71" s="722" t="s">
        <v>22</v>
      </c>
      <c r="T71" s="722" t="s">
        <v>1571</v>
      </c>
      <c r="U71" s="723" t="s">
        <v>22</v>
      </c>
      <c r="V71" s="724" t="s">
        <v>1710</v>
      </c>
    </row>
    <row r="72" spans="1:22" x14ac:dyDescent="0.2">
      <c r="A72" s="713" t="s">
        <v>1711</v>
      </c>
      <c r="B72" s="714" t="s">
        <v>1570</v>
      </c>
      <c r="C72" s="727" t="s">
        <v>1473</v>
      </c>
      <c r="D72" s="716">
        <v>2</v>
      </c>
      <c r="E72" s="717">
        <v>4</v>
      </c>
      <c r="F72" s="718"/>
      <c r="G72" s="719"/>
      <c r="H72" s="720">
        <v>4</v>
      </c>
      <c r="I72" s="720"/>
      <c r="J72" s="720"/>
      <c r="K72" s="721"/>
      <c r="L72" s="722"/>
      <c r="M72" s="715"/>
      <c r="N72" s="715"/>
      <c r="O72" s="725" t="s">
        <v>22</v>
      </c>
      <c r="P72" s="726" t="s">
        <v>22</v>
      </c>
      <c r="Q72" s="721" t="s">
        <v>27</v>
      </c>
      <c r="R72" s="722" t="s">
        <v>738</v>
      </c>
      <c r="S72" s="722" t="s">
        <v>27</v>
      </c>
      <c r="T72" s="722" t="s">
        <v>23</v>
      </c>
      <c r="U72" s="723" t="s">
        <v>27</v>
      </c>
      <c r="V72" s="724" t="s">
        <v>1712</v>
      </c>
    </row>
    <row r="73" spans="1:22" x14ac:dyDescent="0.2">
      <c r="A73" s="713" t="s">
        <v>1474</v>
      </c>
      <c r="B73" s="714" t="s">
        <v>1584</v>
      </c>
      <c r="C73" s="727" t="s">
        <v>1474</v>
      </c>
      <c r="D73" s="716">
        <v>3792621</v>
      </c>
      <c r="E73" s="717">
        <v>3</v>
      </c>
      <c r="F73" s="718"/>
      <c r="G73" s="719"/>
      <c r="H73" s="720"/>
      <c r="I73" s="720"/>
      <c r="J73" s="720"/>
      <c r="K73" s="721" t="s">
        <v>23</v>
      </c>
      <c r="L73" s="722"/>
      <c r="M73" s="715" t="s">
        <v>1681</v>
      </c>
      <c r="N73" s="715"/>
      <c r="O73" s="721" t="s">
        <v>738</v>
      </c>
      <c r="P73" s="723" t="s">
        <v>738</v>
      </c>
      <c r="Q73" s="721" t="s">
        <v>22</v>
      </c>
      <c r="R73" s="722" t="s">
        <v>22</v>
      </c>
      <c r="S73" s="722" t="s">
        <v>738</v>
      </c>
      <c r="T73" s="722" t="s">
        <v>1571</v>
      </c>
      <c r="U73" s="723" t="s">
        <v>22</v>
      </c>
      <c r="V73" s="724" t="s">
        <v>1682</v>
      </c>
    </row>
    <row r="74" spans="1:22" x14ac:dyDescent="0.2">
      <c r="A74" s="713" t="s">
        <v>1713</v>
      </c>
      <c r="B74" s="714" t="s">
        <v>1570</v>
      </c>
      <c r="C74" s="727" t="s">
        <v>1597</v>
      </c>
      <c r="D74" s="716">
        <v>11310</v>
      </c>
      <c r="E74" s="717">
        <v>8</v>
      </c>
      <c r="F74" s="718"/>
      <c r="G74" s="719">
        <v>1</v>
      </c>
      <c r="H74" s="720"/>
      <c r="I74" s="720"/>
      <c r="J74" s="720"/>
      <c r="K74" s="721"/>
      <c r="L74" s="722" t="s">
        <v>23</v>
      </c>
      <c r="M74" s="715" t="s">
        <v>1575</v>
      </c>
      <c r="N74" s="715" t="s">
        <v>1589</v>
      </c>
      <c r="O74" s="721" t="s">
        <v>27</v>
      </c>
      <c r="P74" s="723" t="s">
        <v>27</v>
      </c>
      <c r="Q74" s="721" t="s">
        <v>27</v>
      </c>
      <c r="R74" s="722" t="s">
        <v>27</v>
      </c>
      <c r="S74" s="722" t="s">
        <v>738</v>
      </c>
      <c r="T74" s="722" t="s">
        <v>1817</v>
      </c>
      <c r="U74" s="723" t="s">
        <v>22</v>
      </c>
      <c r="V74" s="724" t="s">
        <v>1714</v>
      </c>
    </row>
    <row r="75" spans="1:22" x14ac:dyDescent="0.2">
      <c r="A75" s="713" t="s">
        <v>1715</v>
      </c>
      <c r="B75" s="714" t="s">
        <v>1584</v>
      </c>
      <c r="C75" s="715" t="s">
        <v>1594</v>
      </c>
      <c r="D75" s="716">
        <v>8234</v>
      </c>
      <c r="E75" s="717">
        <v>17</v>
      </c>
      <c r="F75" s="718"/>
      <c r="G75" s="719"/>
      <c r="H75" s="720"/>
      <c r="I75" s="720"/>
      <c r="J75" s="720"/>
      <c r="K75" s="721"/>
      <c r="L75" s="722"/>
      <c r="M75" s="715"/>
      <c r="N75" s="715"/>
      <c r="O75" s="725" t="s">
        <v>27</v>
      </c>
      <c r="P75" s="726" t="s">
        <v>22</v>
      </c>
      <c r="Q75" s="721" t="s">
        <v>27</v>
      </c>
      <c r="R75" s="722" t="s">
        <v>738</v>
      </c>
      <c r="S75" s="722" t="s">
        <v>27</v>
      </c>
      <c r="T75" s="722" t="s">
        <v>1818</v>
      </c>
      <c r="U75" s="723" t="s">
        <v>22</v>
      </c>
      <c r="V75" s="724" t="s">
        <v>1716</v>
      </c>
    </row>
    <row r="76" spans="1:22" x14ac:dyDescent="0.2">
      <c r="A76" s="713" t="s">
        <v>1293</v>
      </c>
      <c r="B76" s="714" t="s">
        <v>1570</v>
      </c>
      <c r="C76" s="727" t="s">
        <v>1293</v>
      </c>
      <c r="D76" s="716">
        <v>2173</v>
      </c>
      <c r="E76" s="717">
        <v>28</v>
      </c>
      <c r="F76" s="718"/>
      <c r="G76" s="719">
        <v>3</v>
      </c>
      <c r="H76" s="720"/>
      <c r="I76" s="720"/>
      <c r="J76" s="720"/>
      <c r="K76" s="721"/>
      <c r="L76" s="722"/>
      <c r="M76" s="715"/>
      <c r="N76" s="715"/>
      <c r="O76" s="721" t="s">
        <v>22</v>
      </c>
      <c r="P76" s="723" t="s">
        <v>22</v>
      </c>
      <c r="Q76" s="721" t="s">
        <v>27</v>
      </c>
      <c r="R76" s="722" t="s">
        <v>738</v>
      </c>
      <c r="S76" s="722" t="s">
        <v>27</v>
      </c>
      <c r="T76" s="722" t="s">
        <v>1581</v>
      </c>
      <c r="U76" s="723" t="s">
        <v>22</v>
      </c>
      <c r="V76" s="724" t="s">
        <v>1717</v>
      </c>
    </row>
    <row r="77" spans="1:22" x14ac:dyDescent="0.2">
      <c r="A77" s="713" t="s">
        <v>1718</v>
      </c>
      <c r="B77" s="714" t="s">
        <v>1570</v>
      </c>
      <c r="C77" s="727" t="s">
        <v>1585</v>
      </c>
      <c r="D77" s="716">
        <v>282</v>
      </c>
      <c r="E77" s="717">
        <v>3</v>
      </c>
      <c r="F77" s="718"/>
      <c r="G77" s="719"/>
      <c r="H77" s="720"/>
      <c r="I77" s="720"/>
      <c r="J77" s="720"/>
      <c r="K77" s="721"/>
      <c r="L77" s="722" t="s">
        <v>23</v>
      </c>
      <c r="M77" s="715" t="s">
        <v>1575</v>
      </c>
      <c r="N77" s="715" t="s">
        <v>1576</v>
      </c>
      <c r="O77" s="721" t="s">
        <v>27</v>
      </c>
      <c r="P77" s="726" t="s">
        <v>22</v>
      </c>
      <c r="Q77" s="721" t="s">
        <v>27</v>
      </c>
      <c r="R77" s="722" t="s">
        <v>27</v>
      </c>
      <c r="S77" s="722" t="s">
        <v>738</v>
      </c>
      <c r="T77" s="722" t="s">
        <v>49</v>
      </c>
      <c r="U77" s="723" t="s">
        <v>22</v>
      </c>
      <c r="V77" s="724" t="s">
        <v>1719</v>
      </c>
    </row>
    <row r="78" spans="1:22" x14ac:dyDescent="0.2">
      <c r="A78" s="713" t="s">
        <v>1720</v>
      </c>
      <c r="B78" s="714" t="s">
        <v>1605</v>
      </c>
      <c r="C78" s="727" t="s">
        <v>1702</v>
      </c>
      <c r="D78" s="716">
        <v>3185</v>
      </c>
      <c r="E78" s="717">
        <v>7</v>
      </c>
      <c r="F78" s="718">
        <v>1</v>
      </c>
      <c r="G78" s="719"/>
      <c r="H78" s="720"/>
      <c r="I78" s="720"/>
      <c r="J78" s="720"/>
      <c r="K78" s="721" t="s">
        <v>23</v>
      </c>
      <c r="L78" s="722"/>
      <c r="M78" s="715" t="s">
        <v>1703</v>
      </c>
      <c r="N78" s="715"/>
      <c r="O78" s="725" t="s">
        <v>738</v>
      </c>
      <c r="P78" s="726" t="s">
        <v>738</v>
      </c>
      <c r="Q78" s="721" t="s">
        <v>27</v>
      </c>
      <c r="R78" s="722" t="s">
        <v>27</v>
      </c>
      <c r="S78" s="722" t="s">
        <v>738</v>
      </c>
      <c r="T78" s="722" t="s">
        <v>1721</v>
      </c>
      <c r="U78" s="723" t="s">
        <v>22</v>
      </c>
      <c r="V78" s="724" t="s">
        <v>1722</v>
      </c>
    </row>
    <row r="79" spans="1:22" x14ac:dyDescent="0.2">
      <c r="A79" s="713" t="s">
        <v>1723</v>
      </c>
      <c r="B79" s="714" t="s">
        <v>1584</v>
      </c>
      <c r="C79" s="727" t="s">
        <v>1702</v>
      </c>
      <c r="D79" s="716">
        <v>77519</v>
      </c>
      <c r="E79" s="717">
        <v>6</v>
      </c>
      <c r="F79" s="718"/>
      <c r="G79" s="719"/>
      <c r="H79" s="720"/>
      <c r="I79" s="720"/>
      <c r="J79" s="720"/>
      <c r="K79" s="721" t="s">
        <v>23</v>
      </c>
      <c r="L79" s="722"/>
      <c r="M79" s="715" t="s">
        <v>1703</v>
      </c>
      <c r="N79" s="715"/>
      <c r="O79" s="721" t="s">
        <v>738</v>
      </c>
      <c r="P79" s="723" t="s">
        <v>738</v>
      </c>
      <c r="Q79" s="721" t="s">
        <v>27</v>
      </c>
      <c r="R79" s="722" t="s">
        <v>27</v>
      </c>
      <c r="S79" s="722" t="s">
        <v>738</v>
      </c>
      <c r="T79" s="722" t="s">
        <v>1721</v>
      </c>
      <c r="U79" s="723" t="s">
        <v>22</v>
      </c>
      <c r="V79" s="724" t="s">
        <v>1722</v>
      </c>
    </row>
    <row r="80" spans="1:22" x14ac:dyDescent="0.2">
      <c r="A80" s="713" t="s">
        <v>1724</v>
      </c>
      <c r="B80" s="714" t="s">
        <v>1570</v>
      </c>
      <c r="C80" s="727" t="s">
        <v>1293</v>
      </c>
      <c r="D80" s="716">
        <v>1204</v>
      </c>
      <c r="E80" s="717">
        <v>65</v>
      </c>
      <c r="F80" s="718"/>
      <c r="G80" s="719"/>
      <c r="H80" s="720">
        <v>61</v>
      </c>
      <c r="I80" s="720"/>
      <c r="J80" s="720"/>
      <c r="K80" s="721"/>
      <c r="L80" s="722"/>
      <c r="M80" s="715"/>
      <c r="N80" s="715"/>
      <c r="O80" s="721" t="s">
        <v>22</v>
      </c>
      <c r="P80" s="723" t="s">
        <v>22</v>
      </c>
      <c r="Q80" s="721" t="s">
        <v>27</v>
      </c>
      <c r="R80" s="722" t="s">
        <v>738</v>
      </c>
      <c r="S80" s="722" t="s">
        <v>27</v>
      </c>
      <c r="T80" s="722" t="s">
        <v>23</v>
      </c>
      <c r="U80" s="723" t="s">
        <v>27</v>
      </c>
      <c r="V80" s="724" t="s">
        <v>1725</v>
      </c>
    </row>
    <row r="81" spans="1:22" x14ac:dyDescent="0.2">
      <c r="A81" s="713" t="s">
        <v>1726</v>
      </c>
      <c r="B81" s="714" t="s">
        <v>1570</v>
      </c>
      <c r="C81" s="727" t="s">
        <v>1480</v>
      </c>
      <c r="D81" s="716">
        <v>941</v>
      </c>
      <c r="E81" s="717">
        <v>5</v>
      </c>
      <c r="F81" s="718"/>
      <c r="G81" s="719"/>
      <c r="H81" s="720">
        <v>5</v>
      </c>
      <c r="I81" s="720"/>
      <c r="J81" s="720"/>
      <c r="K81" s="721"/>
      <c r="L81" s="722"/>
      <c r="M81" s="715"/>
      <c r="N81" s="715"/>
      <c r="O81" s="725" t="s">
        <v>27</v>
      </c>
      <c r="P81" s="726" t="s">
        <v>22</v>
      </c>
      <c r="Q81" s="721" t="s">
        <v>27</v>
      </c>
      <c r="R81" s="722" t="s">
        <v>738</v>
      </c>
      <c r="S81" s="722" t="s">
        <v>27</v>
      </c>
      <c r="T81" s="722" t="s">
        <v>23</v>
      </c>
      <c r="U81" s="723" t="s">
        <v>27</v>
      </c>
      <c r="V81" s="724" t="s">
        <v>1727</v>
      </c>
    </row>
    <row r="82" spans="1:22" x14ac:dyDescent="0.2">
      <c r="A82" s="713" t="s">
        <v>1728</v>
      </c>
      <c r="B82" s="714" t="s">
        <v>1570</v>
      </c>
      <c r="C82" s="727" t="s">
        <v>1687</v>
      </c>
      <c r="D82" s="716">
        <v>4238</v>
      </c>
      <c r="E82" s="717">
        <v>44</v>
      </c>
      <c r="F82" s="718"/>
      <c r="G82" s="719">
        <v>2</v>
      </c>
      <c r="H82" s="720"/>
      <c r="I82" s="720"/>
      <c r="J82" s="720"/>
      <c r="K82" s="721"/>
      <c r="L82" s="722"/>
      <c r="M82" s="715"/>
      <c r="N82" s="715"/>
      <c r="O82" s="721" t="s">
        <v>22</v>
      </c>
      <c r="P82" s="723" t="s">
        <v>22</v>
      </c>
      <c r="Q82" s="721" t="s">
        <v>22</v>
      </c>
      <c r="R82" s="722" t="s">
        <v>738</v>
      </c>
      <c r="S82" s="722" t="s">
        <v>22</v>
      </c>
      <c r="T82" s="722" t="s">
        <v>1571</v>
      </c>
      <c r="U82" s="723" t="s">
        <v>22</v>
      </c>
      <c r="V82" s="724" t="s">
        <v>1729</v>
      </c>
    </row>
    <row r="83" spans="1:22" x14ac:dyDescent="0.2">
      <c r="A83" s="713" t="s">
        <v>1730</v>
      </c>
      <c r="B83" s="714" t="s">
        <v>1570</v>
      </c>
      <c r="C83" s="727" t="s">
        <v>369</v>
      </c>
      <c r="D83" s="716">
        <v>646</v>
      </c>
      <c r="E83" s="717">
        <v>11</v>
      </c>
      <c r="F83" s="718"/>
      <c r="G83" s="719"/>
      <c r="H83" s="720">
        <v>11</v>
      </c>
      <c r="I83" s="720"/>
      <c r="J83" s="720"/>
      <c r="K83" s="721"/>
      <c r="L83" s="722" t="s">
        <v>23</v>
      </c>
      <c r="M83" s="715" t="s">
        <v>1575</v>
      </c>
      <c r="N83" s="715" t="s">
        <v>1576</v>
      </c>
      <c r="O83" s="721" t="s">
        <v>22</v>
      </c>
      <c r="P83" s="723" t="s">
        <v>22</v>
      </c>
      <c r="Q83" s="721" t="s">
        <v>27</v>
      </c>
      <c r="R83" s="722" t="s">
        <v>27</v>
      </c>
      <c r="S83" s="722" t="s">
        <v>738</v>
      </c>
      <c r="T83" s="722" t="s">
        <v>23</v>
      </c>
      <c r="U83" s="723" t="s">
        <v>27</v>
      </c>
      <c r="V83" s="724" t="s">
        <v>1731</v>
      </c>
    </row>
    <row r="84" spans="1:22" x14ac:dyDescent="0.2">
      <c r="A84" s="713" t="s">
        <v>1732</v>
      </c>
      <c r="B84" s="714" t="s">
        <v>1570</v>
      </c>
      <c r="C84" s="727" t="s">
        <v>369</v>
      </c>
      <c r="D84" s="716">
        <v>1628</v>
      </c>
      <c r="E84" s="717">
        <v>57</v>
      </c>
      <c r="F84" s="718"/>
      <c r="G84" s="719"/>
      <c r="H84" s="720">
        <v>57</v>
      </c>
      <c r="I84" s="720"/>
      <c r="J84" s="720"/>
      <c r="K84" s="721"/>
      <c r="L84" s="722" t="s">
        <v>23</v>
      </c>
      <c r="M84" s="715" t="s">
        <v>1575</v>
      </c>
      <c r="N84" s="715" t="s">
        <v>1576</v>
      </c>
      <c r="O84" s="721" t="s">
        <v>22</v>
      </c>
      <c r="P84" s="723" t="s">
        <v>22</v>
      </c>
      <c r="Q84" s="721" t="s">
        <v>27</v>
      </c>
      <c r="R84" s="722" t="s">
        <v>27</v>
      </c>
      <c r="S84" s="722" t="s">
        <v>738</v>
      </c>
      <c r="T84" s="722" t="s">
        <v>23</v>
      </c>
      <c r="U84" s="723" t="s">
        <v>27</v>
      </c>
      <c r="V84" s="724" t="s">
        <v>1733</v>
      </c>
    </row>
    <row r="85" spans="1:22" x14ac:dyDescent="0.2">
      <c r="A85" s="713" t="s">
        <v>1734</v>
      </c>
      <c r="B85" s="714" t="s">
        <v>1570</v>
      </c>
      <c r="C85" s="727" t="s">
        <v>369</v>
      </c>
      <c r="D85" s="716">
        <v>2213</v>
      </c>
      <c r="E85" s="717">
        <v>20</v>
      </c>
      <c r="F85" s="718"/>
      <c r="G85" s="719"/>
      <c r="H85" s="720">
        <v>20</v>
      </c>
      <c r="I85" s="720"/>
      <c r="J85" s="720"/>
      <c r="K85" s="721"/>
      <c r="L85" s="722" t="s">
        <v>23</v>
      </c>
      <c r="M85" s="715" t="s">
        <v>1575</v>
      </c>
      <c r="N85" s="715" t="s">
        <v>1576</v>
      </c>
      <c r="O85" s="721" t="s">
        <v>22</v>
      </c>
      <c r="P85" s="723" t="s">
        <v>22</v>
      </c>
      <c r="Q85" s="721" t="s">
        <v>27</v>
      </c>
      <c r="R85" s="722" t="s">
        <v>27</v>
      </c>
      <c r="S85" s="722" t="s">
        <v>738</v>
      </c>
      <c r="T85" s="722" t="s">
        <v>23</v>
      </c>
      <c r="U85" s="723" t="s">
        <v>27</v>
      </c>
      <c r="V85" s="724" t="s">
        <v>1735</v>
      </c>
    </row>
    <row r="86" spans="1:22" x14ac:dyDescent="0.2">
      <c r="A86" s="713" t="s">
        <v>1287</v>
      </c>
      <c r="B86" s="714" t="s">
        <v>1584</v>
      </c>
      <c r="C86" s="715" t="s">
        <v>1478</v>
      </c>
      <c r="D86" s="716">
        <v>3068</v>
      </c>
      <c r="E86" s="717">
        <v>14</v>
      </c>
      <c r="F86" s="718"/>
      <c r="G86" s="719">
        <v>2</v>
      </c>
      <c r="H86" s="720">
        <v>14</v>
      </c>
      <c r="I86" s="720"/>
      <c r="J86" s="720">
        <v>2</v>
      </c>
      <c r="K86" s="721"/>
      <c r="L86" s="722" t="s">
        <v>23</v>
      </c>
      <c r="M86" s="715" t="s">
        <v>1575</v>
      </c>
      <c r="N86" s="715" t="s">
        <v>1589</v>
      </c>
      <c r="O86" s="721" t="s">
        <v>27</v>
      </c>
      <c r="P86" s="723" t="s">
        <v>27</v>
      </c>
      <c r="Q86" s="721" t="s">
        <v>27</v>
      </c>
      <c r="R86" s="722" t="s">
        <v>27</v>
      </c>
      <c r="S86" s="722" t="s">
        <v>738</v>
      </c>
      <c r="T86" s="722" t="s">
        <v>23</v>
      </c>
      <c r="U86" s="723" t="s">
        <v>27</v>
      </c>
      <c r="V86" s="724" t="s">
        <v>1736</v>
      </c>
    </row>
    <row r="87" spans="1:22" x14ac:dyDescent="0.2">
      <c r="A87" s="713" t="s">
        <v>1737</v>
      </c>
      <c r="B87" s="714" t="s">
        <v>1570</v>
      </c>
      <c r="C87" s="727" t="s">
        <v>1477</v>
      </c>
      <c r="D87" s="716">
        <v>13022</v>
      </c>
      <c r="E87" s="717">
        <v>5</v>
      </c>
      <c r="F87" s="718"/>
      <c r="G87" s="719"/>
      <c r="H87" s="720"/>
      <c r="I87" s="720"/>
      <c r="J87" s="720"/>
      <c r="K87" s="721"/>
      <c r="L87" s="722" t="s">
        <v>23</v>
      </c>
      <c r="M87" s="715" t="s">
        <v>1575</v>
      </c>
      <c r="N87" s="715" t="s">
        <v>1589</v>
      </c>
      <c r="O87" s="721" t="s">
        <v>738</v>
      </c>
      <c r="P87" s="723" t="s">
        <v>738</v>
      </c>
      <c r="Q87" s="721" t="s">
        <v>27</v>
      </c>
      <c r="R87" s="722" t="s">
        <v>27</v>
      </c>
      <c r="S87" s="722" t="s">
        <v>738</v>
      </c>
      <c r="T87" s="722" t="s">
        <v>1581</v>
      </c>
      <c r="U87" s="723" t="s">
        <v>22</v>
      </c>
      <c r="V87" s="728" t="s">
        <v>1738</v>
      </c>
    </row>
    <row r="88" spans="1:22" x14ac:dyDescent="0.2">
      <c r="A88" s="713" t="s">
        <v>1739</v>
      </c>
      <c r="B88" s="714" t="s">
        <v>1605</v>
      </c>
      <c r="C88" s="727" t="s">
        <v>1597</v>
      </c>
      <c r="D88" s="716">
        <v>8280</v>
      </c>
      <c r="E88" s="717">
        <v>4</v>
      </c>
      <c r="F88" s="718"/>
      <c r="G88" s="719"/>
      <c r="H88" s="720">
        <v>1</v>
      </c>
      <c r="I88" s="720"/>
      <c r="J88" s="720"/>
      <c r="K88" s="721"/>
      <c r="L88" s="722" t="s">
        <v>23</v>
      </c>
      <c r="M88" s="715" t="s">
        <v>1575</v>
      </c>
      <c r="N88" s="715" t="s">
        <v>1589</v>
      </c>
      <c r="O88" s="721" t="s">
        <v>27</v>
      </c>
      <c r="P88" s="723" t="s">
        <v>27</v>
      </c>
      <c r="Q88" s="721" t="s">
        <v>27</v>
      </c>
      <c r="R88" s="722" t="s">
        <v>27</v>
      </c>
      <c r="S88" s="722" t="s">
        <v>738</v>
      </c>
      <c r="T88" s="722" t="s">
        <v>23</v>
      </c>
      <c r="U88" s="723" t="s">
        <v>27</v>
      </c>
      <c r="V88" s="724" t="s">
        <v>1740</v>
      </c>
    </row>
    <row r="89" spans="1:22" x14ac:dyDescent="0.2">
      <c r="A89" s="713" t="s">
        <v>1741</v>
      </c>
      <c r="B89" s="714" t="s">
        <v>1570</v>
      </c>
      <c r="C89" s="715" t="s">
        <v>1477</v>
      </c>
      <c r="D89" s="716">
        <v>831</v>
      </c>
      <c r="E89" s="717"/>
      <c r="F89" s="718"/>
      <c r="G89" s="719">
        <v>1</v>
      </c>
      <c r="H89" s="720"/>
      <c r="I89" s="720"/>
      <c r="J89" s="720"/>
      <c r="K89" s="721"/>
      <c r="L89" s="722" t="s">
        <v>23</v>
      </c>
      <c r="M89" s="715" t="s">
        <v>1575</v>
      </c>
      <c r="N89" s="715" t="s">
        <v>1576</v>
      </c>
      <c r="O89" s="721" t="s">
        <v>27</v>
      </c>
      <c r="P89" s="723" t="s">
        <v>22</v>
      </c>
      <c r="Q89" s="721" t="s">
        <v>22</v>
      </c>
      <c r="R89" s="722" t="s">
        <v>22</v>
      </c>
      <c r="S89" s="722" t="s">
        <v>738</v>
      </c>
      <c r="T89" s="722" t="s">
        <v>1571</v>
      </c>
      <c r="U89" s="723" t="s">
        <v>22</v>
      </c>
      <c r="V89" s="724" t="s">
        <v>1742</v>
      </c>
    </row>
    <row r="90" spans="1:22" x14ac:dyDescent="0.2">
      <c r="A90" s="713" t="s">
        <v>1743</v>
      </c>
      <c r="B90" s="714" t="s">
        <v>1570</v>
      </c>
      <c r="C90" s="727" t="s">
        <v>1480</v>
      </c>
      <c r="D90" s="716">
        <v>4269</v>
      </c>
      <c r="E90" s="717">
        <v>5</v>
      </c>
      <c r="F90" s="718"/>
      <c r="G90" s="719"/>
      <c r="H90" s="720">
        <v>5</v>
      </c>
      <c r="I90" s="720"/>
      <c r="J90" s="720"/>
      <c r="K90" s="721"/>
      <c r="L90" s="722"/>
      <c r="M90" s="715"/>
      <c r="N90" s="715"/>
      <c r="O90" s="725" t="s">
        <v>27</v>
      </c>
      <c r="P90" s="726" t="s">
        <v>22</v>
      </c>
      <c r="Q90" s="721" t="s">
        <v>27</v>
      </c>
      <c r="R90" s="722" t="s">
        <v>738</v>
      </c>
      <c r="S90" s="722" t="s">
        <v>27</v>
      </c>
      <c r="T90" s="722" t="s">
        <v>23</v>
      </c>
      <c r="U90" s="723" t="s">
        <v>27</v>
      </c>
      <c r="V90" s="724" t="s">
        <v>1744</v>
      </c>
    </row>
    <row r="91" spans="1:22" x14ac:dyDescent="0.2">
      <c r="A91" s="713" t="s">
        <v>1745</v>
      </c>
      <c r="B91" s="714" t="s">
        <v>1570</v>
      </c>
      <c r="C91" s="727" t="s">
        <v>1479</v>
      </c>
      <c r="D91" s="716">
        <v>134</v>
      </c>
      <c r="E91" s="717">
        <v>3</v>
      </c>
      <c r="F91" s="718"/>
      <c r="G91" s="719"/>
      <c r="H91" s="720">
        <v>3</v>
      </c>
      <c r="I91" s="720"/>
      <c r="J91" s="720"/>
      <c r="K91" s="721"/>
      <c r="L91" s="722"/>
      <c r="M91" s="715"/>
      <c r="N91" s="715"/>
      <c r="O91" s="725" t="s">
        <v>22</v>
      </c>
      <c r="P91" s="726" t="s">
        <v>22</v>
      </c>
      <c r="Q91" s="721" t="s">
        <v>27</v>
      </c>
      <c r="R91" s="722" t="s">
        <v>738</v>
      </c>
      <c r="S91" s="722" t="s">
        <v>27</v>
      </c>
      <c r="T91" s="722" t="s">
        <v>23</v>
      </c>
      <c r="U91" s="723" t="s">
        <v>27</v>
      </c>
      <c r="V91" s="724" t="s">
        <v>1746</v>
      </c>
    </row>
    <row r="92" spans="1:22" x14ac:dyDescent="0.2">
      <c r="A92" s="713" t="s">
        <v>1747</v>
      </c>
      <c r="B92" s="714" t="s">
        <v>1570</v>
      </c>
      <c r="C92" s="727" t="s">
        <v>1585</v>
      </c>
      <c r="D92" s="716">
        <v>2219</v>
      </c>
      <c r="E92" s="717">
        <v>11</v>
      </c>
      <c r="F92" s="718"/>
      <c r="G92" s="719"/>
      <c r="H92" s="720"/>
      <c r="I92" s="720"/>
      <c r="J92" s="720"/>
      <c r="K92" s="721"/>
      <c r="L92" s="722" t="s">
        <v>23</v>
      </c>
      <c r="M92" s="715" t="s">
        <v>1575</v>
      </c>
      <c r="N92" s="715" t="s">
        <v>1576</v>
      </c>
      <c r="O92" s="721" t="s">
        <v>22</v>
      </c>
      <c r="P92" s="726" t="s">
        <v>22</v>
      </c>
      <c r="Q92" s="721" t="s">
        <v>27</v>
      </c>
      <c r="R92" s="722" t="s">
        <v>27</v>
      </c>
      <c r="S92" s="722" t="s">
        <v>738</v>
      </c>
      <c r="T92" s="722" t="s">
        <v>49</v>
      </c>
      <c r="U92" s="723" t="s">
        <v>22</v>
      </c>
      <c r="V92" s="724" t="s">
        <v>1719</v>
      </c>
    </row>
    <row r="93" spans="1:22" x14ac:dyDescent="0.2">
      <c r="A93" s="713" t="s">
        <v>1748</v>
      </c>
      <c r="B93" s="714" t="s">
        <v>1605</v>
      </c>
      <c r="C93" s="727" t="s">
        <v>1480</v>
      </c>
      <c r="D93" s="716">
        <v>2796</v>
      </c>
      <c r="E93" s="717">
        <v>11</v>
      </c>
      <c r="F93" s="718"/>
      <c r="G93" s="719"/>
      <c r="H93" s="720">
        <v>11</v>
      </c>
      <c r="I93" s="720"/>
      <c r="J93" s="720"/>
      <c r="K93" s="721"/>
      <c r="L93" s="722"/>
      <c r="M93" s="715"/>
      <c r="N93" s="715"/>
      <c r="O93" s="725" t="s">
        <v>22</v>
      </c>
      <c r="P93" s="726" t="s">
        <v>22</v>
      </c>
      <c r="Q93" s="721" t="s">
        <v>27</v>
      </c>
      <c r="R93" s="722" t="s">
        <v>738</v>
      </c>
      <c r="S93" s="722" t="s">
        <v>27</v>
      </c>
      <c r="T93" s="722" t="s">
        <v>23</v>
      </c>
      <c r="U93" s="723" t="s">
        <v>27</v>
      </c>
      <c r="V93" s="724" t="s">
        <v>1749</v>
      </c>
    </row>
    <row r="94" spans="1:22" x14ac:dyDescent="0.2">
      <c r="A94" s="713" t="s">
        <v>1750</v>
      </c>
      <c r="B94" s="714" t="s">
        <v>1570</v>
      </c>
      <c r="C94" s="727" t="s">
        <v>1585</v>
      </c>
      <c r="D94" s="716">
        <v>1094</v>
      </c>
      <c r="E94" s="717">
        <v>4</v>
      </c>
      <c r="F94" s="718"/>
      <c r="G94" s="719"/>
      <c r="H94" s="720"/>
      <c r="I94" s="720"/>
      <c r="J94" s="720"/>
      <c r="K94" s="721"/>
      <c r="L94" s="722" t="s">
        <v>23</v>
      </c>
      <c r="M94" s="715" t="s">
        <v>1575</v>
      </c>
      <c r="N94" s="715" t="s">
        <v>1576</v>
      </c>
      <c r="O94" s="721" t="s">
        <v>22</v>
      </c>
      <c r="P94" s="726" t="s">
        <v>22</v>
      </c>
      <c r="Q94" s="721" t="s">
        <v>27</v>
      </c>
      <c r="R94" s="722" t="s">
        <v>27</v>
      </c>
      <c r="S94" s="722" t="s">
        <v>738</v>
      </c>
      <c r="T94" s="722" t="s">
        <v>49</v>
      </c>
      <c r="U94" s="723" t="s">
        <v>22</v>
      </c>
      <c r="V94" s="724" t="s">
        <v>1719</v>
      </c>
    </row>
    <row r="95" spans="1:22" x14ac:dyDescent="0.2">
      <c r="A95" s="713" t="s">
        <v>1751</v>
      </c>
      <c r="B95" s="714" t="s">
        <v>1584</v>
      </c>
      <c r="C95" s="727" t="s">
        <v>1476</v>
      </c>
      <c r="D95" s="716">
        <v>10389</v>
      </c>
      <c r="E95" s="717">
        <v>17</v>
      </c>
      <c r="F95" s="718"/>
      <c r="G95" s="719">
        <v>1</v>
      </c>
      <c r="H95" s="720">
        <v>17</v>
      </c>
      <c r="I95" s="720"/>
      <c r="J95" s="720">
        <v>1</v>
      </c>
      <c r="K95" s="721"/>
      <c r="L95" s="722" t="s">
        <v>23</v>
      </c>
      <c r="M95" s="715" t="s">
        <v>1575</v>
      </c>
      <c r="N95" s="715" t="s">
        <v>1589</v>
      </c>
      <c r="O95" s="721" t="s">
        <v>738</v>
      </c>
      <c r="P95" s="723" t="s">
        <v>738</v>
      </c>
      <c r="Q95" s="721" t="s">
        <v>27</v>
      </c>
      <c r="R95" s="722" t="s">
        <v>27</v>
      </c>
      <c r="S95" s="722" t="s">
        <v>738</v>
      </c>
      <c r="T95" s="722" t="s">
        <v>23</v>
      </c>
      <c r="U95" s="723" t="s">
        <v>27</v>
      </c>
      <c r="V95" s="728" t="s">
        <v>1635</v>
      </c>
    </row>
    <row r="96" spans="1:22" x14ac:dyDescent="0.2">
      <c r="A96" s="713" t="s">
        <v>1752</v>
      </c>
      <c r="B96" s="714" t="s">
        <v>1584</v>
      </c>
      <c r="C96" s="715" t="s">
        <v>1585</v>
      </c>
      <c r="D96" s="716">
        <v>1005</v>
      </c>
      <c r="E96" s="717">
        <v>6</v>
      </c>
      <c r="F96" s="718"/>
      <c r="G96" s="719">
        <v>1</v>
      </c>
      <c r="H96" s="720"/>
      <c r="I96" s="720"/>
      <c r="J96" s="720"/>
      <c r="K96" s="721"/>
      <c r="L96" s="722" t="s">
        <v>23</v>
      </c>
      <c r="M96" s="715" t="s">
        <v>1575</v>
      </c>
      <c r="N96" s="715" t="s">
        <v>1576</v>
      </c>
      <c r="O96" s="721" t="s">
        <v>22</v>
      </c>
      <c r="P96" s="726" t="s">
        <v>22</v>
      </c>
      <c r="Q96" s="721" t="s">
        <v>22</v>
      </c>
      <c r="R96" s="722" t="s">
        <v>22</v>
      </c>
      <c r="S96" s="722" t="s">
        <v>738</v>
      </c>
      <c r="T96" s="722" t="s">
        <v>1571</v>
      </c>
      <c r="U96" s="723" t="s">
        <v>22</v>
      </c>
      <c r="V96" s="724" t="s">
        <v>1586</v>
      </c>
    </row>
    <row r="97" spans="1:22" x14ac:dyDescent="0.2">
      <c r="A97" s="713" t="s">
        <v>1753</v>
      </c>
      <c r="B97" s="714" t="s">
        <v>1570</v>
      </c>
      <c r="C97" s="727" t="s">
        <v>369</v>
      </c>
      <c r="D97" s="716">
        <v>475</v>
      </c>
      <c r="E97" s="717">
        <v>43</v>
      </c>
      <c r="F97" s="718"/>
      <c r="G97" s="719"/>
      <c r="H97" s="720">
        <v>43</v>
      </c>
      <c r="I97" s="720"/>
      <c r="J97" s="720"/>
      <c r="K97" s="721"/>
      <c r="L97" s="722" t="s">
        <v>23</v>
      </c>
      <c r="M97" s="715" t="s">
        <v>1575</v>
      </c>
      <c r="N97" s="715" t="s">
        <v>1576</v>
      </c>
      <c r="O97" s="721" t="s">
        <v>22</v>
      </c>
      <c r="P97" s="723" t="s">
        <v>22</v>
      </c>
      <c r="Q97" s="721" t="s">
        <v>27</v>
      </c>
      <c r="R97" s="722" t="s">
        <v>27</v>
      </c>
      <c r="S97" s="722" t="s">
        <v>738</v>
      </c>
      <c r="T97" s="722" t="s">
        <v>23</v>
      </c>
      <c r="U97" s="723" t="s">
        <v>27</v>
      </c>
      <c r="V97" s="724" t="s">
        <v>1754</v>
      </c>
    </row>
    <row r="98" spans="1:22" x14ac:dyDescent="0.2">
      <c r="A98" s="713" t="s">
        <v>1755</v>
      </c>
      <c r="B98" s="714" t="s">
        <v>1570</v>
      </c>
      <c r="C98" s="715" t="s">
        <v>369</v>
      </c>
      <c r="D98" s="716">
        <v>5325</v>
      </c>
      <c r="E98" s="717"/>
      <c r="F98" s="718"/>
      <c r="G98" s="719">
        <v>1</v>
      </c>
      <c r="H98" s="720"/>
      <c r="I98" s="720"/>
      <c r="J98" s="720"/>
      <c r="K98" s="721"/>
      <c r="L98" s="722" t="s">
        <v>23</v>
      </c>
      <c r="M98" s="715" t="s">
        <v>1575</v>
      </c>
      <c r="N98" s="715" t="s">
        <v>1576</v>
      </c>
      <c r="O98" s="721" t="s">
        <v>27</v>
      </c>
      <c r="P98" s="723" t="s">
        <v>22</v>
      </c>
      <c r="Q98" s="721" t="s">
        <v>22</v>
      </c>
      <c r="R98" s="722" t="s">
        <v>22</v>
      </c>
      <c r="S98" s="722" t="s">
        <v>738</v>
      </c>
      <c r="T98" s="722" t="s">
        <v>1571</v>
      </c>
      <c r="U98" s="723" t="s">
        <v>22</v>
      </c>
      <c r="V98" s="724" t="s">
        <v>1756</v>
      </c>
    </row>
    <row r="99" spans="1:22" x14ac:dyDescent="0.2">
      <c r="A99" s="713" t="s">
        <v>1757</v>
      </c>
      <c r="B99" s="714" t="s">
        <v>1570</v>
      </c>
      <c r="C99" s="727" t="s">
        <v>1687</v>
      </c>
      <c r="D99" s="716">
        <v>69</v>
      </c>
      <c r="E99" s="717">
        <v>17</v>
      </c>
      <c r="F99" s="718"/>
      <c r="G99" s="719">
        <v>2</v>
      </c>
      <c r="H99" s="720"/>
      <c r="I99" s="720"/>
      <c r="J99" s="720"/>
      <c r="K99" s="721"/>
      <c r="L99" s="722"/>
      <c r="M99" s="715"/>
      <c r="N99" s="715"/>
      <c r="O99" s="721" t="s">
        <v>22</v>
      </c>
      <c r="P99" s="723" t="s">
        <v>22</v>
      </c>
      <c r="Q99" s="721" t="s">
        <v>22</v>
      </c>
      <c r="R99" s="722" t="s">
        <v>738</v>
      </c>
      <c r="S99" s="722" t="s">
        <v>22</v>
      </c>
      <c r="T99" s="722" t="s">
        <v>1571</v>
      </c>
      <c r="U99" s="723" t="s">
        <v>22</v>
      </c>
      <c r="V99" s="724" t="s">
        <v>1758</v>
      </c>
    </row>
    <row r="100" spans="1:22" x14ac:dyDescent="0.2">
      <c r="A100" s="713" t="s">
        <v>1759</v>
      </c>
      <c r="B100" s="714" t="s">
        <v>1605</v>
      </c>
      <c r="C100" s="715" t="s">
        <v>1585</v>
      </c>
      <c r="D100" s="716">
        <v>1413</v>
      </c>
      <c r="E100" s="717">
        <v>8</v>
      </c>
      <c r="F100" s="718"/>
      <c r="G100" s="719"/>
      <c r="H100" s="720">
        <v>7</v>
      </c>
      <c r="I100" s="720"/>
      <c r="J100" s="720"/>
      <c r="K100" s="721"/>
      <c r="L100" s="722" t="s">
        <v>23</v>
      </c>
      <c r="M100" s="715" t="s">
        <v>1575</v>
      </c>
      <c r="N100" s="715" t="s">
        <v>1576</v>
      </c>
      <c r="O100" s="721" t="s">
        <v>22</v>
      </c>
      <c r="P100" s="726" t="s">
        <v>22</v>
      </c>
      <c r="Q100" s="721" t="s">
        <v>27</v>
      </c>
      <c r="R100" s="722" t="s">
        <v>27</v>
      </c>
      <c r="S100" s="722" t="s">
        <v>738</v>
      </c>
      <c r="T100" s="722" t="s">
        <v>23</v>
      </c>
      <c r="U100" s="723" t="s">
        <v>27</v>
      </c>
      <c r="V100" s="724" t="s">
        <v>1760</v>
      </c>
    </row>
    <row r="101" spans="1:22" x14ac:dyDescent="0.2">
      <c r="A101" s="713" t="s">
        <v>1761</v>
      </c>
      <c r="B101" s="714" t="s">
        <v>1584</v>
      </c>
      <c r="C101" s="727" t="s">
        <v>164</v>
      </c>
      <c r="D101" s="716">
        <v>89861</v>
      </c>
      <c r="E101" s="717">
        <v>12</v>
      </c>
      <c r="F101" s="718"/>
      <c r="G101" s="719"/>
      <c r="H101" s="720"/>
      <c r="I101" s="720"/>
      <c r="J101" s="720"/>
      <c r="K101" s="721"/>
      <c r="L101" s="722" t="s">
        <v>23</v>
      </c>
      <c r="M101" s="715" t="s">
        <v>1575</v>
      </c>
      <c r="N101" s="715" t="s">
        <v>1589</v>
      </c>
      <c r="O101" s="721" t="s">
        <v>738</v>
      </c>
      <c r="P101" s="723" t="s">
        <v>738</v>
      </c>
      <c r="Q101" s="721" t="s">
        <v>22</v>
      </c>
      <c r="R101" s="722" t="s">
        <v>22</v>
      </c>
      <c r="S101" s="722" t="s">
        <v>738</v>
      </c>
      <c r="T101" s="722" t="s">
        <v>1571</v>
      </c>
      <c r="U101" s="723" t="s">
        <v>22</v>
      </c>
      <c r="V101" s="728" t="s">
        <v>1762</v>
      </c>
    </row>
    <row r="102" spans="1:22" x14ac:dyDescent="0.2">
      <c r="A102" s="713" t="s">
        <v>1763</v>
      </c>
      <c r="B102" s="714" t="s">
        <v>1584</v>
      </c>
      <c r="C102" s="715" t="s">
        <v>1264</v>
      </c>
      <c r="D102" s="716">
        <v>76815</v>
      </c>
      <c r="E102" s="717"/>
      <c r="F102" s="718">
        <v>1</v>
      </c>
      <c r="G102" s="719"/>
      <c r="H102" s="720"/>
      <c r="I102" s="720"/>
      <c r="J102" s="720"/>
      <c r="K102" s="721" t="s">
        <v>23</v>
      </c>
      <c r="L102" s="722"/>
      <c r="M102" s="715" t="s">
        <v>1764</v>
      </c>
      <c r="N102" s="715"/>
      <c r="O102" s="721" t="s">
        <v>738</v>
      </c>
      <c r="P102" s="723" t="s">
        <v>738</v>
      </c>
      <c r="Q102" s="721" t="s">
        <v>22</v>
      </c>
      <c r="R102" s="722" t="s">
        <v>22</v>
      </c>
      <c r="S102" s="722" t="s">
        <v>738</v>
      </c>
      <c r="T102" s="722" t="s">
        <v>1571</v>
      </c>
      <c r="U102" s="723" t="s">
        <v>22</v>
      </c>
      <c r="V102" s="724" t="s">
        <v>1682</v>
      </c>
    </row>
    <row r="103" spans="1:22" x14ac:dyDescent="0.2">
      <c r="A103" s="713" t="s">
        <v>1765</v>
      </c>
      <c r="B103" s="714" t="s">
        <v>1584</v>
      </c>
      <c r="C103" s="727" t="s">
        <v>1687</v>
      </c>
      <c r="D103" s="716">
        <v>27616</v>
      </c>
      <c r="E103" s="717">
        <v>4</v>
      </c>
      <c r="F103" s="718"/>
      <c r="G103" s="719"/>
      <c r="H103" s="720"/>
      <c r="I103" s="720"/>
      <c r="J103" s="720"/>
      <c r="K103" s="721"/>
      <c r="L103" s="722" t="s">
        <v>23</v>
      </c>
      <c r="M103" s="715" t="s">
        <v>1575</v>
      </c>
      <c r="N103" s="715" t="s">
        <v>1589</v>
      </c>
      <c r="O103" s="721" t="s">
        <v>738</v>
      </c>
      <c r="P103" s="723" t="s">
        <v>738</v>
      </c>
      <c r="Q103" s="721" t="s">
        <v>22</v>
      </c>
      <c r="R103" s="722" t="s">
        <v>22</v>
      </c>
      <c r="S103" s="722" t="s">
        <v>738</v>
      </c>
      <c r="T103" s="722" t="s">
        <v>1571</v>
      </c>
      <c r="U103" s="723" t="s">
        <v>22</v>
      </c>
      <c r="V103" s="728" t="s">
        <v>1766</v>
      </c>
    </row>
    <row r="104" spans="1:22" x14ac:dyDescent="0.2">
      <c r="A104" s="713" t="s">
        <v>1767</v>
      </c>
      <c r="B104" s="714" t="s">
        <v>1570</v>
      </c>
      <c r="C104" s="727" t="s">
        <v>1687</v>
      </c>
      <c r="D104" s="729">
        <v>18150</v>
      </c>
      <c r="E104" s="717">
        <v>9</v>
      </c>
      <c r="F104" s="718"/>
      <c r="G104" s="719">
        <v>1</v>
      </c>
      <c r="H104" s="720"/>
      <c r="I104" s="720"/>
      <c r="J104" s="720"/>
      <c r="K104" s="721"/>
      <c r="L104" s="722"/>
      <c r="M104" s="715"/>
      <c r="N104" s="715"/>
      <c r="O104" s="721" t="s">
        <v>27</v>
      </c>
      <c r="P104" s="723" t="s">
        <v>22</v>
      </c>
      <c r="Q104" s="721" t="s">
        <v>22</v>
      </c>
      <c r="R104" s="722" t="s">
        <v>738</v>
      </c>
      <c r="S104" s="722" t="s">
        <v>22</v>
      </c>
      <c r="T104" s="722" t="s">
        <v>1571</v>
      </c>
      <c r="U104" s="723" t="s">
        <v>22</v>
      </c>
      <c r="V104" s="724" t="s">
        <v>1768</v>
      </c>
    </row>
    <row r="105" spans="1:22" x14ac:dyDescent="0.2">
      <c r="A105" s="713" t="s">
        <v>1769</v>
      </c>
      <c r="B105" s="714" t="s">
        <v>1570</v>
      </c>
      <c r="C105" s="715" t="s">
        <v>1478</v>
      </c>
      <c r="D105" s="716">
        <v>963</v>
      </c>
      <c r="E105" s="717">
        <v>8</v>
      </c>
      <c r="F105" s="718"/>
      <c r="G105" s="719"/>
      <c r="H105" s="720">
        <v>3</v>
      </c>
      <c r="I105" s="720"/>
      <c r="J105" s="720"/>
      <c r="K105" s="721"/>
      <c r="L105" s="722"/>
      <c r="M105" s="715"/>
      <c r="N105" s="715"/>
      <c r="O105" s="721" t="s">
        <v>22</v>
      </c>
      <c r="P105" s="723" t="s">
        <v>22</v>
      </c>
      <c r="Q105" s="721" t="s">
        <v>27</v>
      </c>
      <c r="R105" s="722" t="s">
        <v>738</v>
      </c>
      <c r="S105" s="722" t="s">
        <v>27</v>
      </c>
      <c r="T105" s="722" t="s">
        <v>23</v>
      </c>
      <c r="U105" s="723" t="s">
        <v>27</v>
      </c>
      <c r="V105" s="724" t="s">
        <v>1770</v>
      </c>
    </row>
    <row r="106" spans="1:22" x14ac:dyDescent="0.2">
      <c r="A106" s="713" t="s">
        <v>1771</v>
      </c>
      <c r="B106" s="714" t="s">
        <v>1570</v>
      </c>
      <c r="C106" s="727" t="s">
        <v>369</v>
      </c>
      <c r="D106" s="716">
        <v>2783</v>
      </c>
      <c r="E106" s="717">
        <v>18</v>
      </c>
      <c r="F106" s="718"/>
      <c r="G106" s="719"/>
      <c r="H106" s="720">
        <v>18</v>
      </c>
      <c r="I106" s="720"/>
      <c r="J106" s="720"/>
      <c r="K106" s="721"/>
      <c r="L106" s="722" t="s">
        <v>23</v>
      </c>
      <c r="M106" s="715" t="s">
        <v>1575</v>
      </c>
      <c r="N106" s="715" t="s">
        <v>1576</v>
      </c>
      <c r="O106" s="721" t="s">
        <v>22</v>
      </c>
      <c r="P106" s="723" t="s">
        <v>22</v>
      </c>
      <c r="Q106" s="721" t="s">
        <v>27</v>
      </c>
      <c r="R106" s="722" t="s">
        <v>27</v>
      </c>
      <c r="S106" s="722" t="s">
        <v>738</v>
      </c>
      <c r="T106" s="722" t="s">
        <v>23</v>
      </c>
      <c r="U106" s="723" t="s">
        <v>27</v>
      </c>
      <c r="V106" s="724" t="s">
        <v>1772</v>
      </c>
    </row>
    <row r="107" spans="1:22" x14ac:dyDescent="0.2">
      <c r="A107" s="713" t="s">
        <v>1608</v>
      </c>
      <c r="B107" s="714" t="s">
        <v>1584</v>
      </c>
      <c r="C107" s="715" t="s">
        <v>1608</v>
      </c>
      <c r="D107" s="716">
        <v>1307402</v>
      </c>
      <c r="E107" s="717"/>
      <c r="F107" s="718">
        <v>1</v>
      </c>
      <c r="G107" s="719"/>
      <c r="H107" s="720"/>
      <c r="I107" s="720">
        <v>1</v>
      </c>
      <c r="J107" s="720"/>
      <c r="K107" s="721" t="s">
        <v>23</v>
      </c>
      <c r="L107" s="722"/>
      <c r="M107" s="715" t="s">
        <v>1609</v>
      </c>
      <c r="N107" s="715"/>
      <c r="O107" s="721" t="s">
        <v>738</v>
      </c>
      <c r="P107" s="723" t="s">
        <v>738</v>
      </c>
      <c r="Q107" s="721" t="s">
        <v>27</v>
      </c>
      <c r="R107" s="722" t="s">
        <v>27</v>
      </c>
      <c r="S107" s="722" t="s">
        <v>738</v>
      </c>
      <c r="T107" s="722" t="s">
        <v>23</v>
      </c>
      <c r="U107" s="723" t="s">
        <v>27</v>
      </c>
      <c r="V107" s="728" t="s">
        <v>1773</v>
      </c>
    </row>
    <row r="108" spans="1:22" x14ac:dyDescent="0.2">
      <c r="A108" s="713" t="s">
        <v>1774</v>
      </c>
      <c r="B108" s="714" t="s">
        <v>1584</v>
      </c>
      <c r="C108" s="727" t="s">
        <v>1775</v>
      </c>
      <c r="D108" s="716">
        <v>945942</v>
      </c>
      <c r="E108" s="717">
        <v>12</v>
      </c>
      <c r="F108" s="718">
        <v>1</v>
      </c>
      <c r="G108" s="719"/>
      <c r="H108" s="720">
        <v>1</v>
      </c>
      <c r="I108" s="720"/>
      <c r="J108" s="720"/>
      <c r="K108" s="721" t="s">
        <v>23</v>
      </c>
      <c r="L108" s="722"/>
      <c r="M108" s="715" t="s">
        <v>1764</v>
      </c>
      <c r="N108" s="715"/>
      <c r="O108" s="721" t="s">
        <v>738</v>
      </c>
      <c r="P108" s="723" t="s">
        <v>738</v>
      </c>
      <c r="Q108" s="721" t="s">
        <v>27</v>
      </c>
      <c r="R108" s="722" t="s">
        <v>27</v>
      </c>
      <c r="S108" s="722" t="s">
        <v>738</v>
      </c>
      <c r="T108" s="722" t="s">
        <v>1721</v>
      </c>
      <c r="U108" s="723" t="s">
        <v>22</v>
      </c>
      <c r="V108" s="728" t="s">
        <v>1776</v>
      </c>
    </row>
    <row r="109" spans="1:22" x14ac:dyDescent="0.2">
      <c r="A109" s="713" t="s">
        <v>1777</v>
      </c>
      <c r="B109" s="714" t="s">
        <v>1584</v>
      </c>
      <c r="C109" s="715" t="s">
        <v>1474</v>
      </c>
      <c r="D109" s="716">
        <v>176320</v>
      </c>
      <c r="E109" s="717">
        <v>3</v>
      </c>
      <c r="F109" s="718"/>
      <c r="G109" s="719"/>
      <c r="H109" s="720"/>
      <c r="I109" s="720"/>
      <c r="J109" s="720"/>
      <c r="K109" s="721" t="s">
        <v>23</v>
      </c>
      <c r="L109" s="722"/>
      <c r="M109" s="715" t="s">
        <v>1681</v>
      </c>
      <c r="N109" s="715"/>
      <c r="O109" s="721" t="s">
        <v>738</v>
      </c>
      <c r="P109" s="723" t="s">
        <v>738</v>
      </c>
      <c r="Q109" s="721" t="s">
        <v>22</v>
      </c>
      <c r="R109" s="722" t="s">
        <v>22</v>
      </c>
      <c r="S109" s="722" t="s">
        <v>738</v>
      </c>
      <c r="T109" s="722" t="s">
        <v>1571</v>
      </c>
      <c r="U109" s="723" t="s">
        <v>22</v>
      </c>
      <c r="V109" s="724" t="s">
        <v>1682</v>
      </c>
    </row>
    <row r="110" spans="1:22" x14ac:dyDescent="0.2">
      <c r="A110" s="713" t="s">
        <v>164</v>
      </c>
      <c r="B110" s="714" t="s">
        <v>1570</v>
      </c>
      <c r="C110" s="727" t="s">
        <v>164</v>
      </c>
      <c r="D110" s="716">
        <v>1771</v>
      </c>
      <c r="E110" s="717">
        <v>20</v>
      </c>
      <c r="F110" s="718"/>
      <c r="G110" s="719"/>
      <c r="H110" s="720"/>
      <c r="I110" s="720"/>
      <c r="J110" s="720"/>
      <c r="K110" s="721"/>
      <c r="L110" s="722" t="s">
        <v>23</v>
      </c>
      <c r="M110" s="715" t="s">
        <v>1575</v>
      </c>
      <c r="N110" s="715" t="s">
        <v>1576</v>
      </c>
      <c r="O110" s="721" t="s">
        <v>22</v>
      </c>
      <c r="P110" s="723" t="s">
        <v>22</v>
      </c>
      <c r="Q110" s="721" t="s">
        <v>22</v>
      </c>
      <c r="R110" s="722" t="s">
        <v>22</v>
      </c>
      <c r="S110" s="722" t="s">
        <v>738</v>
      </c>
      <c r="T110" s="722" t="s">
        <v>1571</v>
      </c>
      <c r="U110" s="723" t="s">
        <v>22</v>
      </c>
      <c r="V110" s="724" t="s">
        <v>1778</v>
      </c>
    </row>
    <row r="111" spans="1:22" x14ac:dyDescent="0.2">
      <c r="A111" s="713" t="s">
        <v>1779</v>
      </c>
      <c r="B111" s="714" t="s">
        <v>1570</v>
      </c>
      <c r="C111" s="715" t="s">
        <v>1477</v>
      </c>
      <c r="D111" s="716">
        <v>1238</v>
      </c>
      <c r="E111" s="717">
        <v>5</v>
      </c>
      <c r="F111" s="718"/>
      <c r="G111" s="719"/>
      <c r="H111" s="720"/>
      <c r="I111" s="720"/>
      <c r="J111" s="720"/>
      <c r="K111" s="721"/>
      <c r="L111" s="722" t="s">
        <v>23</v>
      </c>
      <c r="M111" s="715" t="s">
        <v>1575</v>
      </c>
      <c r="N111" s="715" t="s">
        <v>1576</v>
      </c>
      <c r="O111" s="721" t="s">
        <v>22</v>
      </c>
      <c r="P111" s="723" t="s">
        <v>22</v>
      </c>
      <c r="Q111" s="721" t="s">
        <v>22</v>
      </c>
      <c r="R111" s="722" t="s">
        <v>22</v>
      </c>
      <c r="S111" s="722" t="s">
        <v>738</v>
      </c>
      <c r="T111" s="722" t="s">
        <v>1571</v>
      </c>
      <c r="U111" s="723" t="s">
        <v>22</v>
      </c>
      <c r="V111" s="724" t="s">
        <v>1780</v>
      </c>
    </row>
    <row r="112" spans="1:22" x14ac:dyDescent="0.2">
      <c r="A112" s="713" t="s">
        <v>1479</v>
      </c>
      <c r="B112" s="714" t="s">
        <v>1570</v>
      </c>
      <c r="C112" s="727" t="s">
        <v>1479</v>
      </c>
      <c r="D112" s="716">
        <v>221</v>
      </c>
      <c r="E112" s="717">
        <v>11</v>
      </c>
      <c r="F112" s="718"/>
      <c r="G112" s="719">
        <v>1</v>
      </c>
      <c r="H112" s="720">
        <v>11</v>
      </c>
      <c r="I112" s="720"/>
      <c r="J112" s="720">
        <v>1</v>
      </c>
      <c r="K112" s="721"/>
      <c r="L112" s="722"/>
      <c r="M112" s="715"/>
      <c r="N112" s="715"/>
      <c r="O112" s="725" t="s">
        <v>22</v>
      </c>
      <c r="P112" s="726" t="s">
        <v>22</v>
      </c>
      <c r="Q112" s="721" t="s">
        <v>27</v>
      </c>
      <c r="R112" s="722" t="s">
        <v>738</v>
      </c>
      <c r="S112" s="722" t="s">
        <v>27</v>
      </c>
      <c r="T112" s="722" t="s">
        <v>23</v>
      </c>
      <c r="U112" s="723" t="s">
        <v>27</v>
      </c>
      <c r="V112" s="724" t="s">
        <v>1781</v>
      </c>
    </row>
    <row r="113" spans="1:22" x14ac:dyDescent="0.2">
      <c r="A113" s="713" t="s">
        <v>1782</v>
      </c>
      <c r="B113" s="714" t="s">
        <v>1570</v>
      </c>
      <c r="C113" s="715" t="s">
        <v>1480</v>
      </c>
      <c r="D113" s="716">
        <v>456</v>
      </c>
      <c r="E113" s="717">
        <v>4</v>
      </c>
      <c r="F113" s="718"/>
      <c r="G113" s="719"/>
      <c r="H113" s="720">
        <v>4</v>
      </c>
      <c r="I113" s="720"/>
      <c r="J113" s="720"/>
      <c r="K113" s="721"/>
      <c r="L113" s="722"/>
      <c r="M113" s="715"/>
      <c r="N113" s="715"/>
      <c r="O113" s="725" t="s">
        <v>22</v>
      </c>
      <c r="P113" s="726" t="s">
        <v>22</v>
      </c>
      <c r="Q113" s="721" t="s">
        <v>27</v>
      </c>
      <c r="R113" s="722" t="s">
        <v>738</v>
      </c>
      <c r="S113" s="722" t="s">
        <v>27</v>
      </c>
      <c r="T113" s="722" t="s">
        <v>23</v>
      </c>
      <c r="U113" s="723" t="s">
        <v>27</v>
      </c>
      <c r="V113" s="724" t="s">
        <v>1783</v>
      </c>
    </row>
    <row r="114" spans="1:22" x14ac:dyDescent="0.2">
      <c r="A114" s="713" t="s">
        <v>1784</v>
      </c>
      <c r="B114" s="714" t="s">
        <v>1584</v>
      </c>
      <c r="C114" s="727" t="s">
        <v>1480</v>
      </c>
      <c r="D114" s="716">
        <v>4903</v>
      </c>
      <c r="E114" s="717">
        <v>16</v>
      </c>
      <c r="F114" s="718"/>
      <c r="G114" s="719">
        <v>2</v>
      </c>
      <c r="H114" s="720">
        <v>16</v>
      </c>
      <c r="I114" s="720"/>
      <c r="J114" s="720">
        <v>2</v>
      </c>
      <c r="K114" s="721"/>
      <c r="L114" s="722"/>
      <c r="M114" s="715"/>
      <c r="N114" s="715"/>
      <c r="O114" s="725" t="s">
        <v>27</v>
      </c>
      <c r="P114" s="726" t="s">
        <v>22</v>
      </c>
      <c r="Q114" s="721" t="s">
        <v>27</v>
      </c>
      <c r="R114" s="722" t="s">
        <v>738</v>
      </c>
      <c r="S114" s="722" t="s">
        <v>27</v>
      </c>
      <c r="T114" s="722" t="s">
        <v>23</v>
      </c>
      <c r="U114" s="723" t="s">
        <v>27</v>
      </c>
      <c r="V114" s="724" t="s">
        <v>1785</v>
      </c>
    </row>
    <row r="115" spans="1:22" x14ac:dyDescent="0.2">
      <c r="A115" s="713" t="s">
        <v>1786</v>
      </c>
      <c r="B115" s="714" t="s">
        <v>1570</v>
      </c>
      <c r="C115" s="715" t="s">
        <v>1480</v>
      </c>
      <c r="D115" s="716">
        <v>2215</v>
      </c>
      <c r="E115" s="717">
        <v>5</v>
      </c>
      <c r="F115" s="718"/>
      <c r="G115" s="719">
        <v>1</v>
      </c>
      <c r="H115" s="720">
        <v>5</v>
      </c>
      <c r="I115" s="720"/>
      <c r="J115" s="720">
        <v>1</v>
      </c>
      <c r="K115" s="721"/>
      <c r="L115" s="722"/>
      <c r="M115" s="715"/>
      <c r="N115" s="715"/>
      <c r="O115" s="725" t="s">
        <v>27</v>
      </c>
      <c r="P115" s="726" t="s">
        <v>22</v>
      </c>
      <c r="Q115" s="721" t="s">
        <v>27</v>
      </c>
      <c r="R115" s="722" t="s">
        <v>738</v>
      </c>
      <c r="S115" s="722" t="s">
        <v>27</v>
      </c>
      <c r="T115" s="722" t="s">
        <v>23</v>
      </c>
      <c r="U115" s="723" t="s">
        <v>27</v>
      </c>
      <c r="V115" s="724" t="s">
        <v>1787</v>
      </c>
    </row>
    <row r="116" spans="1:22" x14ac:dyDescent="0.2">
      <c r="A116" s="713" t="s">
        <v>1788</v>
      </c>
      <c r="B116" s="714" t="s">
        <v>1584</v>
      </c>
      <c r="C116" s="727" t="s">
        <v>1264</v>
      </c>
      <c r="D116" s="716">
        <v>63632</v>
      </c>
      <c r="E116" s="717">
        <v>3</v>
      </c>
      <c r="F116" s="718"/>
      <c r="G116" s="719"/>
      <c r="H116" s="720"/>
      <c r="I116" s="720"/>
      <c r="J116" s="720"/>
      <c r="K116" s="721" t="s">
        <v>23</v>
      </c>
      <c r="L116" s="722"/>
      <c r="M116" s="715" t="s">
        <v>1764</v>
      </c>
      <c r="N116" s="715"/>
      <c r="O116" s="721" t="s">
        <v>738</v>
      </c>
      <c r="P116" s="723" t="s">
        <v>738</v>
      </c>
      <c r="Q116" s="721" t="s">
        <v>22</v>
      </c>
      <c r="R116" s="722" t="s">
        <v>22</v>
      </c>
      <c r="S116" s="722" t="s">
        <v>738</v>
      </c>
      <c r="T116" s="722" t="s">
        <v>1571</v>
      </c>
      <c r="U116" s="723" t="s">
        <v>22</v>
      </c>
      <c r="V116" s="724" t="s">
        <v>1682</v>
      </c>
    </row>
    <row r="117" spans="1:22" x14ac:dyDescent="0.2">
      <c r="A117" s="713" t="s">
        <v>1789</v>
      </c>
      <c r="B117" s="714" t="s">
        <v>1584</v>
      </c>
      <c r="C117" s="715" t="s">
        <v>1585</v>
      </c>
      <c r="D117" s="716">
        <v>2501</v>
      </c>
      <c r="E117" s="717">
        <v>14</v>
      </c>
      <c r="F117" s="718"/>
      <c r="G117" s="719">
        <v>3</v>
      </c>
      <c r="H117" s="720"/>
      <c r="I117" s="720"/>
      <c r="J117" s="720"/>
      <c r="K117" s="721"/>
      <c r="L117" s="722" t="s">
        <v>23</v>
      </c>
      <c r="M117" s="715" t="s">
        <v>1575</v>
      </c>
      <c r="N117" s="715" t="s">
        <v>1576</v>
      </c>
      <c r="O117" s="721" t="s">
        <v>27</v>
      </c>
      <c r="P117" s="726" t="s">
        <v>22</v>
      </c>
      <c r="Q117" s="721" t="s">
        <v>22</v>
      </c>
      <c r="R117" s="722" t="s">
        <v>22</v>
      </c>
      <c r="S117" s="722" t="s">
        <v>738</v>
      </c>
      <c r="T117" s="722" t="s">
        <v>1571</v>
      </c>
      <c r="U117" s="723" t="s">
        <v>22</v>
      </c>
      <c r="V117" s="724" t="s">
        <v>1586</v>
      </c>
    </row>
    <row r="118" spans="1:22" x14ac:dyDescent="0.2">
      <c r="A118" s="713" t="s">
        <v>1790</v>
      </c>
      <c r="B118" s="714" t="s">
        <v>1570</v>
      </c>
      <c r="C118" s="727" t="s">
        <v>178</v>
      </c>
      <c r="D118" s="716">
        <v>297</v>
      </c>
      <c r="E118" s="717">
        <v>3</v>
      </c>
      <c r="F118" s="718"/>
      <c r="G118" s="719"/>
      <c r="H118" s="720"/>
      <c r="I118" s="720"/>
      <c r="J118" s="720"/>
      <c r="K118" s="721"/>
      <c r="L118" s="722"/>
      <c r="M118" s="715"/>
      <c r="N118" s="715"/>
      <c r="O118" s="725" t="s">
        <v>22</v>
      </c>
      <c r="P118" s="726" t="s">
        <v>22</v>
      </c>
      <c r="Q118" s="725" t="s">
        <v>22</v>
      </c>
      <c r="R118" s="722" t="s">
        <v>738</v>
      </c>
      <c r="S118" s="722" t="s">
        <v>22</v>
      </c>
      <c r="T118" s="722" t="s">
        <v>1571</v>
      </c>
      <c r="U118" s="726" t="s">
        <v>22</v>
      </c>
      <c r="V118" s="724" t="s">
        <v>1791</v>
      </c>
    </row>
    <row r="119" spans="1:22" x14ac:dyDescent="0.2">
      <c r="A119" s="713" t="s">
        <v>1480</v>
      </c>
      <c r="B119" s="714" t="s">
        <v>1570</v>
      </c>
      <c r="C119" s="715" t="s">
        <v>1480</v>
      </c>
      <c r="D119" s="716">
        <v>1779</v>
      </c>
      <c r="E119" s="717">
        <v>5</v>
      </c>
      <c r="F119" s="718"/>
      <c r="G119" s="719"/>
      <c r="H119" s="720">
        <v>5</v>
      </c>
      <c r="I119" s="720"/>
      <c r="J119" s="720"/>
      <c r="K119" s="721"/>
      <c r="L119" s="722"/>
      <c r="M119" s="715"/>
      <c r="N119" s="715"/>
      <c r="O119" s="725" t="s">
        <v>22</v>
      </c>
      <c r="P119" s="726" t="s">
        <v>22</v>
      </c>
      <c r="Q119" s="721" t="s">
        <v>27</v>
      </c>
      <c r="R119" s="722" t="s">
        <v>738</v>
      </c>
      <c r="S119" s="722" t="s">
        <v>27</v>
      </c>
      <c r="T119" s="722" t="s">
        <v>23</v>
      </c>
      <c r="U119" s="723" t="s">
        <v>27</v>
      </c>
      <c r="V119" s="724" t="s">
        <v>1792</v>
      </c>
    </row>
    <row r="120" spans="1:22" x14ac:dyDescent="0.2">
      <c r="A120" s="713" t="s">
        <v>1793</v>
      </c>
      <c r="B120" s="714" t="s">
        <v>1570</v>
      </c>
      <c r="C120" s="715" t="s">
        <v>1480</v>
      </c>
      <c r="D120" s="716">
        <v>668</v>
      </c>
      <c r="E120" s="717">
        <v>37</v>
      </c>
      <c r="F120" s="718"/>
      <c r="G120" s="719"/>
      <c r="H120" s="720">
        <v>37</v>
      </c>
      <c r="I120" s="720"/>
      <c r="J120" s="720"/>
      <c r="K120" s="721"/>
      <c r="L120" s="722"/>
      <c r="M120" s="715"/>
      <c r="N120" s="715"/>
      <c r="O120" s="725" t="s">
        <v>22</v>
      </c>
      <c r="P120" s="726" t="s">
        <v>22</v>
      </c>
      <c r="Q120" s="721" t="s">
        <v>27</v>
      </c>
      <c r="R120" s="722" t="s">
        <v>738</v>
      </c>
      <c r="S120" s="722" t="s">
        <v>27</v>
      </c>
      <c r="T120" s="722" t="s">
        <v>23</v>
      </c>
      <c r="U120" s="723" t="s">
        <v>27</v>
      </c>
      <c r="V120" s="724" t="s">
        <v>1794</v>
      </c>
    </row>
    <row r="121" spans="1:22" x14ac:dyDescent="0.2">
      <c r="A121" s="713" t="s">
        <v>1795</v>
      </c>
      <c r="B121" s="714" t="s">
        <v>1570</v>
      </c>
      <c r="C121" s="715" t="s">
        <v>1473</v>
      </c>
      <c r="D121" s="716">
        <v>82</v>
      </c>
      <c r="E121" s="717">
        <v>3</v>
      </c>
      <c r="F121" s="718"/>
      <c r="G121" s="719"/>
      <c r="H121" s="720">
        <v>3</v>
      </c>
      <c r="I121" s="720"/>
      <c r="J121" s="720"/>
      <c r="K121" s="721"/>
      <c r="L121" s="722"/>
      <c r="M121" s="715"/>
      <c r="N121" s="715"/>
      <c r="O121" s="725" t="s">
        <v>22</v>
      </c>
      <c r="P121" s="726" t="s">
        <v>22</v>
      </c>
      <c r="Q121" s="721" t="s">
        <v>27</v>
      </c>
      <c r="R121" s="722" t="s">
        <v>738</v>
      </c>
      <c r="S121" s="722" t="s">
        <v>27</v>
      </c>
      <c r="T121" s="722" t="s">
        <v>23</v>
      </c>
      <c r="U121" s="723" t="s">
        <v>27</v>
      </c>
      <c r="V121" s="724" t="s">
        <v>1796</v>
      </c>
    </row>
    <row r="122" spans="1:22" x14ac:dyDescent="0.2">
      <c r="A122" s="713" t="s">
        <v>1797</v>
      </c>
      <c r="B122" s="714" t="s">
        <v>1570</v>
      </c>
      <c r="C122" s="715" t="s">
        <v>369</v>
      </c>
      <c r="D122" s="716">
        <v>442</v>
      </c>
      <c r="E122" s="717">
        <v>14</v>
      </c>
      <c r="F122" s="718"/>
      <c r="G122" s="719"/>
      <c r="H122" s="720">
        <v>14</v>
      </c>
      <c r="I122" s="720"/>
      <c r="J122" s="720"/>
      <c r="K122" s="721"/>
      <c r="L122" s="722" t="s">
        <v>23</v>
      </c>
      <c r="M122" s="715" t="s">
        <v>1575</v>
      </c>
      <c r="N122" s="715" t="s">
        <v>1576</v>
      </c>
      <c r="O122" s="721" t="s">
        <v>22</v>
      </c>
      <c r="P122" s="723" t="s">
        <v>22</v>
      </c>
      <c r="Q122" s="721" t="s">
        <v>27</v>
      </c>
      <c r="R122" s="722" t="s">
        <v>27</v>
      </c>
      <c r="S122" s="722" t="s">
        <v>738</v>
      </c>
      <c r="T122" s="722" t="s">
        <v>23</v>
      </c>
      <c r="U122" s="723" t="s">
        <v>27</v>
      </c>
      <c r="V122" s="724" t="s">
        <v>1798</v>
      </c>
    </row>
    <row r="123" spans="1:22" x14ac:dyDescent="0.2">
      <c r="A123" s="713" t="s">
        <v>1799</v>
      </c>
      <c r="B123" s="714" t="s">
        <v>1584</v>
      </c>
      <c r="C123" s="715" t="s">
        <v>170</v>
      </c>
      <c r="D123" s="716">
        <v>115942</v>
      </c>
      <c r="E123" s="717"/>
      <c r="F123" s="718">
        <v>1</v>
      </c>
      <c r="G123" s="719"/>
      <c r="H123" s="720"/>
      <c r="I123" s="720"/>
      <c r="J123" s="720"/>
      <c r="K123" s="721" t="s">
        <v>23</v>
      </c>
      <c r="L123" s="722"/>
      <c r="M123" s="715" t="s">
        <v>1764</v>
      </c>
      <c r="N123" s="715"/>
      <c r="O123" s="721" t="s">
        <v>738</v>
      </c>
      <c r="P123" s="723" t="s">
        <v>738</v>
      </c>
      <c r="Q123" s="721" t="s">
        <v>22</v>
      </c>
      <c r="R123" s="722" t="s">
        <v>22</v>
      </c>
      <c r="S123" s="722" t="s">
        <v>738</v>
      </c>
      <c r="T123" s="722" t="s">
        <v>1571</v>
      </c>
      <c r="U123" s="723" t="s">
        <v>22</v>
      </c>
      <c r="V123" s="724" t="s">
        <v>1682</v>
      </c>
    </row>
    <row r="124" spans="1:22" x14ac:dyDescent="0.2">
      <c r="A124" s="713" t="s">
        <v>1800</v>
      </c>
      <c r="B124" s="714" t="s">
        <v>1570</v>
      </c>
      <c r="C124" s="715" t="s">
        <v>369</v>
      </c>
      <c r="D124" s="716">
        <v>3553</v>
      </c>
      <c r="E124" s="717">
        <v>4</v>
      </c>
      <c r="F124" s="718"/>
      <c r="G124" s="719"/>
      <c r="H124" s="720"/>
      <c r="I124" s="720"/>
      <c r="J124" s="720"/>
      <c r="K124" s="721"/>
      <c r="L124" s="722" t="s">
        <v>23</v>
      </c>
      <c r="M124" s="715" t="s">
        <v>1575</v>
      </c>
      <c r="N124" s="715" t="s">
        <v>1576</v>
      </c>
      <c r="O124" s="721" t="s">
        <v>27</v>
      </c>
      <c r="P124" s="723" t="s">
        <v>22</v>
      </c>
      <c r="Q124" s="721" t="s">
        <v>22</v>
      </c>
      <c r="R124" s="722" t="s">
        <v>22</v>
      </c>
      <c r="S124" s="722" t="s">
        <v>738</v>
      </c>
      <c r="T124" s="722" t="s">
        <v>1571</v>
      </c>
      <c r="U124" s="723" t="s">
        <v>22</v>
      </c>
      <c r="V124" s="724" t="s">
        <v>1756</v>
      </c>
    </row>
    <row r="125" spans="1:22" x14ac:dyDescent="0.2">
      <c r="A125" s="713" t="s">
        <v>1801</v>
      </c>
      <c r="B125" s="714" t="s">
        <v>1570</v>
      </c>
      <c r="C125" s="715" t="s">
        <v>1585</v>
      </c>
      <c r="D125" s="716">
        <v>115</v>
      </c>
      <c r="E125" s="717">
        <v>3</v>
      </c>
      <c r="F125" s="718"/>
      <c r="G125" s="719"/>
      <c r="H125" s="720"/>
      <c r="I125" s="720"/>
      <c r="J125" s="720"/>
      <c r="K125" s="721"/>
      <c r="L125" s="722" t="s">
        <v>23</v>
      </c>
      <c r="M125" s="715" t="s">
        <v>1575</v>
      </c>
      <c r="N125" s="715" t="s">
        <v>1576</v>
      </c>
      <c r="O125" s="721" t="s">
        <v>22</v>
      </c>
      <c r="P125" s="726" t="s">
        <v>22</v>
      </c>
      <c r="Q125" s="721" t="s">
        <v>22</v>
      </c>
      <c r="R125" s="722" t="s">
        <v>22</v>
      </c>
      <c r="S125" s="722" t="s">
        <v>738</v>
      </c>
      <c r="T125" s="722" t="s">
        <v>1571</v>
      </c>
      <c r="U125" s="723" t="s">
        <v>22</v>
      </c>
      <c r="V125" s="724" t="s">
        <v>1586</v>
      </c>
    </row>
    <row r="126" spans="1:22" x14ac:dyDescent="0.2">
      <c r="A126" s="713" t="s">
        <v>1802</v>
      </c>
      <c r="B126" s="714" t="s">
        <v>1570</v>
      </c>
      <c r="C126" s="715" t="s">
        <v>369</v>
      </c>
      <c r="D126" s="716">
        <v>403</v>
      </c>
      <c r="E126" s="717">
        <v>5</v>
      </c>
      <c r="F126" s="718"/>
      <c r="G126" s="719"/>
      <c r="H126" s="720"/>
      <c r="I126" s="720"/>
      <c r="J126" s="720"/>
      <c r="K126" s="721"/>
      <c r="L126" s="722" t="s">
        <v>23</v>
      </c>
      <c r="M126" s="715" t="s">
        <v>1575</v>
      </c>
      <c r="N126" s="715" t="s">
        <v>1576</v>
      </c>
      <c r="O126" s="721" t="s">
        <v>22</v>
      </c>
      <c r="P126" s="723" t="s">
        <v>22</v>
      </c>
      <c r="Q126" s="721" t="s">
        <v>27</v>
      </c>
      <c r="R126" s="722" t="s">
        <v>27</v>
      </c>
      <c r="S126" s="722" t="s">
        <v>738</v>
      </c>
      <c r="T126" s="722" t="s">
        <v>1581</v>
      </c>
      <c r="U126" s="723" t="s">
        <v>22</v>
      </c>
      <c r="V126" s="724" t="s">
        <v>1803</v>
      </c>
    </row>
    <row r="127" spans="1:22" x14ac:dyDescent="0.2">
      <c r="A127" s="713" t="s">
        <v>1804</v>
      </c>
      <c r="B127" s="714" t="s">
        <v>1570</v>
      </c>
      <c r="C127" s="715" t="s">
        <v>178</v>
      </c>
      <c r="D127" s="716">
        <v>3600</v>
      </c>
      <c r="E127" s="717">
        <v>21</v>
      </c>
      <c r="F127" s="718"/>
      <c r="G127" s="719"/>
      <c r="H127" s="720"/>
      <c r="I127" s="720"/>
      <c r="J127" s="720"/>
      <c r="K127" s="721"/>
      <c r="L127" s="722"/>
      <c r="M127" s="715"/>
      <c r="N127" s="715"/>
      <c r="O127" s="725" t="s">
        <v>22</v>
      </c>
      <c r="P127" s="726" t="s">
        <v>22</v>
      </c>
      <c r="Q127" s="721" t="s">
        <v>22</v>
      </c>
      <c r="R127" s="722" t="s">
        <v>738</v>
      </c>
      <c r="S127" s="722" t="s">
        <v>22</v>
      </c>
      <c r="T127" s="722" t="s">
        <v>1571</v>
      </c>
      <c r="U127" s="723" t="s">
        <v>22</v>
      </c>
      <c r="V127" s="724" t="s">
        <v>1805</v>
      </c>
    </row>
    <row r="128" spans="1:22" x14ac:dyDescent="0.2">
      <c r="A128" s="713" t="s">
        <v>1806</v>
      </c>
      <c r="B128" s="714" t="s">
        <v>1570</v>
      </c>
      <c r="C128" s="715" t="s">
        <v>369</v>
      </c>
      <c r="D128" s="716">
        <v>674</v>
      </c>
      <c r="E128" s="717">
        <v>8</v>
      </c>
      <c r="F128" s="718"/>
      <c r="G128" s="719"/>
      <c r="H128" s="720">
        <v>8</v>
      </c>
      <c r="I128" s="720"/>
      <c r="J128" s="720"/>
      <c r="K128" s="721"/>
      <c r="L128" s="722" t="s">
        <v>23</v>
      </c>
      <c r="M128" s="715" t="s">
        <v>1575</v>
      </c>
      <c r="N128" s="715" t="s">
        <v>1576</v>
      </c>
      <c r="O128" s="721" t="s">
        <v>22</v>
      </c>
      <c r="P128" s="723" t="s">
        <v>22</v>
      </c>
      <c r="Q128" s="721" t="s">
        <v>27</v>
      </c>
      <c r="R128" s="722" t="s">
        <v>27</v>
      </c>
      <c r="S128" s="722" t="s">
        <v>738</v>
      </c>
      <c r="T128" s="722" t="s">
        <v>23</v>
      </c>
      <c r="U128" s="723" t="s">
        <v>27</v>
      </c>
      <c r="V128" s="724" t="s">
        <v>1807</v>
      </c>
    </row>
    <row r="129" spans="1:22" x14ac:dyDescent="0.2">
      <c r="A129" s="713" t="s">
        <v>1808</v>
      </c>
      <c r="B129" s="714" t="s">
        <v>1570</v>
      </c>
      <c r="C129" s="715" t="s">
        <v>1809</v>
      </c>
      <c r="D129" s="716">
        <v>1710</v>
      </c>
      <c r="E129" s="717">
        <v>6</v>
      </c>
      <c r="F129" s="718"/>
      <c r="G129" s="719"/>
      <c r="H129" s="720"/>
      <c r="I129" s="720"/>
      <c r="J129" s="720"/>
      <c r="K129" s="721"/>
      <c r="L129" s="722" t="s">
        <v>23</v>
      </c>
      <c r="M129" s="715" t="s">
        <v>1575</v>
      </c>
      <c r="N129" s="715" t="s">
        <v>1576</v>
      </c>
      <c r="O129" s="721" t="s">
        <v>22</v>
      </c>
      <c r="P129" s="723" t="s">
        <v>22</v>
      </c>
      <c r="Q129" s="721" t="s">
        <v>22</v>
      </c>
      <c r="R129" s="722" t="s">
        <v>22</v>
      </c>
      <c r="S129" s="722" t="s">
        <v>738</v>
      </c>
      <c r="T129" s="722" t="s">
        <v>1571</v>
      </c>
      <c r="U129" s="723" t="s">
        <v>22</v>
      </c>
      <c r="V129" s="724" t="s">
        <v>1810</v>
      </c>
    </row>
    <row r="130" spans="1:22" x14ac:dyDescent="0.2">
      <c r="A130" s="713" t="s">
        <v>1811</v>
      </c>
      <c r="B130" s="714" t="s">
        <v>1570</v>
      </c>
      <c r="C130" s="715" t="s">
        <v>1597</v>
      </c>
      <c r="D130" s="716">
        <v>333</v>
      </c>
      <c r="E130" s="717">
        <v>3</v>
      </c>
      <c r="F130" s="718"/>
      <c r="G130" s="719"/>
      <c r="H130" s="720">
        <v>3</v>
      </c>
      <c r="I130" s="720"/>
      <c r="J130" s="720"/>
      <c r="K130" s="721"/>
      <c r="L130" s="722" t="s">
        <v>23</v>
      </c>
      <c r="M130" s="715" t="s">
        <v>1575</v>
      </c>
      <c r="N130" s="715" t="s">
        <v>1576</v>
      </c>
      <c r="O130" s="721" t="s">
        <v>22</v>
      </c>
      <c r="P130" s="723" t="s">
        <v>22</v>
      </c>
      <c r="Q130" s="721" t="s">
        <v>27</v>
      </c>
      <c r="R130" s="722" t="s">
        <v>27</v>
      </c>
      <c r="S130" s="722" t="s">
        <v>738</v>
      </c>
      <c r="T130" s="722" t="s">
        <v>23</v>
      </c>
      <c r="U130" s="723" t="s">
        <v>27</v>
      </c>
      <c r="V130" s="724" t="s">
        <v>1812</v>
      </c>
    </row>
    <row r="131" spans="1:22" x14ac:dyDescent="0.2">
      <c r="A131" s="713" t="s">
        <v>1813</v>
      </c>
      <c r="B131" s="714" t="s">
        <v>1570</v>
      </c>
      <c r="C131" s="715" t="s">
        <v>1472</v>
      </c>
      <c r="D131" s="716">
        <v>4952</v>
      </c>
      <c r="E131" s="717">
        <v>7</v>
      </c>
      <c r="F131" s="718"/>
      <c r="G131" s="719"/>
      <c r="H131" s="720">
        <v>7</v>
      </c>
      <c r="I131" s="720"/>
      <c r="J131" s="720"/>
      <c r="K131" s="721"/>
      <c r="L131" s="722" t="s">
        <v>23</v>
      </c>
      <c r="M131" s="715" t="s">
        <v>1575</v>
      </c>
      <c r="N131" s="715" t="s">
        <v>1576</v>
      </c>
      <c r="O131" s="721" t="s">
        <v>22</v>
      </c>
      <c r="P131" s="723" t="s">
        <v>22</v>
      </c>
      <c r="Q131" s="721" t="s">
        <v>27</v>
      </c>
      <c r="R131" s="722" t="s">
        <v>27</v>
      </c>
      <c r="S131" s="722" t="s">
        <v>738</v>
      </c>
      <c r="T131" s="722" t="s">
        <v>23</v>
      </c>
      <c r="U131" s="723" t="s">
        <v>27</v>
      </c>
      <c r="V131" s="724" t="s">
        <v>1814</v>
      </c>
    </row>
    <row r="132" spans="1:22" ht="12.75" thickBot="1" x14ac:dyDescent="0.25">
      <c r="A132" s="731" t="s">
        <v>1815</v>
      </c>
      <c r="B132" s="732" t="s">
        <v>1584</v>
      </c>
      <c r="C132" s="733" t="s">
        <v>1475</v>
      </c>
      <c r="D132" s="734">
        <v>7765</v>
      </c>
      <c r="E132" s="735">
        <v>7</v>
      </c>
      <c r="F132" s="736"/>
      <c r="G132" s="737"/>
      <c r="H132" s="738"/>
      <c r="I132" s="739"/>
      <c r="J132" s="740"/>
      <c r="K132" s="741"/>
      <c r="L132" s="742" t="s">
        <v>23</v>
      </c>
      <c r="M132" s="743" t="s">
        <v>1575</v>
      </c>
      <c r="N132" s="744" t="s">
        <v>1589</v>
      </c>
      <c r="O132" s="741" t="s">
        <v>738</v>
      </c>
      <c r="P132" s="745" t="s">
        <v>738</v>
      </c>
      <c r="Q132" s="741" t="s">
        <v>22</v>
      </c>
      <c r="R132" s="742" t="s">
        <v>22</v>
      </c>
      <c r="S132" s="742" t="s">
        <v>738</v>
      </c>
      <c r="T132" s="742" t="s">
        <v>1571</v>
      </c>
      <c r="U132" s="745" t="s">
        <v>22</v>
      </c>
      <c r="V132" s="746" t="s">
        <v>1682</v>
      </c>
    </row>
  </sheetData>
  <mergeCells count="6">
    <mergeCell ref="Q3:U3"/>
    <mergeCell ref="A1:D1"/>
    <mergeCell ref="E3:G3"/>
    <mergeCell ref="H3:J3"/>
    <mergeCell ref="K3:N3"/>
    <mergeCell ref="O3:P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Normal="100" workbookViewId="0"/>
  </sheetViews>
  <sheetFormatPr defaultRowHeight="15" x14ac:dyDescent="0.25"/>
  <cols>
    <col min="1" max="1" width="131" style="676" customWidth="1"/>
  </cols>
  <sheetData>
    <row r="1" spans="1:8" ht="39.75" customHeight="1" x14ac:dyDescent="0.25">
      <c r="A1" s="36" t="s">
        <v>1833</v>
      </c>
    </row>
    <row r="2" spans="1:8" ht="63" customHeight="1" x14ac:dyDescent="0.25">
      <c r="A2" s="674" t="s">
        <v>1825</v>
      </c>
    </row>
    <row r="3" spans="1:8" ht="42" customHeight="1" x14ac:dyDescent="0.25">
      <c r="A3" s="674" t="s">
        <v>1824</v>
      </c>
    </row>
    <row r="4" spans="1:8" ht="42" customHeight="1" x14ac:dyDescent="0.25">
      <c r="A4" s="674" t="s">
        <v>1830</v>
      </c>
    </row>
    <row r="5" spans="1:8" ht="63" customHeight="1" x14ac:dyDescent="0.25">
      <c r="A5" s="674" t="s">
        <v>1829</v>
      </c>
    </row>
    <row r="6" spans="1:8" ht="63" customHeight="1" x14ac:dyDescent="0.25">
      <c r="A6" s="674" t="s">
        <v>1831</v>
      </c>
      <c r="B6" s="675"/>
      <c r="C6" s="675"/>
      <c r="D6" s="675"/>
      <c r="E6" s="675"/>
      <c r="F6" s="675"/>
      <c r="G6" s="675"/>
      <c r="H6" s="675"/>
    </row>
    <row r="7" spans="1:8" x14ac:dyDescent="0.25">
      <c r="A7" s="747"/>
    </row>
    <row r="8" spans="1:8" x14ac:dyDescent="0.25">
      <c r="A8" s="747"/>
    </row>
    <row r="9" spans="1:8" x14ac:dyDescent="0.25">
      <c r="A9" s="747"/>
    </row>
    <row r="10" spans="1:8" x14ac:dyDescent="0.25">
      <c r="A10" s="747"/>
    </row>
    <row r="11" spans="1:8" x14ac:dyDescent="0.25">
      <c r="A11" s="747"/>
    </row>
    <row r="12" spans="1:8" x14ac:dyDescent="0.25">
      <c r="A12" s="74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2"/>
  <sheetViews>
    <sheetView workbookViewId="0">
      <pane ySplit="1" topLeftCell="A2" activePane="bottomLeft" state="frozen"/>
      <selection activeCell="AC8" sqref="AC8"/>
      <selection pane="bottomLeft" activeCell="A2" sqref="A2"/>
    </sheetView>
  </sheetViews>
  <sheetFormatPr defaultRowHeight="15" x14ac:dyDescent="0.25"/>
  <cols>
    <col min="1" max="1" width="96.28515625" style="35" customWidth="1"/>
  </cols>
  <sheetData>
    <row r="1" spans="1:1" ht="34.5" customHeight="1" x14ac:dyDescent="0.25">
      <c r="A1" s="36" t="s">
        <v>691</v>
      </c>
    </row>
    <row r="2" spans="1:1" ht="126" customHeight="1" x14ac:dyDescent="0.25">
      <c r="A2" s="344" t="s">
        <v>1837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7"/>
  <sheetViews>
    <sheetView workbookViewId="0">
      <selection sqref="A1:H1"/>
    </sheetView>
  </sheetViews>
  <sheetFormatPr defaultRowHeight="14.25" x14ac:dyDescent="0.2"/>
  <cols>
    <col min="1" max="1" width="36" style="111" customWidth="1"/>
    <col min="2" max="2" width="15.140625" style="111" customWidth="1"/>
    <col min="3" max="3" width="14.85546875" style="111" bestFit="1" customWidth="1"/>
    <col min="4" max="4" width="9.85546875" style="111" customWidth="1"/>
    <col min="5" max="5" width="8.28515625" style="111" bestFit="1" customWidth="1"/>
    <col min="6" max="6" width="9.7109375" style="111" customWidth="1"/>
    <col min="7" max="7" width="15.85546875" style="111" customWidth="1"/>
    <col min="8" max="16384" width="9.140625" style="111"/>
  </cols>
  <sheetData>
    <row r="1" spans="1:9" ht="40.5" customHeight="1" thickBot="1" x14ac:dyDescent="0.25">
      <c r="A1" s="764" t="s">
        <v>1163</v>
      </c>
      <c r="B1" s="764"/>
      <c r="C1" s="764"/>
      <c r="D1" s="764"/>
      <c r="E1" s="764"/>
      <c r="F1" s="764"/>
      <c r="G1" s="764"/>
      <c r="H1" s="764"/>
      <c r="I1" s="114"/>
    </row>
    <row r="2" spans="1:9" ht="41.25" customHeight="1" x14ac:dyDescent="0.2">
      <c r="A2" s="182"/>
      <c r="B2" s="759" t="s">
        <v>688</v>
      </c>
      <c r="C2" s="760"/>
      <c r="D2" s="760"/>
      <c r="E2" s="760"/>
      <c r="F2" s="760"/>
      <c r="G2" s="762" t="s">
        <v>672</v>
      </c>
      <c r="H2" s="765" t="s">
        <v>662</v>
      </c>
    </row>
    <row r="3" spans="1:9" ht="51.75" customHeight="1" thickBot="1" x14ac:dyDescent="0.3">
      <c r="A3" s="183"/>
      <c r="B3" s="187" t="s">
        <v>671</v>
      </c>
      <c r="C3" s="115" t="s">
        <v>670</v>
      </c>
      <c r="D3" s="115" t="s">
        <v>669</v>
      </c>
      <c r="E3" s="115" t="s">
        <v>668</v>
      </c>
      <c r="F3" s="191" t="s">
        <v>667</v>
      </c>
      <c r="G3" s="763"/>
      <c r="H3" s="766"/>
    </row>
    <row r="4" spans="1:9" ht="24" customHeight="1" x14ac:dyDescent="0.2">
      <c r="A4" s="184" t="s">
        <v>666</v>
      </c>
      <c r="B4" s="188">
        <v>723.46169362502224</v>
      </c>
      <c r="C4" s="117">
        <v>280.60491697399812</v>
      </c>
      <c r="D4" s="117">
        <v>472.46180820245604</v>
      </c>
      <c r="E4" s="117">
        <v>1048.5602200000001</v>
      </c>
      <c r="F4" s="118">
        <v>2062.7738734058153</v>
      </c>
      <c r="G4" s="192">
        <v>938.87856168935923</v>
      </c>
      <c r="H4" s="195">
        <v>5526.741073896651</v>
      </c>
    </row>
    <row r="5" spans="1:9" ht="24" customHeight="1" x14ac:dyDescent="0.2">
      <c r="A5" s="185" t="s">
        <v>665</v>
      </c>
      <c r="B5" s="189">
        <v>2.6464393497553731</v>
      </c>
      <c r="C5" s="119">
        <v>330.70170641364967</v>
      </c>
      <c r="D5" s="119">
        <v>60.241603256720673</v>
      </c>
      <c r="E5" s="119">
        <v>0</v>
      </c>
      <c r="F5" s="120">
        <v>1034.174240579272</v>
      </c>
      <c r="G5" s="193">
        <v>1311.9385813985234</v>
      </c>
      <c r="H5" s="196">
        <v>2739.7025709979212</v>
      </c>
    </row>
    <row r="6" spans="1:9" ht="24" customHeight="1" thickBot="1" x14ac:dyDescent="0.25">
      <c r="A6" s="186" t="s">
        <v>664</v>
      </c>
      <c r="B6" s="190">
        <v>-0.996341977228269</v>
      </c>
      <c r="C6" s="121">
        <v>0.1785314027276782</v>
      </c>
      <c r="D6" s="121">
        <v>-0.87249423718306907</v>
      </c>
      <c r="E6" s="121">
        <v>-1</v>
      </c>
      <c r="F6" s="122">
        <v>-0.49864875936606551</v>
      </c>
      <c r="G6" s="194">
        <v>0.39734640339204613</v>
      </c>
      <c r="H6" s="197">
        <v>-0.50428244523019006</v>
      </c>
    </row>
    <row r="7" spans="1:9" ht="45" customHeight="1" x14ac:dyDescent="0.2">
      <c r="A7" s="761" t="s">
        <v>663</v>
      </c>
      <c r="B7" s="761"/>
      <c r="C7" s="761"/>
      <c r="D7" s="761"/>
      <c r="E7" s="761"/>
      <c r="F7" s="761"/>
      <c r="G7" s="761"/>
      <c r="H7" s="761"/>
    </row>
  </sheetData>
  <mergeCells count="5">
    <mergeCell ref="B2:F2"/>
    <mergeCell ref="A7:H7"/>
    <mergeCell ref="G2:G3"/>
    <mergeCell ref="A1:H1"/>
    <mergeCell ref="H2:H3"/>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9"/>
  <sheetViews>
    <sheetView workbookViewId="0">
      <selection sqref="A1:D1"/>
    </sheetView>
  </sheetViews>
  <sheetFormatPr defaultRowHeight="14.25" x14ac:dyDescent="0.2"/>
  <cols>
    <col min="1" max="1" width="35.28515625" style="111" customWidth="1"/>
    <col min="2" max="2" width="12.28515625" style="111" bestFit="1" customWidth="1"/>
    <col min="3" max="3" width="13.28515625" style="111" customWidth="1"/>
    <col min="4" max="4" width="12.5703125" style="111" customWidth="1"/>
    <col min="5" max="16384" width="9.140625" style="111"/>
  </cols>
  <sheetData>
    <row r="1" spans="1:4" ht="60" customHeight="1" thickBot="1" x14ac:dyDescent="0.25">
      <c r="A1" s="767" t="s">
        <v>1164</v>
      </c>
      <c r="B1" s="767"/>
      <c r="C1" s="767"/>
      <c r="D1" s="767"/>
    </row>
    <row r="2" spans="1:4" ht="54" customHeight="1" thickBot="1" x14ac:dyDescent="0.25">
      <c r="A2" s="123" t="s">
        <v>649</v>
      </c>
      <c r="B2" s="124" t="s">
        <v>648</v>
      </c>
      <c r="C2" s="124" t="s">
        <v>647</v>
      </c>
      <c r="D2" s="125" t="s">
        <v>646</v>
      </c>
    </row>
    <row r="3" spans="1:4" ht="20.100000000000001" customHeight="1" x14ac:dyDescent="0.2">
      <c r="A3" s="126" t="s">
        <v>645</v>
      </c>
      <c r="B3" s="129">
        <v>53</v>
      </c>
      <c r="C3" s="129">
        <v>6.6</v>
      </c>
      <c r="D3" s="130">
        <f>(B3-C3)/B3</f>
        <v>0.87547169811320757</v>
      </c>
    </row>
    <row r="4" spans="1:4" ht="20.100000000000001" customHeight="1" x14ac:dyDescent="0.2">
      <c r="A4" s="116" t="s">
        <v>644</v>
      </c>
      <c r="B4" s="131">
        <v>46</v>
      </c>
      <c r="C4" s="131">
        <v>29.2</v>
      </c>
      <c r="D4" s="132">
        <f>(B4-C4)/B4</f>
        <v>0.36521739130434783</v>
      </c>
    </row>
    <row r="5" spans="1:4" ht="20.100000000000001" customHeight="1" x14ac:dyDescent="0.2">
      <c r="A5" s="116" t="s">
        <v>643</v>
      </c>
      <c r="B5" s="131">
        <v>4.8</v>
      </c>
      <c r="C5" s="131">
        <v>4.8</v>
      </c>
      <c r="D5" s="132">
        <f>(B5-C5)/B5</f>
        <v>0</v>
      </c>
    </row>
    <row r="6" spans="1:4" ht="20.100000000000001" customHeight="1" thickBot="1" x14ac:dyDescent="0.25">
      <c r="A6" s="127" t="s">
        <v>642</v>
      </c>
      <c r="B6" s="133">
        <v>1.2</v>
      </c>
      <c r="C6" s="133">
        <v>1.2</v>
      </c>
      <c r="D6" s="134">
        <f>(B6-C6)/B6</f>
        <v>0</v>
      </c>
    </row>
    <row r="7" spans="1:4" ht="20.100000000000001" customHeight="1" thickBot="1" x14ac:dyDescent="0.25">
      <c r="A7" s="136" t="s">
        <v>641</v>
      </c>
      <c r="B7" s="135">
        <v>105</v>
      </c>
      <c r="C7" s="135">
        <v>42</v>
      </c>
      <c r="D7" s="137">
        <f>(B7-C7)/B7</f>
        <v>0.6</v>
      </c>
    </row>
    <row r="9" spans="1:4" ht="36" customHeight="1" x14ac:dyDescent="0.2">
      <c r="A9" s="768" t="s">
        <v>640</v>
      </c>
      <c r="B9" s="768"/>
      <c r="C9" s="768"/>
      <c r="D9" s="768"/>
    </row>
  </sheetData>
  <mergeCells count="2">
    <mergeCell ref="A1:D1"/>
    <mergeCell ref="A9:D9"/>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11"/>
  <sheetViews>
    <sheetView workbookViewId="0">
      <selection sqref="A1:E1"/>
    </sheetView>
  </sheetViews>
  <sheetFormatPr defaultRowHeight="14.25" x14ac:dyDescent="0.2"/>
  <cols>
    <col min="1" max="1" width="34.85546875" style="111" customWidth="1"/>
    <col min="2" max="2" width="15" style="111" bestFit="1" customWidth="1"/>
    <col min="3" max="3" width="9.28515625" style="111" bestFit="1" customWidth="1"/>
    <col min="4" max="4" width="12" style="111" bestFit="1" customWidth="1"/>
    <col min="5" max="5" width="12.28515625" style="111" bestFit="1" customWidth="1"/>
    <col min="6" max="19" width="9.28515625" style="111" customWidth="1"/>
    <col min="20" max="16384" width="9.140625" style="111"/>
  </cols>
  <sheetData>
    <row r="1" spans="1:5" ht="60" customHeight="1" thickBot="1" x14ac:dyDescent="0.25">
      <c r="A1" s="769" t="s">
        <v>1165</v>
      </c>
      <c r="B1" s="769"/>
      <c r="C1" s="769"/>
      <c r="D1" s="769"/>
      <c r="E1" s="769"/>
    </row>
    <row r="2" spans="1:5" ht="36" customHeight="1" thickBot="1" x14ac:dyDescent="0.25">
      <c r="A2" s="123" t="s">
        <v>673</v>
      </c>
      <c r="B2" s="128" t="s">
        <v>657</v>
      </c>
      <c r="C2" s="128" t="s">
        <v>656</v>
      </c>
      <c r="D2" s="128" t="s">
        <v>655</v>
      </c>
      <c r="E2" s="147" t="s">
        <v>654</v>
      </c>
    </row>
    <row r="3" spans="1:5" ht="21.95" customHeight="1" x14ac:dyDescent="0.2">
      <c r="A3" s="126" t="s">
        <v>653</v>
      </c>
      <c r="B3" s="138">
        <v>1486</v>
      </c>
      <c r="C3" s="129">
        <v>1851.9</v>
      </c>
      <c r="D3" s="139">
        <v>852.3</v>
      </c>
      <c r="E3" s="140">
        <v>666.1</v>
      </c>
    </row>
    <row r="4" spans="1:5" ht="21.95" customHeight="1" x14ac:dyDescent="0.2">
      <c r="A4" s="116" t="s">
        <v>652</v>
      </c>
      <c r="B4" s="141">
        <v>63.9</v>
      </c>
      <c r="C4" s="119">
        <v>120</v>
      </c>
      <c r="D4" s="119">
        <v>38</v>
      </c>
      <c r="E4" s="142">
        <v>20</v>
      </c>
    </row>
    <row r="5" spans="1:5" ht="21.95" customHeight="1" x14ac:dyDescent="0.2">
      <c r="A5" s="116" t="s">
        <v>651</v>
      </c>
      <c r="B5" s="119">
        <v>25</v>
      </c>
      <c r="C5" s="119">
        <v>25</v>
      </c>
      <c r="D5" s="119">
        <v>16</v>
      </c>
      <c r="E5" s="142">
        <v>11</v>
      </c>
    </row>
    <row r="6" spans="1:5" ht="21.95" customHeight="1" thickBot="1" x14ac:dyDescent="0.25">
      <c r="A6" s="127" t="s">
        <v>650</v>
      </c>
      <c r="B6" s="143">
        <v>351</v>
      </c>
      <c r="C6" s="143">
        <v>330</v>
      </c>
      <c r="D6" s="143">
        <v>164</v>
      </c>
      <c r="E6" s="144">
        <v>164</v>
      </c>
    </row>
    <row r="7" spans="1:5" ht="21.95" customHeight="1" x14ac:dyDescent="0.2">
      <c r="A7" s="113" t="s">
        <v>662</v>
      </c>
      <c r="B7" s="145">
        <f>SUM(B3:B6)</f>
        <v>1925.9</v>
      </c>
      <c r="C7" s="145">
        <f>SUM(C3:C6)</f>
        <v>2326.9</v>
      </c>
      <c r="D7" s="145">
        <f>SUM(D3:D6)</f>
        <v>1070.3</v>
      </c>
      <c r="E7" s="146">
        <f>SUM(E3:E6)</f>
        <v>861.1</v>
      </c>
    </row>
    <row r="8" spans="1:5" ht="32.25" customHeight="1" x14ac:dyDescent="0.2">
      <c r="A8" s="168" t="s">
        <v>661</v>
      </c>
      <c r="B8" s="169">
        <v>1930</v>
      </c>
      <c r="C8" s="169">
        <v>2330</v>
      </c>
      <c r="D8" s="169">
        <v>1070</v>
      </c>
      <c r="E8" s="170">
        <v>861</v>
      </c>
    </row>
    <row r="9" spans="1:5" ht="32.25" customHeight="1" thickBot="1" x14ac:dyDescent="0.25">
      <c r="A9" s="171" t="s">
        <v>660</v>
      </c>
      <c r="B9" s="172"/>
      <c r="C9" s="173">
        <f>(C8-$B$8)/$B$8</f>
        <v>0.20725388601036268</v>
      </c>
      <c r="D9" s="173">
        <f>(D8-$B$8)/$B$8</f>
        <v>-0.44559585492227977</v>
      </c>
      <c r="E9" s="174">
        <f>(E8-$B$8)/$B$8</f>
        <v>-0.55388601036269425</v>
      </c>
    </row>
    <row r="10" spans="1:5" ht="32.25" customHeight="1" x14ac:dyDescent="0.2">
      <c r="A10" s="770" t="s">
        <v>659</v>
      </c>
      <c r="B10" s="770"/>
      <c r="C10" s="770"/>
      <c r="D10" s="770"/>
      <c r="E10" s="770"/>
    </row>
    <row r="11" spans="1:5" x14ac:dyDescent="0.2">
      <c r="A11" s="111" t="s">
        <v>658</v>
      </c>
    </row>
  </sheetData>
  <mergeCells count="2">
    <mergeCell ref="A1:E1"/>
    <mergeCell ref="A10:E10"/>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16"/>
  <sheetViews>
    <sheetView zoomScaleNormal="100" workbookViewId="0">
      <pane ySplit="7" topLeftCell="A8" activePane="bottomLeft" state="frozen"/>
      <selection activeCell="A2" sqref="A2"/>
      <selection pane="bottomLeft" sqref="A1:G1"/>
    </sheetView>
  </sheetViews>
  <sheetFormatPr defaultRowHeight="14.25" x14ac:dyDescent="0.2"/>
  <cols>
    <col min="1" max="1" width="47.85546875" style="111" bestFit="1" customWidth="1"/>
    <col min="2" max="2" width="13" style="111" customWidth="1"/>
    <col min="3" max="6" width="12.7109375" style="111" customWidth="1"/>
    <col min="7" max="7" width="9.140625" style="111" customWidth="1"/>
    <col min="8" max="16384" width="9.140625" style="111"/>
  </cols>
  <sheetData>
    <row r="1" spans="1:13" s="156" customFormat="1" ht="60" customHeight="1" thickBot="1" x14ac:dyDescent="0.3">
      <c r="A1" s="773" t="s">
        <v>1166</v>
      </c>
      <c r="B1" s="773"/>
      <c r="C1" s="773"/>
      <c r="D1" s="773"/>
      <c r="E1" s="773"/>
      <c r="F1" s="773"/>
      <c r="G1" s="773"/>
      <c r="I1" s="158"/>
      <c r="J1" s="157"/>
      <c r="K1" s="157"/>
      <c r="L1" s="157"/>
    </row>
    <row r="2" spans="1:13" s="156" customFormat="1" ht="25.5" customHeight="1" x14ac:dyDescent="0.2">
      <c r="A2" s="774"/>
      <c r="B2" s="776" t="s">
        <v>687</v>
      </c>
      <c r="C2" s="777"/>
      <c r="D2" s="777"/>
      <c r="E2" s="777"/>
      <c r="F2" s="778" t="s">
        <v>690</v>
      </c>
      <c r="G2" s="780" t="s">
        <v>662</v>
      </c>
      <c r="I2" s="157"/>
      <c r="J2" s="157"/>
      <c r="K2" s="157"/>
      <c r="L2" s="157"/>
    </row>
    <row r="3" spans="1:13" s="155" customFormat="1" ht="55.5" customHeight="1" thickBot="1" x14ac:dyDescent="0.25">
      <c r="A3" s="775"/>
      <c r="B3" s="160" t="s">
        <v>686</v>
      </c>
      <c r="C3" s="115" t="s">
        <v>685</v>
      </c>
      <c r="D3" s="115" t="s">
        <v>684</v>
      </c>
      <c r="E3" s="115" t="s">
        <v>683</v>
      </c>
      <c r="F3" s="779"/>
      <c r="G3" s="781"/>
    </row>
    <row r="4" spans="1:13" s="112" customFormat="1" ht="24.95" customHeight="1" thickBot="1" x14ac:dyDescent="0.3">
      <c r="A4" s="164" t="s">
        <v>682</v>
      </c>
      <c r="B4" s="161">
        <v>122175.27035007067</v>
      </c>
      <c r="C4" s="154">
        <v>86039.52919875973</v>
      </c>
      <c r="D4" s="154">
        <v>42552.533104605223</v>
      </c>
      <c r="E4" s="154">
        <v>175643.55726637394</v>
      </c>
      <c r="F4" s="159">
        <v>256550.63712629426</v>
      </c>
      <c r="G4" s="175">
        <v>682961.51954390551</v>
      </c>
    </row>
    <row r="5" spans="1:13" s="112" customFormat="1" ht="24.95" customHeight="1" thickBot="1" x14ac:dyDescent="0.3">
      <c r="A5" s="165" t="s">
        <v>681</v>
      </c>
      <c r="B5" s="162">
        <v>0.5</v>
      </c>
      <c r="C5" s="153">
        <v>0.7</v>
      </c>
      <c r="D5" s="153">
        <v>1</v>
      </c>
      <c r="E5" s="153">
        <v>0.9</v>
      </c>
      <c r="F5" s="152">
        <v>0.5</v>
      </c>
      <c r="G5" s="177"/>
    </row>
    <row r="6" spans="1:13" s="112" customFormat="1" ht="24.95" customHeight="1" thickBot="1" x14ac:dyDescent="0.3">
      <c r="A6" s="166" t="s">
        <v>680</v>
      </c>
      <c r="B6" s="163">
        <f>(1-B5)*B4</f>
        <v>61087.635175035335</v>
      </c>
      <c r="C6" s="151">
        <f>(1-C5)*C4</f>
        <v>25811.858759627921</v>
      </c>
      <c r="D6" s="151">
        <f>(1-D5)*D4</f>
        <v>0</v>
      </c>
      <c r="E6" s="151">
        <f>(1-E5)*E4</f>
        <v>17564.35572663739</v>
      </c>
      <c r="F6" s="150">
        <f>(1-F5)*F4</f>
        <v>128275.31856314713</v>
      </c>
      <c r="G6" s="176">
        <f>SUM(B6:F6)</f>
        <v>232739.16822444779</v>
      </c>
    </row>
    <row r="7" spans="1:13" ht="38.25" customHeight="1" thickBot="1" x14ac:dyDescent="0.25">
      <c r="C7" s="178"/>
      <c r="D7" s="179"/>
      <c r="E7" s="179"/>
      <c r="F7" s="181" t="s">
        <v>689</v>
      </c>
      <c r="G7" s="180">
        <f>1-(G6/G4)</f>
        <v>0.65922067120285877</v>
      </c>
    </row>
    <row r="8" spans="1:13" ht="75.75" customHeight="1" x14ac:dyDescent="0.2">
      <c r="A8" s="771" t="s">
        <v>679</v>
      </c>
      <c r="B8" s="771"/>
      <c r="C8" s="771"/>
      <c r="D8" s="771"/>
      <c r="E8" s="771"/>
      <c r="F8" s="771"/>
      <c r="G8" s="771"/>
      <c r="H8" s="167"/>
      <c r="I8" s="167"/>
      <c r="J8" s="167"/>
      <c r="K8" s="167"/>
      <c r="L8" s="167"/>
      <c r="M8" s="167"/>
    </row>
    <row r="9" spans="1:13" ht="48" customHeight="1" x14ac:dyDescent="0.2">
      <c r="A9" s="771" t="s">
        <v>678</v>
      </c>
      <c r="B9" s="771"/>
      <c r="C9" s="771"/>
      <c r="D9" s="771"/>
      <c r="E9" s="771"/>
      <c r="F9" s="771"/>
      <c r="G9" s="771"/>
      <c r="H9" s="149"/>
      <c r="I9" s="149"/>
      <c r="J9" s="149"/>
      <c r="K9" s="149"/>
    </row>
    <row r="10" spans="1:13" ht="23.25" customHeight="1" x14ac:dyDescent="0.2">
      <c r="A10" s="771" t="s">
        <v>677</v>
      </c>
      <c r="B10" s="771"/>
      <c r="C10" s="771"/>
      <c r="D10" s="771"/>
      <c r="E10" s="771"/>
      <c r="F10" s="771"/>
      <c r="G10" s="771"/>
      <c r="H10" s="149"/>
      <c r="I10" s="149"/>
      <c r="J10" s="149"/>
      <c r="K10" s="149"/>
    </row>
    <row r="11" spans="1:13" ht="34.5" customHeight="1" x14ac:dyDescent="0.2">
      <c r="A11" s="771" t="s">
        <v>676</v>
      </c>
      <c r="B11" s="771"/>
      <c r="C11" s="771"/>
      <c r="D11" s="771"/>
      <c r="E11" s="771"/>
      <c r="F11" s="771"/>
      <c r="G11" s="771"/>
      <c r="H11" s="149"/>
      <c r="I11" s="149"/>
      <c r="J11" s="149"/>
      <c r="K11" s="149"/>
    </row>
    <row r="12" spans="1:13" ht="42" customHeight="1" x14ac:dyDescent="0.2">
      <c r="A12" s="772" t="s">
        <v>675</v>
      </c>
      <c r="B12" s="772"/>
      <c r="C12" s="772"/>
      <c r="D12" s="772"/>
      <c r="E12" s="772"/>
      <c r="F12" s="772"/>
      <c r="G12" s="772"/>
      <c r="H12" s="149"/>
      <c r="I12" s="149"/>
      <c r="J12" s="149"/>
      <c r="K12" s="149"/>
    </row>
    <row r="13" spans="1:13" ht="20.25" customHeight="1" x14ac:dyDescent="0.2">
      <c r="A13" s="771" t="s">
        <v>674</v>
      </c>
      <c r="B13" s="771"/>
      <c r="C13" s="771"/>
      <c r="D13" s="771"/>
      <c r="E13" s="771"/>
      <c r="F13" s="771"/>
      <c r="G13" s="771"/>
      <c r="H13" s="149"/>
      <c r="I13" s="149"/>
      <c r="J13" s="149"/>
      <c r="K13" s="149"/>
    </row>
    <row r="14" spans="1:13" x14ac:dyDescent="0.2">
      <c r="A14" s="198"/>
      <c r="B14" s="198"/>
      <c r="C14" s="198"/>
      <c r="D14" s="198"/>
      <c r="E14" s="198"/>
      <c r="F14" s="198"/>
      <c r="G14" s="198"/>
    </row>
    <row r="15" spans="1:13" x14ac:dyDescent="0.2">
      <c r="A15" s="148"/>
      <c r="B15" s="148"/>
      <c r="C15" s="148"/>
      <c r="D15" s="148"/>
      <c r="E15" s="148"/>
      <c r="F15" s="148"/>
      <c r="G15" s="148"/>
    </row>
    <row r="16" spans="1:13" x14ac:dyDescent="0.2">
      <c r="A16" s="148"/>
      <c r="B16" s="148"/>
      <c r="C16" s="148"/>
      <c r="D16" s="148"/>
      <c r="E16" s="148"/>
      <c r="F16" s="148"/>
      <c r="G16" s="148"/>
    </row>
  </sheetData>
  <mergeCells count="11">
    <mergeCell ref="A11:G11"/>
    <mergeCell ref="A12:G12"/>
    <mergeCell ref="A1:G1"/>
    <mergeCell ref="A13:G13"/>
    <mergeCell ref="A2:A3"/>
    <mergeCell ref="B2:E2"/>
    <mergeCell ref="F2:F3"/>
    <mergeCell ref="G2:G3"/>
    <mergeCell ref="A8:G8"/>
    <mergeCell ref="A9:G9"/>
    <mergeCell ref="A10:G10"/>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Normal="100" workbookViewId="0">
      <pane xSplit="4" ySplit="2" topLeftCell="E3" activePane="bottomRight" state="frozen"/>
      <selection pane="topRight" activeCell="E1" sqref="E1"/>
      <selection pane="bottomLeft" activeCell="A3" sqref="A3"/>
      <selection pane="bottomRight" sqref="A1:C1"/>
    </sheetView>
  </sheetViews>
  <sheetFormatPr defaultRowHeight="12" x14ac:dyDescent="0.2"/>
  <cols>
    <col min="1" max="1" width="6.5703125" style="200" customWidth="1"/>
    <col min="2" max="2" width="18.42578125" style="200" customWidth="1"/>
    <col min="3" max="5" width="35.140625" style="200" customWidth="1"/>
    <col min="6" max="6" width="10" style="200" customWidth="1"/>
    <col min="7" max="7" width="9.140625" style="200"/>
    <col min="8" max="9" width="12.5703125" style="200" customWidth="1"/>
    <col min="10" max="10" width="9.28515625" style="200" bestFit="1" customWidth="1"/>
    <col min="11" max="11" width="10.28515625" style="200" customWidth="1"/>
    <col min="12" max="12" width="10.140625" style="200" bestFit="1" customWidth="1"/>
    <col min="13" max="13" width="50.140625" style="200" customWidth="1"/>
    <col min="14" max="16384" width="9.140625" style="200"/>
  </cols>
  <sheetData>
    <row r="1" spans="1:13" s="199" customFormat="1" ht="39.75" customHeight="1" thickBot="1" x14ac:dyDescent="0.25">
      <c r="A1" s="782" t="s">
        <v>1167</v>
      </c>
      <c r="B1" s="782"/>
      <c r="C1" s="782"/>
      <c r="D1" s="201"/>
      <c r="E1" s="201"/>
      <c r="F1" s="201"/>
      <c r="G1" s="201"/>
      <c r="H1" s="201"/>
      <c r="I1" s="201"/>
      <c r="J1" s="201"/>
      <c r="K1" s="202"/>
    </row>
    <row r="2" spans="1:13" ht="60.75" thickBot="1" x14ac:dyDescent="0.25">
      <c r="A2" s="258" t="s">
        <v>877</v>
      </c>
      <c r="B2" s="259" t="s">
        <v>876</v>
      </c>
      <c r="C2" s="259" t="s">
        <v>875</v>
      </c>
      <c r="D2" s="259" t="s">
        <v>1146</v>
      </c>
      <c r="E2" s="259" t="s">
        <v>874</v>
      </c>
      <c r="F2" s="259" t="s">
        <v>873</v>
      </c>
      <c r="G2" s="259" t="s">
        <v>872</v>
      </c>
      <c r="H2" s="259" t="s">
        <v>871</v>
      </c>
      <c r="I2" s="259" t="s">
        <v>1147</v>
      </c>
      <c r="J2" s="259" t="s">
        <v>870</v>
      </c>
      <c r="K2" s="259" t="s">
        <v>869</v>
      </c>
      <c r="L2" s="259" t="s">
        <v>868</v>
      </c>
      <c r="M2" s="260" t="s">
        <v>867</v>
      </c>
    </row>
    <row r="3" spans="1:13" ht="72" x14ac:dyDescent="0.2">
      <c r="A3" s="261">
        <v>1</v>
      </c>
      <c r="B3" s="262" t="s">
        <v>866</v>
      </c>
      <c r="C3" s="263" t="s">
        <v>865</v>
      </c>
      <c r="D3" s="262" t="s">
        <v>829</v>
      </c>
      <c r="E3" s="262" t="s">
        <v>864</v>
      </c>
      <c r="F3" s="264" t="s">
        <v>841</v>
      </c>
      <c r="G3" s="262" t="s">
        <v>696</v>
      </c>
      <c r="H3" s="262" t="s">
        <v>863</v>
      </c>
      <c r="I3" s="262" t="s">
        <v>862</v>
      </c>
      <c r="J3" s="265">
        <v>0.75</v>
      </c>
      <c r="K3" s="262" t="s">
        <v>861</v>
      </c>
      <c r="L3" s="266">
        <v>35431</v>
      </c>
      <c r="M3" s="267" t="s">
        <v>860</v>
      </c>
    </row>
    <row r="4" spans="1:13" ht="84" x14ac:dyDescent="0.2">
      <c r="A4" s="261">
        <v>1</v>
      </c>
      <c r="B4" s="262" t="s">
        <v>859</v>
      </c>
      <c r="C4" s="263" t="s">
        <v>858</v>
      </c>
      <c r="D4" s="262" t="s">
        <v>829</v>
      </c>
      <c r="E4" s="262" t="s">
        <v>809</v>
      </c>
      <c r="F4" s="264" t="s">
        <v>841</v>
      </c>
      <c r="G4" s="262" t="s">
        <v>696</v>
      </c>
      <c r="H4" s="262" t="s">
        <v>1050</v>
      </c>
      <c r="I4" s="262" t="s">
        <v>1051</v>
      </c>
      <c r="J4" s="265">
        <v>0.55000000000000004</v>
      </c>
      <c r="K4" s="262" t="s">
        <v>738</v>
      </c>
      <c r="L4" s="266">
        <v>37985</v>
      </c>
      <c r="M4" s="267"/>
    </row>
    <row r="5" spans="1:13" ht="84" x14ac:dyDescent="0.2">
      <c r="A5" s="261">
        <v>1</v>
      </c>
      <c r="B5" s="262" t="s">
        <v>857</v>
      </c>
      <c r="C5" s="263" t="s">
        <v>856</v>
      </c>
      <c r="D5" s="262" t="s">
        <v>829</v>
      </c>
      <c r="E5" s="262" t="s">
        <v>809</v>
      </c>
      <c r="F5" s="264">
        <v>5</v>
      </c>
      <c r="G5" s="262" t="s">
        <v>696</v>
      </c>
      <c r="H5" s="262" t="s">
        <v>1052</v>
      </c>
      <c r="I5" s="262" t="s">
        <v>1053</v>
      </c>
      <c r="J5" s="265">
        <v>0.4</v>
      </c>
      <c r="K5" s="262" t="s">
        <v>738</v>
      </c>
      <c r="L5" s="266">
        <v>39434</v>
      </c>
      <c r="M5" s="267"/>
    </row>
    <row r="6" spans="1:13" ht="84" x14ac:dyDescent="0.2">
      <c r="A6" s="261">
        <v>1</v>
      </c>
      <c r="B6" s="262" t="s">
        <v>855</v>
      </c>
      <c r="C6" s="263" t="s">
        <v>854</v>
      </c>
      <c r="D6" s="262" t="s">
        <v>829</v>
      </c>
      <c r="E6" s="262" t="s">
        <v>809</v>
      </c>
      <c r="F6" s="264">
        <v>5</v>
      </c>
      <c r="G6" s="262" t="s">
        <v>696</v>
      </c>
      <c r="H6" s="262" t="s">
        <v>1054</v>
      </c>
      <c r="I6" s="262" t="s">
        <v>1055</v>
      </c>
      <c r="J6" s="265">
        <v>0.1</v>
      </c>
      <c r="K6" s="262" t="s">
        <v>738</v>
      </c>
      <c r="L6" s="266">
        <v>37986</v>
      </c>
      <c r="M6" s="267"/>
    </row>
    <row r="7" spans="1:13" ht="84" x14ac:dyDescent="0.2">
      <c r="A7" s="261">
        <v>1</v>
      </c>
      <c r="B7" s="262" t="s">
        <v>853</v>
      </c>
      <c r="C7" s="263" t="s">
        <v>852</v>
      </c>
      <c r="D7" s="262" t="s">
        <v>829</v>
      </c>
      <c r="E7" s="262" t="s">
        <v>809</v>
      </c>
      <c r="F7" s="264">
        <v>5</v>
      </c>
      <c r="G7" s="262" t="s">
        <v>696</v>
      </c>
      <c r="H7" s="262" t="s">
        <v>1056</v>
      </c>
      <c r="I7" s="262" t="s">
        <v>1057</v>
      </c>
      <c r="J7" s="265">
        <v>0.14000000000000001</v>
      </c>
      <c r="K7" s="262" t="s">
        <v>738</v>
      </c>
      <c r="L7" s="266">
        <v>38717</v>
      </c>
      <c r="M7" s="267"/>
    </row>
    <row r="8" spans="1:13" ht="156" x14ac:dyDescent="0.2">
      <c r="A8" s="261">
        <v>1</v>
      </c>
      <c r="B8" s="262" t="s">
        <v>851</v>
      </c>
      <c r="C8" s="263" t="s">
        <v>850</v>
      </c>
      <c r="D8" s="262" t="s">
        <v>829</v>
      </c>
      <c r="E8" s="262" t="s">
        <v>809</v>
      </c>
      <c r="F8" s="264" t="s">
        <v>841</v>
      </c>
      <c r="G8" s="262" t="s">
        <v>696</v>
      </c>
      <c r="H8" s="262" t="s">
        <v>1058</v>
      </c>
      <c r="I8" s="262" t="s">
        <v>1059</v>
      </c>
      <c r="J8" s="265">
        <v>0.16</v>
      </c>
      <c r="K8" s="262" t="s">
        <v>738</v>
      </c>
      <c r="L8" s="266">
        <v>37620</v>
      </c>
      <c r="M8" s="267" t="s">
        <v>849</v>
      </c>
    </row>
    <row r="9" spans="1:13" ht="84" x14ac:dyDescent="0.2">
      <c r="A9" s="261">
        <v>1</v>
      </c>
      <c r="B9" s="262" t="s">
        <v>848</v>
      </c>
      <c r="C9" s="263" t="s">
        <v>847</v>
      </c>
      <c r="D9" s="262" t="s">
        <v>829</v>
      </c>
      <c r="E9" s="262" t="s">
        <v>809</v>
      </c>
      <c r="F9" s="264">
        <v>5</v>
      </c>
      <c r="G9" s="262" t="s">
        <v>696</v>
      </c>
      <c r="H9" s="262" t="s">
        <v>1060</v>
      </c>
      <c r="I9" s="262" t="s">
        <v>1061</v>
      </c>
      <c r="J9" s="265">
        <v>0.33</v>
      </c>
      <c r="K9" s="262" t="s">
        <v>738</v>
      </c>
      <c r="L9" s="266">
        <v>36510</v>
      </c>
      <c r="M9" s="267"/>
    </row>
    <row r="10" spans="1:13" ht="84" x14ac:dyDescent="0.2">
      <c r="A10" s="261">
        <v>1</v>
      </c>
      <c r="B10" s="262" t="s">
        <v>1062</v>
      </c>
      <c r="C10" s="263" t="s">
        <v>846</v>
      </c>
      <c r="D10" s="262" t="s">
        <v>829</v>
      </c>
      <c r="E10" s="262" t="s">
        <v>809</v>
      </c>
      <c r="F10" s="264" t="s">
        <v>841</v>
      </c>
      <c r="G10" s="262" t="s">
        <v>696</v>
      </c>
      <c r="H10" s="262" t="s">
        <v>1063</v>
      </c>
      <c r="I10" s="262" t="s">
        <v>1064</v>
      </c>
      <c r="J10" s="265">
        <v>0.16</v>
      </c>
      <c r="K10" s="262" t="s">
        <v>738</v>
      </c>
      <c r="L10" s="266">
        <v>38350</v>
      </c>
      <c r="M10" s="267"/>
    </row>
    <row r="11" spans="1:13" ht="84" x14ac:dyDescent="0.2">
      <c r="A11" s="261">
        <v>1</v>
      </c>
      <c r="B11" s="262" t="s">
        <v>845</v>
      </c>
      <c r="C11" s="263" t="s">
        <v>844</v>
      </c>
      <c r="D11" s="262" t="s">
        <v>829</v>
      </c>
      <c r="E11" s="262" t="s">
        <v>809</v>
      </c>
      <c r="F11" s="264" t="s">
        <v>841</v>
      </c>
      <c r="G11" s="262" t="s">
        <v>696</v>
      </c>
      <c r="H11" s="262" t="s">
        <v>1065</v>
      </c>
      <c r="I11" s="262" t="s">
        <v>1066</v>
      </c>
      <c r="J11" s="265">
        <v>0.15</v>
      </c>
      <c r="K11" s="262" t="s">
        <v>738</v>
      </c>
      <c r="L11" s="266">
        <v>36510</v>
      </c>
      <c r="M11" s="267"/>
    </row>
    <row r="12" spans="1:13" ht="84" x14ac:dyDescent="0.2">
      <c r="A12" s="261">
        <v>1</v>
      </c>
      <c r="B12" s="262" t="s">
        <v>843</v>
      </c>
      <c r="C12" s="263" t="s">
        <v>842</v>
      </c>
      <c r="D12" s="262" t="s">
        <v>829</v>
      </c>
      <c r="E12" s="262" t="s">
        <v>809</v>
      </c>
      <c r="F12" s="264" t="s">
        <v>841</v>
      </c>
      <c r="G12" s="262" t="s">
        <v>696</v>
      </c>
      <c r="H12" s="262" t="s">
        <v>738</v>
      </c>
      <c r="I12" s="262" t="s">
        <v>1067</v>
      </c>
      <c r="J12" s="265">
        <v>0.25</v>
      </c>
      <c r="K12" s="262" t="s">
        <v>738</v>
      </c>
      <c r="L12" s="266">
        <v>38938</v>
      </c>
      <c r="M12" s="267"/>
    </row>
    <row r="13" spans="1:13" ht="84" x14ac:dyDescent="0.2">
      <c r="A13" s="261">
        <v>1</v>
      </c>
      <c r="B13" s="262" t="s">
        <v>840</v>
      </c>
      <c r="C13" s="263" t="s">
        <v>839</v>
      </c>
      <c r="D13" s="262" t="s">
        <v>829</v>
      </c>
      <c r="E13" s="262" t="s">
        <v>809</v>
      </c>
      <c r="F13" s="264" t="s">
        <v>841</v>
      </c>
      <c r="G13" s="262" t="s">
        <v>696</v>
      </c>
      <c r="H13" s="262" t="s">
        <v>1068</v>
      </c>
      <c r="I13" s="262" t="s">
        <v>1069</v>
      </c>
      <c r="J13" s="265">
        <v>0.56999999999999995</v>
      </c>
      <c r="K13" s="262" t="s">
        <v>738</v>
      </c>
      <c r="L13" s="266">
        <v>39437</v>
      </c>
      <c r="M13" s="267"/>
    </row>
    <row r="14" spans="1:13" ht="84" x14ac:dyDescent="0.2">
      <c r="A14" s="261">
        <v>1</v>
      </c>
      <c r="B14" s="262" t="s">
        <v>840</v>
      </c>
      <c r="C14" s="263" t="s">
        <v>839</v>
      </c>
      <c r="D14" s="262" t="s">
        <v>829</v>
      </c>
      <c r="E14" s="262" t="s">
        <v>809</v>
      </c>
      <c r="F14" s="264" t="s">
        <v>841</v>
      </c>
      <c r="G14" s="262" t="s">
        <v>696</v>
      </c>
      <c r="H14" s="262" t="s">
        <v>1070</v>
      </c>
      <c r="I14" s="262" t="s">
        <v>1071</v>
      </c>
      <c r="J14" s="265">
        <v>0.56999999999999995</v>
      </c>
      <c r="K14" s="262" t="s">
        <v>738</v>
      </c>
      <c r="L14" s="266">
        <v>39437</v>
      </c>
      <c r="M14" s="267"/>
    </row>
    <row r="15" spans="1:13" ht="84" x14ac:dyDescent="0.2">
      <c r="A15" s="261">
        <v>1</v>
      </c>
      <c r="B15" s="262" t="s">
        <v>838</v>
      </c>
      <c r="C15" s="263" t="s">
        <v>837</v>
      </c>
      <c r="D15" s="262" t="s">
        <v>829</v>
      </c>
      <c r="E15" s="262" t="s">
        <v>809</v>
      </c>
      <c r="F15" s="264">
        <v>5</v>
      </c>
      <c r="G15" s="262" t="s">
        <v>696</v>
      </c>
      <c r="H15" s="262" t="s">
        <v>1072</v>
      </c>
      <c r="I15" s="262" t="s">
        <v>1073</v>
      </c>
      <c r="J15" s="265">
        <v>0.42</v>
      </c>
      <c r="K15" s="262" t="s">
        <v>738</v>
      </c>
      <c r="L15" s="266">
        <v>37256</v>
      </c>
      <c r="M15" s="267"/>
    </row>
    <row r="16" spans="1:13" ht="84" x14ac:dyDescent="0.2">
      <c r="A16" s="261">
        <v>1</v>
      </c>
      <c r="B16" s="262" t="s">
        <v>836</v>
      </c>
      <c r="C16" s="263" t="s">
        <v>835</v>
      </c>
      <c r="D16" s="262" t="s">
        <v>829</v>
      </c>
      <c r="E16" s="262" t="s">
        <v>809</v>
      </c>
      <c r="F16" s="264">
        <v>5</v>
      </c>
      <c r="G16" s="262" t="s">
        <v>696</v>
      </c>
      <c r="H16" s="262" t="s">
        <v>1074</v>
      </c>
      <c r="I16" s="262" t="s">
        <v>1075</v>
      </c>
      <c r="J16" s="265">
        <v>0.38</v>
      </c>
      <c r="K16" s="262" t="s">
        <v>738</v>
      </c>
      <c r="L16" s="266">
        <v>38292</v>
      </c>
      <c r="M16" s="267"/>
    </row>
    <row r="17" spans="1:13" ht="72" x14ac:dyDescent="0.2">
      <c r="A17" s="261">
        <v>1</v>
      </c>
      <c r="B17" s="262" t="s">
        <v>834</v>
      </c>
      <c r="C17" s="263" t="s">
        <v>833</v>
      </c>
      <c r="D17" s="262" t="s">
        <v>829</v>
      </c>
      <c r="E17" s="262" t="s">
        <v>832</v>
      </c>
      <c r="F17" s="264">
        <v>5</v>
      </c>
      <c r="G17" s="262" t="s">
        <v>696</v>
      </c>
      <c r="H17" s="262" t="s">
        <v>1076</v>
      </c>
      <c r="I17" s="262" t="s">
        <v>1077</v>
      </c>
      <c r="J17" s="265">
        <v>0.6</v>
      </c>
      <c r="K17" s="262">
        <v>2025</v>
      </c>
      <c r="L17" s="266">
        <v>37322</v>
      </c>
      <c r="M17" s="267"/>
    </row>
    <row r="18" spans="1:13" ht="84" x14ac:dyDescent="0.2">
      <c r="A18" s="261">
        <v>1</v>
      </c>
      <c r="B18" s="262" t="s">
        <v>831</v>
      </c>
      <c r="C18" s="263" t="s">
        <v>830</v>
      </c>
      <c r="D18" s="262" t="s">
        <v>829</v>
      </c>
      <c r="E18" s="262" t="s">
        <v>809</v>
      </c>
      <c r="F18" s="264">
        <v>5</v>
      </c>
      <c r="G18" s="262" t="s">
        <v>696</v>
      </c>
      <c r="H18" s="262" t="s">
        <v>1078</v>
      </c>
      <c r="I18" s="262" t="s">
        <v>1079</v>
      </c>
      <c r="J18" s="265">
        <v>0.61</v>
      </c>
      <c r="K18" s="262" t="s">
        <v>738</v>
      </c>
      <c r="L18" s="266">
        <v>37987</v>
      </c>
      <c r="M18" s="267" t="s">
        <v>818</v>
      </c>
    </row>
    <row r="19" spans="1:13" ht="72" x14ac:dyDescent="0.2">
      <c r="A19" s="261">
        <v>1</v>
      </c>
      <c r="B19" s="262" t="s">
        <v>828</v>
      </c>
      <c r="C19" s="263" t="s">
        <v>825</v>
      </c>
      <c r="D19" s="262" t="s">
        <v>810</v>
      </c>
      <c r="E19" s="262" t="s">
        <v>824</v>
      </c>
      <c r="F19" s="264" t="s">
        <v>841</v>
      </c>
      <c r="G19" s="262" t="s">
        <v>696</v>
      </c>
      <c r="H19" s="262" t="s">
        <v>1080</v>
      </c>
      <c r="I19" s="262" t="s">
        <v>1081</v>
      </c>
      <c r="J19" s="265">
        <v>0.62</v>
      </c>
      <c r="K19" s="262" t="s">
        <v>738</v>
      </c>
      <c r="L19" s="266">
        <v>36527</v>
      </c>
      <c r="M19" s="267" t="s">
        <v>827</v>
      </c>
    </row>
    <row r="20" spans="1:13" ht="72" x14ac:dyDescent="0.2">
      <c r="A20" s="261">
        <v>1</v>
      </c>
      <c r="B20" s="262" t="s">
        <v>826</v>
      </c>
      <c r="C20" s="263" t="s">
        <v>825</v>
      </c>
      <c r="D20" s="262" t="s">
        <v>810</v>
      </c>
      <c r="E20" s="262" t="s">
        <v>824</v>
      </c>
      <c r="F20" s="264" t="s">
        <v>841</v>
      </c>
      <c r="G20" s="262" t="s">
        <v>696</v>
      </c>
      <c r="H20" s="262" t="s">
        <v>738</v>
      </c>
      <c r="I20" s="262" t="s">
        <v>738</v>
      </c>
      <c r="J20" s="265" t="s">
        <v>738</v>
      </c>
      <c r="K20" s="262" t="s">
        <v>738</v>
      </c>
      <c r="L20" s="266">
        <v>36887</v>
      </c>
      <c r="M20" s="267"/>
    </row>
    <row r="21" spans="1:13" ht="88.5" x14ac:dyDescent="0.2">
      <c r="A21" s="261">
        <v>1</v>
      </c>
      <c r="B21" s="262" t="s">
        <v>823</v>
      </c>
      <c r="C21" s="263" t="s">
        <v>822</v>
      </c>
      <c r="D21" s="262" t="s">
        <v>810</v>
      </c>
      <c r="E21" s="262" t="s">
        <v>809</v>
      </c>
      <c r="F21" s="264">
        <v>5</v>
      </c>
      <c r="G21" s="262" t="s">
        <v>696</v>
      </c>
      <c r="H21" s="262" t="s">
        <v>1082</v>
      </c>
      <c r="I21" s="262" t="s">
        <v>1083</v>
      </c>
      <c r="J21" s="265" t="s">
        <v>821</v>
      </c>
      <c r="K21" s="262" t="s">
        <v>738</v>
      </c>
      <c r="L21" s="266">
        <v>36510</v>
      </c>
      <c r="M21" s="267" t="s">
        <v>1049</v>
      </c>
    </row>
    <row r="22" spans="1:13" ht="84" x14ac:dyDescent="0.2">
      <c r="A22" s="261">
        <v>1</v>
      </c>
      <c r="B22" s="262" t="s">
        <v>820</v>
      </c>
      <c r="C22" s="263" t="s">
        <v>819</v>
      </c>
      <c r="D22" s="262" t="s">
        <v>810</v>
      </c>
      <c r="E22" s="262" t="s">
        <v>809</v>
      </c>
      <c r="F22" s="264">
        <v>5</v>
      </c>
      <c r="G22" s="262" t="s">
        <v>696</v>
      </c>
      <c r="H22" s="262" t="s">
        <v>1084</v>
      </c>
      <c r="I22" s="262" t="s">
        <v>1085</v>
      </c>
      <c r="J22" s="265">
        <v>0.38</v>
      </c>
      <c r="K22" s="262" t="s">
        <v>738</v>
      </c>
      <c r="L22" s="266">
        <v>36861</v>
      </c>
      <c r="M22" s="267" t="s">
        <v>818</v>
      </c>
    </row>
    <row r="23" spans="1:13" ht="72" x14ac:dyDescent="0.2">
      <c r="A23" s="261">
        <v>1</v>
      </c>
      <c r="B23" s="262" t="s">
        <v>817</v>
      </c>
      <c r="C23" s="263" t="s">
        <v>816</v>
      </c>
      <c r="D23" s="262" t="s">
        <v>810</v>
      </c>
      <c r="E23" s="262" t="s">
        <v>815</v>
      </c>
      <c r="F23" s="264">
        <v>5</v>
      </c>
      <c r="G23" s="262" t="s">
        <v>696</v>
      </c>
      <c r="H23" s="262" t="s">
        <v>1086</v>
      </c>
      <c r="I23" s="262" t="s">
        <v>1087</v>
      </c>
      <c r="J23" s="265">
        <v>0.6</v>
      </c>
      <c r="K23" s="262" t="s">
        <v>693</v>
      </c>
      <c r="L23" s="266">
        <v>36159</v>
      </c>
      <c r="M23" s="267"/>
    </row>
    <row r="24" spans="1:13" ht="84" x14ac:dyDescent="0.2">
      <c r="A24" s="261">
        <v>1</v>
      </c>
      <c r="B24" s="262" t="s">
        <v>1088</v>
      </c>
      <c r="C24" s="263" t="s">
        <v>811</v>
      </c>
      <c r="D24" s="262" t="s">
        <v>810</v>
      </c>
      <c r="E24" s="262" t="s">
        <v>809</v>
      </c>
      <c r="F24" s="264" t="s">
        <v>841</v>
      </c>
      <c r="G24" s="262" t="s">
        <v>696</v>
      </c>
      <c r="H24" s="262" t="s">
        <v>1089</v>
      </c>
      <c r="I24" s="262" t="s">
        <v>1090</v>
      </c>
      <c r="J24" s="265">
        <v>0.51</v>
      </c>
      <c r="K24" s="262" t="s">
        <v>738</v>
      </c>
      <c r="L24" s="266">
        <v>37245</v>
      </c>
      <c r="M24" s="267"/>
    </row>
    <row r="25" spans="1:13" ht="84" x14ac:dyDescent="0.2">
      <c r="A25" s="261">
        <v>1</v>
      </c>
      <c r="B25" s="262" t="s">
        <v>1091</v>
      </c>
      <c r="C25" s="263" t="s">
        <v>811</v>
      </c>
      <c r="D25" s="262" t="s">
        <v>810</v>
      </c>
      <c r="E25" s="262" t="s">
        <v>809</v>
      </c>
      <c r="F25" s="264" t="s">
        <v>841</v>
      </c>
      <c r="G25" s="262" t="s">
        <v>696</v>
      </c>
      <c r="H25" s="262" t="s">
        <v>1092</v>
      </c>
      <c r="I25" s="262" t="s">
        <v>1093</v>
      </c>
      <c r="J25" s="265">
        <v>0.51</v>
      </c>
      <c r="K25" s="262" t="s">
        <v>738</v>
      </c>
      <c r="L25" s="266">
        <v>37245</v>
      </c>
      <c r="M25" s="267"/>
    </row>
    <row r="26" spans="1:13" ht="84" x14ac:dyDescent="0.2">
      <c r="A26" s="261">
        <v>1</v>
      </c>
      <c r="B26" s="262" t="s">
        <v>814</v>
      </c>
      <c r="C26" s="263" t="s">
        <v>813</v>
      </c>
      <c r="D26" s="262" t="s">
        <v>810</v>
      </c>
      <c r="E26" s="262" t="s">
        <v>809</v>
      </c>
      <c r="F26" s="264">
        <v>5</v>
      </c>
      <c r="G26" s="262" t="s">
        <v>696</v>
      </c>
      <c r="H26" s="262" t="s">
        <v>1094</v>
      </c>
      <c r="I26" s="262" t="s">
        <v>1095</v>
      </c>
      <c r="J26" s="265">
        <v>0.3</v>
      </c>
      <c r="K26" s="262" t="s">
        <v>693</v>
      </c>
      <c r="L26" s="266">
        <v>37245</v>
      </c>
      <c r="M26" s="267" t="s">
        <v>812</v>
      </c>
    </row>
    <row r="27" spans="1:13" ht="84" x14ac:dyDescent="0.2">
      <c r="A27" s="261">
        <v>1</v>
      </c>
      <c r="B27" s="262" t="s">
        <v>1096</v>
      </c>
      <c r="C27" s="263" t="s">
        <v>811</v>
      </c>
      <c r="D27" s="262" t="s">
        <v>810</v>
      </c>
      <c r="E27" s="262" t="s">
        <v>809</v>
      </c>
      <c r="F27" s="264" t="s">
        <v>841</v>
      </c>
      <c r="G27" s="262" t="s">
        <v>696</v>
      </c>
      <c r="H27" s="262" t="s">
        <v>1097</v>
      </c>
      <c r="I27" s="262" t="s">
        <v>1098</v>
      </c>
      <c r="J27" s="265">
        <v>0.15</v>
      </c>
      <c r="K27" s="262" t="s">
        <v>738</v>
      </c>
      <c r="L27" s="266">
        <v>37245</v>
      </c>
      <c r="M27" s="267"/>
    </row>
    <row r="28" spans="1:13" ht="60" x14ac:dyDescent="0.2">
      <c r="A28" s="261">
        <v>2</v>
      </c>
      <c r="B28" s="262" t="s">
        <v>808</v>
      </c>
      <c r="C28" s="263" t="s">
        <v>807</v>
      </c>
      <c r="D28" s="262" t="s">
        <v>801</v>
      </c>
      <c r="E28" s="262" t="s">
        <v>800</v>
      </c>
      <c r="F28" s="264">
        <v>5</v>
      </c>
      <c r="G28" s="262" t="s">
        <v>696</v>
      </c>
      <c r="H28" s="262" t="s">
        <v>806</v>
      </c>
      <c r="I28" s="262" t="s">
        <v>805</v>
      </c>
      <c r="J28" s="265">
        <v>0.32</v>
      </c>
      <c r="K28" s="262" t="s">
        <v>738</v>
      </c>
      <c r="L28" s="266">
        <v>40071</v>
      </c>
      <c r="M28" s="267" t="s">
        <v>804</v>
      </c>
    </row>
    <row r="29" spans="1:13" ht="60" x14ac:dyDescent="0.2">
      <c r="A29" s="261">
        <v>2</v>
      </c>
      <c r="B29" s="262" t="s">
        <v>803</v>
      </c>
      <c r="C29" s="263" t="s">
        <v>802</v>
      </c>
      <c r="D29" s="262" t="s">
        <v>801</v>
      </c>
      <c r="E29" s="262" t="s">
        <v>800</v>
      </c>
      <c r="F29" s="264">
        <v>5</v>
      </c>
      <c r="G29" s="262" t="s">
        <v>696</v>
      </c>
      <c r="H29" s="262" t="s">
        <v>799</v>
      </c>
      <c r="I29" s="262" t="s">
        <v>798</v>
      </c>
      <c r="J29" s="265">
        <v>0.45</v>
      </c>
      <c r="K29" s="262" t="s">
        <v>738</v>
      </c>
      <c r="L29" s="266">
        <v>39794</v>
      </c>
      <c r="M29" s="267" t="s">
        <v>797</v>
      </c>
    </row>
    <row r="30" spans="1:13" ht="108" x14ac:dyDescent="0.2">
      <c r="A30" s="261">
        <v>3</v>
      </c>
      <c r="B30" s="262" t="s">
        <v>796</v>
      </c>
      <c r="C30" s="263" t="s">
        <v>764</v>
      </c>
      <c r="D30" s="262" t="s">
        <v>763</v>
      </c>
      <c r="E30" s="262" t="s">
        <v>762</v>
      </c>
      <c r="F30" s="264" t="s">
        <v>841</v>
      </c>
      <c r="G30" s="262" t="s">
        <v>696</v>
      </c>
      <c r="H30" s="262" t="s">
        <v>1099</v>
      </c>
      <c r="I30" s="262" t="s">
        <v>1100</v>
      </c>
      <c r="J30" s="265">
        <v>0.27</v>
      </c>
      <c r="K30" s="262" t="s">
        <v>761</v>
      </c>
      <c r="L30" s="266">
        <v>38036</v>
      </c>
      <c r="M30" s="267" t="s">
        <v>760</v>
      </c>
    </row>
    <row r="31" spans="1:13" ht="108" x14ac:dyDescent="0.2">
      <c r="A31" s="261">
        <v>3</v>
      </c>
      <c r="B31" s="262" t="s">
        <v>795</v>
      </c>
      <c r="C31" s="263" t="s">
        <v>764</v>
      </c>
      <c r="D31" s="262" t="s">
        <v>763</v>
      </c>
      <c r="E31" s="262" t="s">
        <v>762</v>
      </c>
      <c r="F31" s="264" t="s">
        <v>841</v>
      </c>
      <c r="G31" s="262" t="s">
        <v>696</v>
      </c>
      <c r="H31" s="262" t="s">
        <v>1101</v>
      </c>
      <c r="I31" s="262" t="s">
        <v>1102</v>
      </c>
      <c r="J31" s="265">
        <v>0.27</v>
      </c>
      <c r="K31" s="262" t="s">
        <v>761</v>
      </c>
      <c r="L31" s="266">
        <v>38036</v>
      </c>
      <c r="M31" s="267" t="s">
        <v>760</v>
      </c>
    </row>
    <row r="32" spans="1:13" ht="108" x14ac:dyDescent="0.2">
      <c r="A32" s="261">
        <v>3</v>
      </c>
      <c r="B32" s="262" t="s">
        <v>794</v>
      </c>
      <c r="C32" s="263" t="s">
        <v>764</v>
      </c>
      <c r="D32" s="262" t="s">
        <v>763</v>
      </c>
      <c r="E32" s="262" t="s">
        <v>762</v>
      </c>
      <c r="F32" s="264" t="s">
        <v>841</v>
      </c>
      <c r="G32" s="262" t="s">
        <v>696</v>
      </c>
      <c r="H32" s="262" t="s">
        <v>1103</v>
      </c>
      <c r="I32" s="262" t="s">
        <v>1104</v>
      </c>
      <c r="J32" s="265">
        <v>0.27</v>
      </c>
      <c r="K32" s="262" t="s">
        <v>761</v>
      </c>
      <c r="L32" s="266">
        <v>38036</v>
      </c>
      <c r="M32" s="267" t="s">
        <v>760</v>
      </c>
    </row>
    <row r="33" spans="1:13" ht="108" x14ac:dyDescent="0.2">
      <c r="A33" s="261">
        <v>3</v>
      </c>
      <c r="B33" s="262" t="s">
        <v>793</v>
      </c>
      <c r="C33" s="263" t="s">
        <v>764</v>
      </c>
      <c r="D33" s="262" t="s">
        <v>763</v>
      </c>
      <c r="E33" s="262" t="s">
        <v>762</v>
      </c>
      <c r="F33" s="264">
        <v>5</v>
      </c>
      <c r="G33" s="262" t="s">
        <v>696</v>
      </c>
      <c r="H33" s="262" t="s">
        <v>1105</v>
      </c>
      <c r="I33" s="262" t="s">
        <v>1106</v>
      </c>
      <c r="J33" s="265">
        <v>0.27</v>
      </c>
      <c r="K33" s="262" t="s">
        <v>761</v>
      </c>
      <c r="L33" s="266">
        <v>38036</v>
      </c>
      <c r="M33" s="267" t="s">
        <v>760</v>
      </c>
    </row>
    <row r="34" spans="1:13" ht="108" x14ac:dyDescent="0.2">
      <c r="A34" s="261">
        <v>3</v>
      </c>
      <c r="B34" s="262" t="s">
        <v>792</v>
      </c>
      <c r="C34" s="263" t="s">
        <v>764</v>
      </c>
      <c r="D34" s="262" t="s">
        <v>763</v>
      </c>
      <c r="E34" s="262" t="s">
        <v>762</v>
      </c>
      <c r="F34" s="264">
        <v>5</v>
      </c>
      <c r="G34" s="262" t="s">
        <v>696</v>
      </c>
      <c r="H34" s="262" t="s">
        <v>1107</v>
      </c>
      <c r="I34" s="262" t="s">
        <v>1108</v>
      </c>
      <c r="J34" s="265">
        <v>0.27</v>
      </c>
      <c r="K34" s="262" t="s">
        <v>761</v>
      </c>
      <c r="L34" s="266">
        <v>37622</v>
      </c>
      <c r="M34" s="267"/>
    </row>
    <row r="35" spans="1:13" ht="108" x14ac:dyDescent="0.2">
      <c r="A35" s="261">
        <v>3</v>
      </c>
      <c r="B35" s="262" t="s">
        <v>791</v>
      </c>
      <c r="C35" s="263" t="s">
        <v>782</v>
      </c>
      <c r="D35" s="262" t="s">
        <v>763</v>
      </c>
      <c r="E35" s="262" t="s">
        <v>762</v>
      </c>
      <c r="F35" s="264" t="s">
        <v>841</v>
      </c>
      <c r="G35" s="262" t="s">
        <v>696</v>
      </c>
      <c r="H35" s="262" t="s">
        <v>790</v>
      </c>
      <c r="I35" s="262" t="s">
        <v>789</v>
      </c>
      <c r="J35" s="265">
        <v>0.5</v>
      </c>
      <c r="K35" s="262" t="s">
        <v>779</v>
      </c>
      <c r="L35" s="266">
        <v>38006</v>
      </c>
      <c r="M35" s="267" t="s">
        <v>788</v>
      </c>
    </row>
    <row r="36" spans="1:13" ht="108" x14ac:dyDescent="0.2">
      <c r="A36" s="261">
        <v>3</v>
      </c>
      <c r="B36" s="262" t="s">
        <v>787</v>
      </c>
      <c r="C36" s="263" t="s">
        <v>767</v>
      </c>
      <c r="D36" s="262" t="s">
        <v>763</v>
      </c>
      <c r="E36" s="262" t="s">
        <v>762</v>
      </c>
      <c r="F36" s="264">
        <v>5</v>
      </c>
      <c r="G36" s="262" t="s">
        <v>696</v>
      </c>
      <c r="H36" s="262" t="s">
        <v>1109</v>
      </c>
      <c r="I36" s="262" t="s">
        <v>1110</v>
      </c>
      <c r="J36" s="265">
        <v>0.44</v>
      </c>
      <c r="K36" s="262" t="s">
        <v>766</v>
      </c>
      <c r="L36" s="266">
        <v>39146</v>
      </c>
      <c r="M36" s="267" t="s">
        <v>773</v>
      </c>
    </row>
    <row r="37" spans="1:13" ht="108" x14ac:dyDescent="0.2">
      <c r="A37" s="261">
        <v>3</v>
      </c>
      <c r="B37" s="262" t="s">
        <v>1111</v>
      </c>
      <c r="C37" s="263" t="s">
        <v>764</v>
      </c>
      <c r="D37" s="262" t="s">
        <v>763</v>
      </c>
      <c r="E37" s="262" t="s">
        <v>762</v>
      </c>
      <c r="F37" s="264" t="s">
        <v>841</v>
      </c>
      <c r="G37" s="262" t="s">
        <v>696</v>
      </c>
      <c r="H37" s="262" t="s">
        <v>738</v>
      </c>
      <c r="I37" s="262" t="s">
        <v>738</v>
      </c>
      <c r="J37" s="265" t="s">
        <v>738</v>
      </c>
      <c r="K37" s="262" t="s">
        <v>738</v>
      </c>
      <c r="L37" s="266">
        <v>38036</v>
      </c>
      <c r="M37" s="267"/>
    </row>
    <row r="38" spans="1:13" ht="108" x14ac:dyDescent="0.2">
      <c r="A38" s="261">
        <v>3</v>
      </c>
      <c r="B38" s="262" t="s">
        <v>786</v>
      </c>
      <c r="C38" s="263" t="s">
        <v>764</v>
      </c>
      <c r="D38" s="262" t="s">
        <v>763</v>
      </c>
      <c r="E38" s="262" t="s">
        <v>762</v>
      </c>
      <c r="F38" s="264" t="s">
        <v>841</v>
      </c>
      <c r="G38" s="262" t="s">
        <v>696</v>
      </c>
      <c r="H38" s="262" t="s">
        <v>1112</v>
      </c>
      <c r="I38" s="262" t="s">
        <v>1113</v>
      </c>
      <c r="J38" s="265">
        <v>0.27</v>
      </c>
      <c r="K38" s="262" t="s">
        <v>761</v>
      </c>
      <c r="L38" s="266">
        <v>38036</v>
      </c>
      <c r="M38" s="267" t="s">
        <v>760</v>
      </c>
    </row>
    <row r="39" spans="1:13" ht="108" x14ac:dyDescent="0.2">
      <c r="A39" s="261">
        <v>3</v>
      </c>
      <c r="B39" s="262" t="s">
        <v>785</v>
      </c>
      <c r="C39" s="263" t="s">
        <v>767</v>
      </c>
      <c r="D39" s="262" t="s">
        <v>763</v>
      </c>
      <c r="E39" s="262" t="s">
        <v>762</v>
      </c>
      <c r="F39" s="264">
        <v>5</v>
      </c>
      <c r="G39" s="262" t="s">
        <v>696</v>
      </c>
      <c r="H39" s="262" t="s">
        <v>1114</v>
      </c>
      <c r="I39" s="262" t="s">
        <v>1115</v>
      </c>
      <c r="J39" s="265">
        <v>0.25</v>
      </c>
      <c r="K39" s="262" t="s">
        <v>766</v>
      </c>
      <c r="L39" s="266">
        <v>39205</v>
      </c>
      <c r="M39" s="267"/>
    </row>
    <row r="40" spans="1:13" ht="108" x14ac:dyDescent="0.2">
      <c r="A40" s="261">
        <v>3</v>
      </c>
      <c r="B40" s="262" t="s">
        <v>784</v>
      </c>
      <c r="C40" s="263" t="s">
        <v>764</v>
      </c>
      <c r="D40" s="262" t="s">
        <v>763</v>
      </c>
      <c r="E40" s="262" t="s">
        <v>762</v>
      </c>
      <c r="F40" s="264">
        <v>5</v>
      </c>
      <c r="G40" s="262" t="s">
        <v>696</v>
      </c>
      <c r="H40" s="262" t="s">
        <v>1116</v>
      </c>
      <c r="I40" s="262" t="s">
        <v>1117</v>
      </c>
      <c r="J40" s="265">
        <v>0.24</v>
      </c>
      <c r="K40" s="262" t="s">
        <v>761</v>
      </c>
      <c r="L40" s="266">
        <v>38036</v>
      </c>
      <c r="M40" s="267"/>
    </row>
    <row r="41" spans="1:13" ht="108" x14ac:dyDescent="0.2">
      <c r="A41" s="261">
        <v>3</v>
      </c>
      <c r="B41" s="262" t="s">
        <v>783</v>
      </c>
      <c r="C41" s="263" t="s">
        <v>782</v>
      </c>
      <c r="D41" s="262" t="s">
        <v>763</v>
      </c>
      <c r="E41" s="262" t="s">
        <v>762</v>
      </c>
      <c r="F41" s="264">
        <v>5</v>
      </c>
      <c r="G41" s="262" t="s">
        <v>696</v>
      </c>
      <c r="H41" s="262" t="s">
        <v>781</v>
      </c>
      <c r="I41" s="262" t="s">
        <v>780</v>
      </c>
      <c r="J41" s="265">
        <v>0.5</v>
      </c>
      <c r="K41" s="262" t="s">
        <v>779</v>
      </c>
      <c r="L41" s="266">
        <v>38006</v>
      </c>
      <c r="M41" s="267"/>
    </row>
    <row r="42" spans="1:13" ht="108" x14ac:dyDescent="0.2">
      <c r="A42" s="261">
        <v>3</v>
      </c>
      <c r="B42" s="262" t="s">
        <v>778</v>
      </c>
      <c r="C42" s="263" t="s">
        <v>764</v>
      </c>
      <c r="D42" s="262" t="s">
        <v>763</v>
      </c>
      <c r="E42" s="262" t="s">
        <v>762</v>
      </c>
      <c r="F42" s="264">
        <v>5</v>
      </c>
      <c r="G42" s="262" t="s">
        <v>696</v>
      </c>
      <c r="H42" s="262" t="s">
        <v>1118</v>
      </c>
      <c r="I42" s="262" t="s">
        <v>1119</v>
      </c>
      <c r="J42" s="265">
        <v>0.27</v>
      </c>
      <c r="K42" s="262" t="s">
        <v>761</v>
      </c>
      <c r="L42" s="266">
        <v>38036</v>
      </c>
      <c r="M42" s="267" t="s">
        <v>760</v>
      </c>
    </row>
    <row r="43" spans="1:13" ht="108" x14ac:dyDescent="0.2">
      <c r="A43" s="261">
        <v>3</v>
      </c>
      <c r="B43" s="262" t="s">
        <v>777</v>
      </c>
      <c r="C43" s="263" t="s">
        <v>767</v>
      </c>
      <c r="D43" s="262" t="s">
        <v>763</v>
      </c>
      <c r="E43" s="262" t="s">
        <v>762</v>
      </c>
      <c r="F43" s="264">
        <v>5</v>
      </c>
      <c r="G43" s="262" t="s">
        <v>696</v>
      </c>
      <c r="H43" s="262" t="s">
        <v>1120</v>
      </c>
      <c r="I43" s="262" t="s">
        <v>1121</v>
      </c>
      <c r="J43" s="265">
        <v>0.45</v>
      </c>
      <c r="K43" s="262" t="s">
        <v>766</v>
      </c>
      <c r="L43" s="266">
        <v>39205</v>
      </c>
      <c r="M43" s="267"/>
    </row>
    <row r="44" spans="1:13" ht="108" x14ac:dyDescent="0.2">
      <c r="A44" s="261">
        <v>3</v>
      </c>
      <c r="B44" s="262" t="s">
        <v>776</v>
      </c>
      <c r="C44" s="263" t="s">
        <v>767</v>
      </c>
      <c r="D44" s="262" t="s">
        <v>763</v>
      </c>
      <c r="E44" s="262" t="s">
        <v>762</v>
      </c>
      <c r="F44" s="264">
        <v>5</v>
      </c>
      <c r="G44" s="262" t="s">
        <v>696</v>
      </c>
      <c r="H44" s="262" t="s">
        <v>1122</v>
      </c>
      <c r="I44" s="262" t="s">
        <v>1123</v>
      </c>
      <c r="J44" s="265">
        <v>0.21</v>
      </c>
      <c r="K44" s="262" t="s">
        <v>766</v>
      </c>
      <c r="L44" s="266">
        <v>39205</v>
      </c>
      <c r="M44" s="267"/>
    </row>
    <row r="45" spans="1:13" ht="108" x14ac:dyDescent="0.2">
      <c r="A45" s="261">
        <v>3</v>
      </c>
      <c r="B45" s="262" t="s">
        <v>775</v>
      </c>
      <c r="C45" s="263" t="s">
        <v>767</v>
      </c>
      <c r="D45" s="262" t="s">
        <v>763</v>
      </c>
      <c r="E45" s="262" t="s">
        <v>762</v>
      </c>
      <c r="F45" s="264">
        <v>5</v>
      </c>
      <c r="G45" s="262" t="s">
        <v>696</v>
      </c>
      <c r="H45" s="262" t="s">
        <v>1124</v>
      </c>
      <c r="I45" s="262" t="s">
        <v>1125</v>
      </c>
      <c r="J45" s="265">
        <v>0.61</v>
      </c>
      <c r="K45" s="262" t="s">
        <v>766</v>
      </c>
      <c r="L45" s="266">
        <v>39205</v>
      </c>
      <c r="M45" s="267"/>
    </row>
    <row r="46" spans="1:13" ht="108" x14ac:dyDescent="0.2">
      <c r="A46" s="261">
        <v>3</v>
      </c>
      <c r="B46" s="262" t="s">
        <v>774</v>
      </c>
      <c r="C46" s="263" t="s">
        <v>767</v>
      </c>
      <c r="D46" s="262" t="s">
        <v>763</v>
      </c>
      <c r="E46" s="262" t="s">
        <v>762</v>
      </c>
      <c r="F46" s="264" t="s">
        <v>841</v>
      </c>
      <c r="G46" s="262" t="s">
        <v>696</v>
      </c>
      <c r="H46" s="262" t="s">
        <v>1126</v>
      </c>
      <c r="I46" s="262" t="s">
        <v>1127</v>
      </c>
      <c r="J46" s="265">
        <v>0.3</v>
      </c>
      <c r="K46" s="262" t="s">
        <v>766</v>
      </c>
      <c r="L46" s="266">
        <v>39146</v>
      </c>
      <c r="M46" s="267" t="s">
        <v>773</v>
      </c>
    </row>
    <row r="47" spans="1:13" ht="108" x14ac:dyDescent="0.2">
      <c r="A47" s="261">
        <v>3</v>
      </c>
      <c r="B47" s="262" t="s">
        <v>772</v>
      </c>
      <c r="C47" s="263" t="s">
        <v>767</v>
      </c>
      <c r="D47" s="262" t="s">
        <v>763</v>
      </c>
      <c r="E47" s="262" t="s">
        <v>762</v>
      </c>
      <c r="F47" s="264">
        <v>5</v>
      </c>
      <c r="G47" s="262" t="s">
        <v>696</v>
      </c>
      <c r="H47" s="262" t="s">
        <v>1128</v>
      </c>
      <c r="I47" s="262" t="s">
        <v>1129</v>
      </c>
      <c r="J47" s="265">
        <v>0.55000000000000004</v>
      </c>
      <c r="K47" s="262" t="s">
        <v>766</v>
      </c>
      <c r="L47" s="266">
        <v>39205</v>
      </c>
      <c r="M47" s="267"/>
    </row>
    <row r="48" spans="1:13" ht="108" x14ac:dyDescent="0.2">
      <c r="A48" s="261">
        <v>3</v>
      </c>
      <c r="B48" s="262" t="s">
        <v>771</v>
      </c>
      <c r="C48" s="263" t="s">
        <v>764</v>
      </c>
      <c r="D48" s="262" t="s">
        <v>763</v>
      </c>
      <c r="E48" s="262" t="s">
        <v>762</v>
      </c>
      <c r="F48" s="264">
        <v>5</v>
      </c>
      <c r="G48" s="262" t="s">
        <v>696</v>
      </c>
      <c r="H48" s="262" t="s">
        <v>1130</v>
      </c>
      <c r="I48" s="262" t="s">
        <v>1131</v>
      </c>
      <c r="J48" s="265">
        <v>0.27</v>
      </c>
      <c r="K48" s="262" t="s">
        <v>761</v>
      </c>
      <c r="L48" s="266">
        <v>38036</v>
      </c>
      <c r="M48" s="267" t="s">
        <v>770</v>
      </c>
    </row>
    <row r="49" spans="1:13" ht="108" x14ac:dyDescent="0.2">
      <c r="A49" s="261">
        <v>3</v>
      </c>
      <c r="B49" s="262" t="s">
        <v>769</v>
      </c>
      <c r="C49" s="263" t="s">
        <v>764</v>
      </c>
      <c r="D49" s="262" t="s">
        <v>763</v>
      </c>
      <c r="E49" s="262" t="s">
        <v>762</v>
      </c>
      <c r="F49" s="264" t="s">
        <v>841</v>
      </c>
      <c r="G49" s="262" t="s">
        <v>696</v>
      </c>
      <c r="H49" s="262" t="s">
        <v>1132</v>
      </c>
      <c r="I49" s="262" t="s">
        <v>1133</v>
      </c>
      <c r="J49" s="265">
        <v>0.27</v>
      </c>
      <c r="K49" s="262" t="s">
        <v>761</v>
      </c>
      <c r="L49" s="266">
        <v>37622</v>
      </c>
      <c r="M49" s="267"/>
    </row>
    <row r="50" spans="1:13" ht="108" x14ac:dyDescent="0.2">
      <c r="A50" s="261">
        <v>3</v>
      </c>
      <c r="B50" s="262" t="s">
        <v>768</v>
      </c>
      <c r="C50" s="263" t="s">
        <v>767</v>
      </c>
      <c r="D50" s="262" t="s">
        <v>763</v>
      </c>
      <c r="E50" s="262" t="s">
        <v>762</v>
      </c>
      <c r="F50" s="264">
        <v>5</v>
      </c>
      <c r="G50" s="262" t="s">
        <v>696</v>
      </c>
      <c r="H50" s="262" t="s">
        <v>1134</v>
      </c>
      <c r="I50" s="262" t="s">
        <v>1135</v>
      </c>
      <c r="J50" s="265">
        <v>0.26</v>
      </c>
      <c r="K50" s="262" t="s">
        <v>766</v>
      </c>
      <c r="L50" s="266">
        <v>39205</v>
      </c>
      <c r="M50" s="267"/>
    </row>
    <row r="51" spans="1:13" ht="108" x14ac:dyDescent="0.2">
      <c r="A51" s="261">
        <v>3</v>
      </c>
      <c r="B51" s="262" t="s">
        <v>765</v>
      </c>
      <c r="C51" s="263" t="s">
        <v>764</v>
      </c>
      <c r="D51" s="262" t="s">
        <v>763</v>
      </c>
      <c r="E51" s="262" t="s">
        <v>762</v>
      </c>
      <c r="F51" s="264">
        <v>5</v>
      </c>
      <c r="G51" s="262" t="s">
        <v>696</v>
      </c>
      <c r="H51" s="262" t="s">
        <v>1136</v>
      </c>
      <c r="I51" s="262" t="s">
        <v>1137</v>
      </c>
      <c r="J51" s="265">
        <v>0.27</v>
      </c>
      <c r="K51" s="262" t="s">
        <v>761</v>
      </c>
      <c r="L51" s="266">
        <v>38036</v>
      </c>
      <c r="M51" s="267" t="s">
        <v>760</v>
      </c>
    </row>
    <row r="52" spans="1:13" ht="60" x14ac:dyDescent="0.2">
      <c r="A52" s="261">
        <v>4</v>
      </c>
      <c r="B52" s="262" t="s">
        <v>759</v>
      </c>
      <c r="C52" s="263" t="s">
        <v>758</v>
      </c>
      <c r="D52" s="262" t="s">
        <v>757</v>
      </c>
      <c r="E52" s="262" t="s">
        <v>756</v>
      </c>
      <c r="F52" s="264" t="s">
        <v>841</v>
      </c>
      <c r="G52" s="262" t="s">
        <v>696</v>
      </c>
      <c r="H52" s="262" t="s">
        <v>738</v>
      </c>
      <c r="I52" s="262" t="s">
        <v>738</v>
      </c>
      <c r="J52" s="265" t="s">
        <v>755</v>
      </c>
      <c r="K52" s="262" t="s">
        <v>719</v>
      </c>
      <c r="L52" s="266">
        <v>39083</v>
      </c>
      <c r="M52" s="267" t="s">
        <v>754</v>
      </c>
    </row>
    <row r="53" spans="1:13" ht="60" x14ac:dyDescent="0.2">
      <c r="A53" s="261">
        <v>6</v>
      </c>
      <c r="B53" s="262" t="s">
        <v>753</v>
      </c>
      <c r="C53" s="263" t="s">
        <v>752</v>
      </c>
      <c r="D53" s="262" t="s">
        <v>751</v>
      </c>
      <c r="E53" s="262" t="s">
        <v>734</v>
      </c>
      <c r="F53" s="264">
        <v>5</v>
      </c>
      <c r="G53" s="262" t="s">
        <v>696</v>
      </c>
      <c r="H53" s="262" t="s">
        <v>750</v>
      </c>
      <c r="I53" s="262" t="s">
        <v>749</v>
      </c>
      <c r="J53" s="265">
        <v>0.5</v>
      </c>
      <c r="K53" s="262" t="s">
        <v>748</v>
      </c>
      <c r="L53" s="266">
        <v>39640</v>
      </c>
      <c r="M53" s="267" t="s">
        <v>747</v>
      </c>
    </row>
    <row r="54" spans="1:13" ht="84" x14ac:dyDescent="0.2">
      <c r="A54" s="261">
        <v>6</v>
      </c>
      <c r="B54" s="262" t="s">
        <v>1138</v>
      </c>
      <c r="C54" s="263" t="s">
        <v>743</v>
      </c>
      <c r="D54" s="262" t="s">
        <v>742</v>
      </c>
      <c r="E54" s="262" t="s">
        <v>741</v>
      </c>
      <c r="F54" s="264" t="s">
        <v>841</v>
      </c>
      <c r="G54" s="262" t="s">
        <v>696</v>
      </c>
      <c r="H54" s="262" t="s">
        <v>746</v>
      </c>
      <c r="I54" s="262" t="s">
        <v>745</v>
      </c>
      <c r="J54" s="265">
        <v>0.2</v>
      </c>
      <c r="K54" s="262" t="s">
        <v>738</v>
      </c>
      <c r="L54" s="266">
        <v>40072</v>
      </c>
      <c r="M54" s="267" t="s">
        <v>744</v>
      </c>
    </row>
    <row r="55" spans="1:13" ht="84" x14ac:dyDescent="0.2">
      <c r="A55" s="261">
        <v>6</v>
      </c>
      <c r="B55" s="262" t="s">
        <v>1139</v>
      </c>
      <c r="C55" s="263" t="s">
        <v>743</v>
      </c>
      <c r="D55" s="262" t="s">
        <v>742</v>
      </c>
      <c r="E55" s="262" t="s">
        <v>741</v>
      </c>
      <c r="F55" s="264" t="s">
        <v>841</v>
      </c>
      <c r="G55" s="262" t="s">
        <v>696</v>
      </c>
      <c r="H55" s="262" t="s">
        <v>740</v>
      </c>
      <c r="I55" s="262" t="s">
        <v>739</v>
      </c>
      <c r="J55" s="265">
        <v>0.2</v>
      </c>
      <c r="K55" s="262" t="s">
        <v>738</v>
      </c>
      <c r="L55" s="266">
        <v>40072</v>
      </c>
      <c r="M55" s="267" t="s">
        <v>737</v>
      </c>
    </row>
    <row r="56" spans="1:13" ht="84" x14ac:dyDescent="0.2">
      <c r="A56" s="261">
        <v>6</v>
      </c>
      <c r="B56" s="262" t="s">
        <v>736</v>
      </c>
      <c r="C56" s="263" t="s">
        <v>735</v>
      </c>
      <c r="D56" s="262" t="s">
        <v>729</v>
      </c>
      <c r="E56" s="262" t="s">
        <v>734</v>
      </c>
      <c r="F56" s="264">
        <v>5</v>
      </c>
      <c r="G56" s="262" t="s">
        <v>696</v>
      </c>
      <c r="H56" s="262" t="s">
        <v>733</v>
      </c>
      <c r="I56" s="262" t="s">
        <v>732</v>
      </c>
      <c r="J56" s="265">
        <v>0.61</v>
      </c>
      <c r="K56" s="262" t="s">
        <v>719</v>
      </c>
      <c r="L56" s="266">
        <v>37529</v>
      </c>
      <c r="M56" s="267" t="s">
        <v>731</v>
      </c>
    </row>
    <row r="57" spans="1:13" ht="84" x14ac:dyDescent="0.2">
      <c r="A57" s="261">
        <v>6</v>
      </c>
      <c r="B57" s="262" t="s">
        <v>1140</v>
      </c>
      <c r="C57" s="263" t="s">
        <v>730</v>
      </c>
      <c r="D57" s="262" t="s">
        <v>729</v>
      </c>
      <c r="E57" s="262" t="s">
        <v>728</v>
      </c>
      <c r="F57" s="264" t="s">
        <v>841</v>
      </c>
      <c r="G57" s="262" t="s">
        <v>696</v>
      </c>
      <c r="H57" s="262" t="s">
        <v>727</v>
      </c>
      <c r="I57" s="262" t="s">
        <v>726</v>
      </c>
      <c r="J57" s="265">
        <v>0.25</v>
      </c>
      <c r="K57" s="262" t="s">
        <v>719</v>
      </c>
      <c r="L57" s="266">
        <v>39290</v>
      </c>
      <c r="M57" s="267"/>
    </row>
    <row r="58" spans="1:13" ht="84" x14ac:dyDescent="0.2">
      <c r="A58" s="261">
        <v>6</v>
      </c>
      <c r="B58" s="262" t="s">
        <v>725</v>
      </c>
      <c r="C58" s="263" t="s">
        <v>724</v>
      </c>
      <c r="D58" s="262" t="s">
        <v>723</v>
      </c>
      <c r="E58" s="262" t="s">
        <v>722</v>
      </c>
      <c r="F58" s="264" t="s">
        <v>841</v>
      </c>
      <c r="G58" s="262" t="s">
        <v>696</v>
      </c>
      <c r="H58" s="262" t="s">
        <v>721</v>
      </c>
      <c r="I58" s="262" t="s">
        <v>720</v>
      </c>
      <c r="J58" s="265">
        <v>0.2</v>
      </c>
      <c r="K58" s="262" t="s">
        <v>719</v>
      </c>
      <c r="L58" s="266">
        <v>40072</v>
      </c>
      <c r="M58" s="267"/>
    </row>
    <row r="59" spans="1:13" ht="36" x14ac:dyDescent="0.2">
      <c r="A59" s="261">
        <v>7</v>
      </c>
      <c r="B59" s="262" t="s">
        <v>718</v>
      </c>
      <c r="C59" s="263" t="s">
        <v>717</v>
      </c>
      <c r="D59" s="262" t="s">
        <v>706</v>
      </c>
      <c r="E59" s="262" t="s">
        <v>705</v>
      </c>
      <c r="F59" s="264">
        <v>5</v>
      </c>
      <c r="G59" s="262" t="s">
        <v>696</v>
      </c>
      <c r="H59" s="262" t="s">
        <v>716</v>
      </c>
      <c r="I59" s="262" t="s">
        <v>715</v>
      </c>
      <c r="J59" s="265">
        <v>0.5</v>
      </c>
      <c r="K59" s="262">
        <v>2014</v>
      </c>
      <c r="L59" s="266">
        <v>37435</v>
      </c>
      <c r="M59" s="267" t="s">
        <v>714</v>
      </c>
    </row>
    <row r="60" spans="1:13" ht="48" x14ac:dyDescent="0.2">
      <c r="A60" s="261">
        <v>7</v>
      </c>
      <c r="B60" s="262" t="s">
        <v>713</v>
      </c>
      <c r="C60" s="263" t="s">
        <v>712</v>
      </c>
      <c r="D60" s="262" t="s">
        <v>706</v>
      </c>
      <c r="E60" s="262" t="s">
        <v>705</v>
      </c>
      <c r="F60" s="264">
        <v>5</v>
      </c>
      <c r="G60" s="262" t="s">
        <v>696</v>
      </c>
      <c r="H60" s="262" t="s">
        <v>711</v>
      </c>
      <c r="I60" s="262" t="s">
        <v>710</v>
      </c>
      <c r="J60" s="265">
        <v>0.52</v>
      </c>
      <c r="K60" s="262">
        <v>2015</v>
      </c>
      <c r="L60" s="266">
        <v>38625</v>
      </c>
      <c r="M60" s="267" t="s">
        <v>709</v>
      </c>
    </row>
    <row r="61" spans="1:13" ht="36" x14ac:dyDescent="0.2">
      <c r="A61" s="261">
        <v>7</v>
      </c>
      <c r="B61" s="262" t="s">
        <v>708</v>
      </c>
      <c r="C61" s="263" t="s">
        <v>707</v>
      </c>
      <c r="D61" s="262" t="s">
        <v>706</v>
      </c>
      <c r="E61" s="262" t="s">
        <v>705</v>
      </c>
      <c r="F61" s="264">
        <v>5</v>
      </c>
      <c r="G61" s="262" t="s">
        <v>704</v>
      </c>
      <c r="H61" s="262" t="s">
        <v>703</v>
      </c>
      <c r="I61" s="262" t="s">
        <v>702</v>
      </c>
      <c r="J61" s="265">
        <v>0.17</v>
      </c>
      <c r="K61" s="262">
        <v>2015</v>
      </c>
      <c r="L61" s="266">
        <v>37711</v>
      </c>
      <c r="M61" s="267" t="s">
        <v>701</v>
      </c>
    </row>
    <row r="62" spans="1:13" ht="60" x14ac:dyDescent="0.2">
      <c r="A62" s="261">
        <v>8</v>
      </c>
      <c r="B62" s="262" t="s">
        <v>700</v>
      </c>
      <c r="C62" s="263" t="s">
        <v>699</v>
      </c>
      <c r="D62" s="262" t="s">
        <v>698</v>
      </c>
      <c r="E62" s="262" t="s">
        <v>697</v>
      </c>
      <c r="F62" s="264">
        <v>5</v>
      </c>
      <c r="G62" s="262" t="s">
        <v>696</v>
      </c>
      <c r="H62" s="262" t="s">
        <v>695</v>
      </c>
      <c r="I62" s="262" t="s">
        <v>694</v>
      </c>
      <c r="J62" s="265">
        <v>0.5</v>
      </c>
      <c r="K62" s="262" t="s">
        <v>693</v>
      </c>
      <c r="L62" s="266">
        <v>36161</v>
      </c>
      <c r="M62" s="267" t="s">
        <v>692</v>
      </c>
    </row>
    <row r="63" spans="1:13" x14ac:dyDescent="0.2">
      <c r="J63" s="203"/>
    </row>
  </sheetData>
  <mergeCells count="1">
    <mergeCell ref="A1:C1"/>
  </mergeCells>
  <hyperlinks>
    <hyperlink ref="C2765" r:id="rId1" display="http://www.waterboards.ca.gov/lahontan/water_issues/programs/basin_plan/docs/squawcreek_tmdl.pdf"/>
    <hyperlink ref="C2791" r:id="rId2" display="http://www.waterboards.ca.gov/lahontan/water_issues/programs/basin_plan/docs/truckee_eomemo.pdf"/>
    <hyperlink ref="C72" r:id="rId3" display="http://www.waterboards.ca.gov/northcoast/water_issues/programs/tmdls/mad_river/pdf/Mad-TMDL-122107-signed.pdf"/>
    <hyperlink ref="C142" r:id="rId4" display="http://www.waterboards.ca.gov/northcoast/water_issues/programs/tmdls/trinity_river/pdf/finaltrinitytmdl.pdf"/>
    <hyperlink ref="C139" r:id="rId5" display="http://www.waterboards.ca.gov/northcoast/water_issues/programs/tmdls/trinity_river/pdf/finaltrinitytmdl.pdf"/>
    <hyperlink ref="C137" r:id="rId6" display="http://www.waterboards.ca.gov/northcoast/water_issues/programs/tmdls/trinity_river/pdf/finaltrinitytmdl.pdf"/>
    <hyperlink ref="C588" r:id="rId7" display="http://www.waterboards.ca.gov/centralcoast/water_issues/programs/tmdl/docs/morro/sediment/morrobay_sed_tmdl_proj_rpt.pdf"/>
    <hyperlink ref="C930" r:id="rId8" display="http://www.waterboards.ca.gov/centralcoast/water_issues/programs/tmdl/docs/pajaro/sediment/paj_sed_tmdl_project_report.pdf"/>
    <hyperlink ref="C70" r:id="rId9" display="http://www.waterboards.ca.gov/northcoast/water_issues/programs/tmdls/scott_river/092005/sr/05ch.3.sediment.pdf"/>
    <hyperlink ref="C2691" r:id="rId10" display="http://www.waterboards.ca.gov/lahontan/water_issues/programs/tmdl/truckee/docs/adopted_staffreport.pdf"/>
    <hyperlink ref="C2716" r:id="rId11" display="http://www.waterboards.ca.gov/lahontan/water_issues/programs/tmdl/truckee/docs/adopted_staffreport.pdf"/>
    <hyperlink ref="C1111" r:id="rId12" display="http://www.waterboards.ca.gov/centralcoast/water_issues/programs/tmdl/docs/san_lorenzo/sediment/slr_sed_tmdl_proj_rpt.pdf"/>
    <hyperlink ref="C682" r:id="rId13" display="http://www.waterboards.ca.gov/centralcoast/water_issues/programs/tmdl/docs/san_lorenzo/sediment/slr_sed_tmdl_proj_rpt.pdf"/>
    <hyperlink ref="C527" r:id="rId14" display="http://www.waterboards.ca.gov/centralcoast/water_issues/programs/tmdl/docs/san_lorenzo/sediment/slr_sed_tmdl_proj_rpt.pdf"/>
    <hyperlink ref="C509" r:id="rId15" display="http://www.waterboards.ca.gov/centralcoast/water_issues/programs/tmdl/docs/san_lorenzo/sediment/slr_sed_tmdl_proj_rpt.pdf"/>
    <hyperlink ref="C508" r:id="rId16" display="http://www.waterboards.ca.gov/centralcoast/water_issues/programs/tmdl/docs/san_lorenzo/sediment/slr_sed_tmdl_proj_rpt.pdf"/>
    <hyperlink ref="C84" r:id="rId17" display="http://www.waterboards.ca.gov/northcoast/water_issues/programs/tmdls/navarro_river/110708/navarro.pdf"/>
    <hyperlink ref="C641" r:id="rId18" display="http://www.waterboards.ca.gov/centralcoast/water_issues/programs/tmdl/docs/san_lorenzo/sediment/slr_sed_tmdl_proj_rpt.pdf"/>
    <hyperlink ref="C85" r:id="rId19" display="http://www.waterboards.ca.gov/northcoast/water_issues/programs/tmdls/navarro_river/110708/navarro.pdf"/>
    <hyperlink ref="C1245" r:id="rId20" display="http://63.199.216.6/larwqcb_new/bpa/docs/2005-010/2005-010_RB_BPA.pdf"/>
    <hyperlink ref="C506" r:id="rId21" display="http://www.waterboards.ca.gov/sanfranciscobay/board_info/agendas/2008/december/6/appendix_d.pdf"/>
    <hyperlink ref="C1242" r:id="rId22" display="http://www.waterboards.ca.gov/centralcoast/water_issues/programs/tmdl/docs/san_lorenzo/sediment/slr_sed_tmdl_proj_rpt.pdf"/>
    <hyperlink ref="C1243" r:id="rId23" display="http://www.waterboards.ca.gov/centralcoast/water_issues/programs/tmdl/docs/san_lorenzo/sediment/slr_sed_tmdl_proj_rpt.pdf"/>
    <hyperlink ref="C1244" r:id="rId24" display="http://www.waterboards.ca.gov/centralcoast/water_issues/programs/tmdl/docs/san_lorenzo/sediment/slr_sed_tmdl_proj_rpt.pdf"/>
    <hyperlink ref="C3442" r:id="rId25" display="http://www.waterboards.ca.gov/coloradoriver/water_issues/programs/tmdl/docs/alamo/ar_silttmdl5_3_02.pdf"/>
    <hyperlink ref="C3443" r:id="rId26" display="http://www.waterboards.ca.gov/coloradoriver/water_issues/programs/tmdl/docs/new_river_silt/nr_silt_6_26_02.pdf"/>
    <hyperlink ref="C3445" r:id="rId27" display="http://www.waterboards.ca.gov/santaana/board_decisions/adopted_orders/orders/1998/98_101_tmdl_newport_bay_sandiego_crk_attachment.pdf"/>
    <hyperlink ref="C134" r:id="rId28" display="http://www.waterboards.ca.gov/northcoast/water_issues/programs/tmdls/noyo_river/pdf/noyo.pdf"/>
    <hyperlink ref="C68" r:id="rId29" display="http://www.waterboards.ca.gov/northcoast/water_issues/programs/tmdls/garcia_river/pdf/referencedocumentgarciariverwatershedwaterqualityattainmentactionplansediment.pdf"/>
    <hyperlink ref="C69" r:id="rId30" display="http://www.waterboards.ca.gov/northcoast/water_issues/programs/tmdls/gualala_river/110707/gualalafinaltmdl.pdf"/>
    <hyperlink ref="C136" r:id="rId31" display="http://www.waterboards.ca.gov/northcoast/water_issues/programs/tmdls/ten_mile_river/pdf/tenmile.pdf"/>
    <hyperlink ref="C505" r:id="rId32" display="http://www.waterboards.ca.gov/northcoast/water_issues/programs/tmdls/vanduzen_river/pdf/vanduzen.pdf"/>
    <hyperlink ref="C135" r:id="rId33" display="http://www.waterboards.ca.gov/northcoast/water_issues/programs/tmdls/redwood_creek/pdf/rwctmdl.pdf"/>
    <hyperlink ref="C2690" r:id="rId34" display="http://www.waterboards.ca.gov/lahontan/water_issues/programs/tmdl/blackwood/docs/blackwood_tmdl_final.pdf"/>
    <hyperlink ref="C2764" r:id="rId35" display="http://www.waterboards.ca.gov/lahontan/water_issues/programs/basin_plan/docs/hv_tmdl_1002.pdf"/>
    <hyperlink ref="C3444" r:id="rId36" location="imperialvalley" display="http://www.waterboards.ca.gov/coloradoriver/water_issues/programs/tmdl/tmdl_completed_projects.shtml - imperialvalley"/>
    <hyperlink ref="C927" r:id="rId37" display="http://www.waterboards.ca.gov/centralcoast/water_issues/programs/tmdl/docs/pajaro/sediment/paj_sed_tmdl_project_report.pdf"/>
    <hyperlink ref="C928" r:id="rId38" display="http://www.waterboards.ca.gov/centralcoast/water_issues/programs/tmdl/docs/pajaro/sediment/paj_sed_tmdl_project_report.pdf"/>
    <hyperlink ref="C929" r:id="rId39" display="http://www.waterboards.ca.gov/centralcoast/water_issues/programs/tmdl/docs/pajaro/sediment/paj_sed_tmdl_project_report.pdf"/>
    <hyperlink ref="C926" r:id="rId40" display="http://www.waterboards.ca.gov/centralcoast/water_issues/programs/tmdl/docs/pajaro/sediment/paj_sed_tmdl_project_report.pdf"/>
    <hyperlink ref="C925" r:id="rId41" display="http://www.waterboards.ca.gov/centralcoast/water_issues/programs/tmdl/docs/pajaro/sediment/paj_sed_tmdl_project_report.pdf"/>
    <hyperlink ref="C924" r:id="rId42" display="http://www.waterboards.ca.gov/centralcoast/water_issues/programs/tmdl/docs/pajaro/sediment/paj_sed_tmdl_project_report.pdf"/>
    <hyperlink ref="C923" r:id="rId43" display="http://www.waterboards.ca.gov/centralcoast/water_issues/programs/tmdl/docs/morro/sediment/morrobay_sed_tmdl_proj_rpt.pdf"/>
    <hyperlink ref="C38" r:id="rId44"/>
    <hyperlink ref="C5" r:id="rId45"/>
    <hyperlink ref="C31" r:id="rId46"/>
    <hyperlink ref="C28" r:id="rId47"/>
    <hyperlink ref="C62" r:id="rId48"/>
    <hyperlink ref="C34" r:id="rId49"/>
    <hyperlink ref="C35" r:id="rId50"/>
    <hyperlink ref="C46" r:id="rId51"/>
    <hyperlink ref="C36" r:id="rId52"/>
    <hyperlink ref="C3" r:id="rId53"/>
    <hyperlink ref="C7" r:id="rId54"/>
    <hyperlink ref="C9" r:id="rId55"/>
    <hyperlink ref="C4" r:id="rId56"/>
    <hyperlink ref="C6" r:id="rId57"/>
    <hyperlink ref="C16" r:id="rId58"/>
    <hyperlink ref="C17" r:id="rId59"/>
    <hyperlink ref="C18" r:id="rId60"/>
    <hyperlink ref="C19" r:id="rId61"/>
    <hyperlink ref="C20" r:id="rId62"/>
    <hyperlink ref="C21" r:id="rId63"/>
    <hyperlink ref="C22" r:id="rId64"/>
    <hyperlink ref="C23" r:id="rId65"/>
    <hyperlink ref="C15" r:id="rId66"/>
    <hyperlink ref="C14" r:id="rId67"/>
    <hyperlink ref="C12" r:id="rId68"/>
    <hyperlink ref="C11" r:id="rId69"/>
    <hyperlink ref="C27" r:id="rId70"/>
    <hyperlink ref="C25" r:id="rId71"/>
    <hyperlink ref="C8" r:id="rId72"/>
    <hyperlink ref="C10" r:id="rId73"/>
    <hyperlink ref="C24" r:id="rId74"/>
    <hyperlink ref="C26" r:id="rId75"/>
    <hyperlink ref="C13" r:id="rId76"/>
    <hyperlink ref="C52" r:id="rId77"/>
    <hyperlink ref="C30" r:id="rId78"/>
    <hyperlink ref="C33" r:id="rId79"/>
    <hyperlink ref="C41" r:id="rId80"/>
    <hyperlink ref="C42" r:id="rId81"/>
  </hyperlinks>
  <pageMargins left="0.5" right="0.5" top="0.5" bottom="0.5" header="0.3" footer="0.3"/>
  <pageSetup orientation="landscape" r:id="rId8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zoomScaleNormal="100" workbookViewId="0">
      <pane xSplit="3" ySplit="2" topLeftCell="D3" activePane="bottomRight" state="frozen"/>
      <selection pane="topRight" activeCell="D1" sqref="D1"/>
      <selection pane="bottomLeft" activeCell="A3" sqref="A3"/>
      <selection pane="bottomRight" sqref="A1:C1"/>
    </sheetView>
  </sheetViews>
  <sheetFormatPr defaultRowHeight="12" x14ac:dyDescent="0.2"/>
  <cols>
    <col min="1" max="1" width="9.85546875" style="204" customWidth="1"/>
    <col min="2" max="2" width="34.85546875" style="199" customWidth="1"/>
    <col min="3" max="3" width="9.7109375" style="204" customWidth="1"/>
    <col min="4" max="4" width="12.5703125" style="204" customWidth="1"/>
    <col min="5" max="5" width="30.28515625" style="204" customWidth="1"/>
    <col min="6" max="7" width="38.140625" style="204" customWidth="1"/>
    <col min="8" max="8" width="38.140625" style="199" customWidth="1"/>
    <col min="9" max="9" width="38.140625" style="204" customWidth="1"/>
    <col min="10" max="10" width="87.42578125" style="199" customWidth="1"/>
    <col min="11" max="16384" width="9.140625" style="199"/>
  </cols>
  <sheetData>
    <row r="1" spans="1:11" s="241" customFormat="1" ht="39.75" customHeight="1" thickBot="1" x14ac:dyDescent="0.25">
      <c r="A1" s="783" t="s">
        <v>1168</v>
      </c>
      <c r="B1" s="783"/>
      <c r="C1" s="783"/>
      <c r="D1" s="239"/>
      <c r="E1" s="239"/>
      <c r="F1" s="239"/>
      <c r="G1" s="239"/>
      <c r="H1" s="239"/>
      <c r="I1" s="239"/>
      <c r="J1" s="239"/>
      <c r="K1" s="240"/>
    </row>
    <row r="2" spans="1:11" s="205" customFormat="1" ht="34.5" customHeight="1" thickBot="1" x14ac:dyDescent="0.3">
      <c r="A2" s="242" t="s">
        <v>1141</v>
      </c>
      <c r="B2" s="215" t="s">
        <v>930</v>
      </c>
      <c r="C2" s="215" t="s">
        <v>929</v>
      </c>
      <c r="D2" s="215" t="s">
        <v>696</v>
      </c>
      <c r="E2" s="215" t="s">
        <v>928</v>
      </c>
      <c r="F2" s="215" t="s">
        <v>1142</v>
      </c>
      <c r="G2" s="215" t="s">
        <v>927</v>
      </c>
      <c r="H2" s="215" t="s">
        <v>1143</v>
      </c>
      <c r="I2" s="215" t="s">
        <v>926</v>
      </c>
      <c r="J2" s="243" t="s">
        <v>1144</v>
      </c>
    </row>
    <row r="3" spans="1:11" ht="84" x14ac:dyDescent="0.2">
      <c r="A3" s="244" t="s">
        <v>925</v>
      </c>
      <c r="B3" s="218" t="s">
        <v>924</v>
      </c>
      <c r="C3" s="245">
        <v>3</v>
      </c>
      <c r="D3" s="217" t="s">
        <v>880</v>
      </c>
      <c r="E3" s="217" t="s">
        <v>923</v>
      </c>
      <c r="F3" s="217" t="s">
        <v>922</v>
      </c>
      <c r="G3" s="217" t="s">
        <v>1145</v>
      </c>
      <c r="H3" s="217" t="s">
        <v>908</v>
      </c>
      <c r="I3" s="217" t="s">
        <v>921</v>
      </c>
      <c r="J3" s="246" t="s">
        <v>920</v>
      </c>
    </row>
    <row r="4" spans="1:11" ht="73.5" x14ac:dyDescent="0.2">
      <c r="A4" s="247" t="s">
        <v>919</v>
      </c>
      <c r="B4" s="210" t="s">
        <v>918</v>
      </c>
      <c r="C4" s="248">
        <v>3</v>
      </c>
      <c r="D4" s="209" t="s">
        <v>880</v>
      </c>
      <c r="E4" s="209" t="s">
        <v>917</v>
      </c>
      <c r="F4" s="209" t="s">
        <v>916</v>
      </c>
      <c r="G4" s="209" t="s">
        <v>1145</v>
      </c>
      <c r="H4" s="209" t="s">
        <v>908</v>
      </c>
      <c r="I4" s="209" t="s">
        <v>915</v>
      </c>
      <c r="J4" s="249" t="s">
        <v>914</v>
      </c>
    </row>
    <row r="5" spans="1:11" ht="96" x14ac:dyDescent="0.2">
      <c r="A5" s="247" t="s">
        <v>913</v>
      </c>
      <c r="B5" s="210" t="s">
        <v>912</v>
      </c>
      <c r="C5" s="248">
        <v>3</v>
      </c>
      <c r="D5" s="209" t="s">
        <v>880</v>
      </c>
      <c r="E5" s="209" t="s">
        <v>911</v>
      </c>
      <c r="F5" s="250" t="s">
        <v>910</v>
      </c>
      <c r="G5" s="209" t="s">
        <v>909</v>
      </c>
      <c r="H5" s="209" t="s">
        <v>908</v>
      </c>
      <c r="I5" s="209" t="s">
        <v>907</v>
      </c>
      <c r="J5" s="249" t="s">
        <v>906</v>
      </c>
    </row>
    <row r="6" spans="1:11" ht="72" x14ac:dyDescent="0.2">
      <c r="A6" s="251" t="s">
        <v>905</v>
      </c>
      <c r="B6" s="210" t="s">
        <v>904</v>
      </c>
      <c r="C6" s="248">
        <v>3</v>
      </c>
      <c r="D6" s="209" t="s">
        <v>903</v>
      </c>
      <c r="E6" s="209" t="s">
        <v>880</v>
      </c>
      <c r="F6" s="217" t="s">
        <v>902</v>
      </c>
      <c r="G6" s="209" t="s">
        <v>880</v>
      </c>
      <c r="H6" s="209" t="s">
        <v>880</v>
      </c>
      <c r="I6" s="209" t="s">
        <v>880</v>
      </c>
      <c r="J6" s="252" t="s">
        <v>759</v>
      </c>
    </row>
    <row r="7" spans="1:11" ht="36" x14ac:dyDescent="0.2">
      <c r="A7" s="247" t="s">
        <v>901</v>
      </c>
      <c r="B7" s="210" t="s">
        <v>900</v>
      </c>
      <c r="C7" s="248">
        <v>3</v>
      </c>
      <c r="D7" s="209" t="s">
        <v>880</v>
      </c>
      <c r="E7" s="209" t="s">
        <v>880</v>
      </c>
      <c r="F7" s="209" t="s">
        <v>899</v>
      </c>
      <c r="G7" s="209" t="s">
        <v>880</v>
      </c>
      <c r="H7" s="209" t="s">
        <v>880</v>
      </c>
      <c r="I7" s="209" t="s">
        <v>880</v>
      </c>
      <c r="J7" s="249" t="s">
        <v>878</v>
      </c>
    </row>
    <row r="8" spans="1:11" ht="36" x14ac:dyDescent="0.2">
      <c r="A8" s="247" t="s">
        <v>898</v>
      </c>
      <c r="B8" s="210" t="s">
        <v>897</v>
      </c>
      <c r="C8" s="248">
        <v>3</v>
      </c>
      <c r="D8" s="209" t="s">
        <v>880</v>
      </c>
      <c r="E8" s="209" t="s">
        <v>880</v>
      </c>
      <c r="F8" s="209" t="s">
        <v>896</v>
      </c>
      <c r="G8" s="209" t="s">
        <v>880</v>
      </c>
      <c r="H8" s="209" t="s">
        <v>895</v>
      </c>
      <c r="I8" s="209" t="s">
        <v>880</v>
      </c>
      <c r="J8" s="249" t="s">
        <v>894</v>
      </c>
    </row>
    <row r="9" spans="1:11" ht="36" x14ac:dyDescent="0.2">
      <c r="A9" s="247" t="s">
        <v>893</v>
      </c>
      <c r="B9" s="210" t="s">
        <v>892</v>
      </c>
      <c r="C9" s="248">
        <v>3</v>
      </c>
      <c r="D9" s="209" t="s">
        <v>880</v>
      </c>
      <c r="E9" s="209" t="s">
        <v>880</v>
      </c>
      <c r="F9" s="209" t="s">
        <v>891</v>
      </c>
      <c r="G9" s="209" t="s">
        <v>880</v>
      </c>
      <c r="H9" s="209" t="s">
        <v>880</v>
      </c>
      <c r="I9" s="209" t="s">
        <v>878</v>
      </c>
      <c r="J9" s="249" t="s">
        <v>890</v>
      </c>
    </row>
    <row r="10" spans="1:11" ht="60" x14ac:dyDescent="0.2">
      <c r="A10" s="247" t="s">
        <v>889</v>
      </c>
      <c r="B10" s="210" t="s">
        <v>888</v>
      </c>
      <c r="C10" s="248">
        <v>4</v>
      </c>
      <c r="D10" s="209" t="s">
        <v>880</v>
      </c>
      <c r="E10" s="209" t="s">
        <v>887</v>
      </c>
      <c r="F10" s="253" t="s">
        <v>886</v>
      </c>
      <c r="G10" s="209" t="s">
        <v>880</v>
      </c>
      <c r="H10" s="209" t="s">
        <v>880</v>
      </c>
      <c r="I10" s="209" t="s">
        <v>880</v>
      </c>
      <c r="J10" s="249" t="s">
        <v>885</v>
      </c>
    </row>
    <row r="11" spans="1:11" ht="48.75" thickBot="1" x14ac:dyDescent="0.25">
      <c r="A11" s="254" t="s">
        <v>884</v>
      </c>
      <c r="B11" s="212" t="s">
        <v>883</v>
      </c>
      <c r="C11" s="255">
        <v>3</v>
      </c>
      <c r="D11" s="211" t="s">
        <v>880</v>
      </c>
      <c r="E11" s="211" t="s">
        <v>882</v>
      </c>
      <c r="F11" s="256" t="s">
        <v>881</v>
      </c>
      <c r="G11" s="211" t="s">
        <v>880</v>
      </c>
      <c r="H11" s="211" t="s">
        <v>880</v>
      </c>
      <c r="I11" s="211" t="s">
        <v>879</v>
      </c>
      <c r="J11" s="257" t="s">
        <v>878</v>
      </c>
    </row>
  </sheetData>
  <mergeCells count="1">
    <mergeCell ref="A1:C1"/>
  </mergeCells>
  <hyperlinks>
    <hyperlink ref="B10" r:id="rId1"/>
    <hyperlink ref="B8" r:id="rId2"/>
    <hyperlink ref="B4" r:id="rId3" location="3.1"/>
    <hyperlink ref="B11" r:id="rId4"/>
    <hyperlink ref="B3" r:id="rId5"/>
    <hyperlink ref="B5" r:id="rId6"/>
    <hyperlink ref="B6" r:id="rId7"/>
    <hyperlink ref="B7" r:id="rId8"/>
    <hyperlink ref="B9" r:id="rId9"/>
  </hyperlinks>
  <pageMargins left="0.5" right="0.5" top="0.5" bottom="0.5" header="0.3" footer="0.3"/>
  <pageSetup orientation="landscape" r:id="rId1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workbookViewId="0">
      <pane ySplit="2" topLeftCell="A3" activePane="bottomLeft" state="frozen"/>
      <selection sqref="A1:J1"/>
      <selection pane="bottomLeft" activeCell="D15" sqref="D15"/>
    </sheetView>
  </sheetViews>
  <sheetFormatPr defaultRowHeight="12" x14ac:dyDescent="0.2"/>
  <cols>
    <col min="1" max="1" width="37.140625" style="199" customWidth="1"/>
    <col min="2" max="2" width="10.42578125" style="199" customWidth="1"/>
    <col min="3" max="3" width="16.140625" style="199" customWidth="1"/>
    <col min="4" max="4" width="20.140625" style="199" customWidth="1"/>
    <col min="5" max="5" width="29" style="208" customWidth="1"/>
    <col min="6" max="6" width="14.5703125" style="199" customWidth="1"/>
    <col min="7" max="16384" width="9.140625" style="199"/>
  </cols>
  <sheetData>
    <row r="1" spans="1:11" ht="39.75" customHeight="1" thickBot="1" x14ac:dyDescent="0.25">
      <c r="A1" s="783" t="s">
        <v>1169</v>
      </c>
      <c r="B1" s="783"/>
      <c r="C1" s="783"/>
      <c r="D1" s="783"/>
      <c r="E1" s="783"/>
      <c r="F1" s="783"/>
    </row>
    <row r="2" spans="1:11" s="268" customFormat="1" ht="34.5" customHeight="1" thickBot="1" x14ac:dyDescent="0.3">
      <c r="A2" s="242" t="s">
        <v>962</v>
      </c>
      <c r="B2" s="215" t="s">
        <v>961</v>
      </c>
      <c r="C2" s="215" t="s">
        <v>960</v>
      </c>
      <c r="D2" s="215" t="s">
        <v>959</v>
      </c>
      <c r="E2" s="215" t="s">
        <v>875</v>
      </c>
      <c r="F2" s="243" t="s">
        <v>958</v>
      </c>
    </row>
    <row r="3" spans="1:11" ht="84" x14ac:dyDescent="0.2">
      <c r="A3" s="219" t="s">
        <v>957</v>
      </c>
      <c r="B3" s="225" t="s">
        <v>956</v>
      </c>
      <c r="C3" s="225" t="s">
        <v>955</v>
      </c>
      <c r="D3" s="225" t="s">
        <v>954</v>
      </c>
      <c r="E3" s="226" t="s">
        <v>953</v>
      </c>
      <c r="F3" s="227" t="s">
        <v>952</v>
      </c>
      <c r="G3" s="208"/>
      <c r="H3" s="208"/>
      <c r="I3" s="208"/>
      <c r="J3" s="208"/>
      <c r="K3" s="208"/>
    </row>
    <row r="4" spans="1:11" ht="84" x14ac:dyDescent="0.2">
      <c r="A4" s="220" t="s">
        <v>951</v>
      </c>
      <c r="B4" s="228" t="s">
        <v>950</v>
      </c>
      <c r="C4" s="228" t="s">
        <v>949</v>
      </c>
      <c r="D4" s="228" t="s">
        <v>948</v>
      </c>
      <c r="E4" s="231" t="s">
        <v>947</v>
      </c>
      <c r="F4" s="230" t="s">
        <v>937</v>
      </c>
      <c r="G4" s="208"/>
      <c r="H4" s="208"/>
      <c r="I4" s="208"/>
      <c r="J4" s="208"/>
      <c r="K4" s="208"/>
    </row>
    <row r="5" spans="1:11" ht="60" x14ac:dyDescent="0.2">
      <c r="A5" s="220" t="s">
        <v>946</v>
      </c>
      <c r="B5" s="228" t="s">
        <v>945</v>
      </c>
      <c r="C5" s="228" t="s">
        <v>944</v>
      </c>
      <c r="D5" s="228" t="s">
        <v>943</v>
      </c>
      <c r="E5" s="231" t="s">
        <v>942</v>
      </c>
      <c r="F5" s="230" t="s">
        <v>937</v>
      </c>
      <c r="G5" s="208"/>
      <c r="H5" s="208"/>
      <c r="I5" s="208"/>
      <c r="J5" s="208"/>
      <c r="K5" s="208"/>
    </row>
    <row r="6" spans="1:11" ht="60.75" thickBot="1" x14ac:dyDescent="0.25">
      <c r="A6" s="221" t="s">
        <v>941</v>
      </c>
      <c r="B6" s="232" t="s">
        <v>704</v>
      </c>
      <c r="C6" s="232" t="s">
        <v>940</v>
      </c>
      <c r="D6" s="232" t="s">
        <v>939</v>
      </c>
      <c r="E6" s="233" t="s">
        <v>938</v>
      </c>
      <c r="F6" s="234" t="s">
        <v>937</v>
      </c>
      <c r="G6" s="208"/>
      <c r="H6" s="208"/>
      <c r="I6" s="208"/>
      <c r="J6" s="208"/>
      <c r="K6" s="208"/>
    </row>
    <row r="7" spans="1:11" x14ac:dyDescent="0.2">
      <c r="A7" s="222" t="s">
        <v>936</v>
      </c>
      <c r="B7" s="208"/>
      <c r="C7" s="208"/>
      <c r="D7" s="208"/>
      <c r="F7" s="208"/>
      <c r="G7" s="208"/>
      <c r="H7" s="208"/>
      <c r="I7" s="208"/>
      <c r="J7" s="208"/>
      <c r="K7" s="208"/>
    </row>
    <row r="8" spans="1:11" x14ac:dyDescent="0.2">
      <c r="A8" s="269" t="s">
        <v>935</v>
      </c>
      <c r="B8" s="208"/>
      <c r="C8" s="208"/>
      <c r="D8" s="208"/>
      <c r="F8" s="208"/>
      <c r="G8" s="208"/>
      <c r="H8" s="208"/>
      <c r="I8" s="208"/>
      <c r="J8" s="208"/>
      <c r="K8" s="208"/>
    </row>
    <row r="9" spans="1:11" x14ac:dyDescent="0.2">
      <c r="A9" s="269" t="s">
        <v>934</v>
      </c>
      <c r="B9" s="208"/>
      <c r="C9" s="208"/>
      <c r="D9" s="208"/>
      <c r="F9" s="208"/>
      <c r="G9" s="208"/>
      <c r="H9" s="208"/>
      <c r="I9" s="208"/>
      <c r="J9" s="208"/>
      <c r="K9" s="208"/>
    </row>
    <row r="10" spans="1:11" ht="24" x14ac:dyDescent="0.2">
      <c r="A10" s="269" t="s">
        <v>933</v>
      </c>
      <c r="B10" s="208"/>
      <c r="C10" s="208"/>
      <c r="D10" s="208"/>
      <c r="F10" s="208"/>
      <c r="G10" s="208"/>
      <c r="H10" s="208"/>
      <c r="I10" s="208"/>
      <c r="J10" s="208"/>
      <c r="K10" s="208"/>
    </row>
    <row r="11" spans="1:11" x14ac:dyDescent="0.2">
      <c r="A11" s="270" t="s">
        <v>932</v>
      </c>
      <c r="B11" s="208"/>
      <c r="C11" s="208"/>
      <c r="D11" s="208"/>
      <c r="F11" s="208"/>
      <c r="G11" s="208"/>
      <c r="H11" s="208"/>
      <c r="I11" s="208"/>
      <c r="J11" s="208"/>
      <c r="K11" s="208"/>
    </row>
    <row r="12" spans="1:11" x14ac:dyDescent="0.2">
      <c r="A12" s="269" t="s">
        <v>931</v>
      </c>
      <c r="B12" s="208"/>
      <c r="C12" s="208"/>
      <c r="D12" s="208"/>
      <c r="F12" s="208"/>
      <c r="G12" s="208"/>
      <c r="H12" s="208"/>
      <c r="I12" s="208"/>
      <c r="J12" s="208"/>
      <c r="K12" s="208"/>
    </row>
    <row r="13" spans="1:11" x14ac:dyDescent="0.2">
      <c r="A13" s="208"/>
      <c r="B13" s="208"/>
      <c r="C13" s="208"/>
      <c r="D13" s="208"/>
      <c r="F13" s="208"/>
      <c r="G13" s="208"/>
      <c r="H13" s="208"/>
      <c r="I13" s="208"/>
      <c r="J13" s="208"/>
      <c r="K13" s="208"/>
    </row>
    <row r="14" spans="1:11" x14ac:dyDescent="0.2">
      <c r="A14" s="208"/>
      <c r="B14" s="208"/>
      <c r="C14" s="208"/>
      <c r="D14" s="208"/>
      <c r="F14" s="208"/>
      <c r="G14" s="208"/>
      <c r="H14" s="208"/>
      <c r="I14" s="208"/>
      <c r="J14" s="208"/>
      <c r="K14" s="208"/>
    </row>
    <row r="15" spans="1:11" x14ac:dyDescent="0.2">
      <c r="A15" s="208"/>
      <c r="B15" s="208"/>
      <c r="C15" s="208"/>
      <c r="D15" s="208"/>
      <c r="F15" s="208"/>
      <c r="G15" s="208"/>
      <c r="H15" s="208"/>
      <c r="I15" s="208"/>
      <c r="J15" s="208"/>
      <c r="K15" s="208"/>
    </row>
    <row r="16" spans="1:11" x14ac:dyDescent="0.2">
      <c r="A16" s="208"/>
      <c r="B16" s="208"/>
      <c r="C16" s="208"/>
      <c r="D16" s="208"/>
      <c r="F16" s="208"/>
      <c r="G16" s="208"/>
      <c r="H16" s="208"/>
      <c r="I16" s="208"/>
      <c r="J16" s="208"/>
      <c r="K16" s="208"/>
    </row>
    <row r="17" spans="1:11" x14ac:dyDescent="0.2">
      <c r="A17" s="208"/>
      <c r="B17" s="208"/>
      <c r="C17" s="208"/>
      <c r="D17" s="208"/>
      <c r="F17" s="208"/>
      <c r="G17" s="208"/>
      <c r="H17" s="208"/>
      <c r="I17" s="208"/>
      <c r="J17" s="208"/>
      <c r="K17" s="208"/>
    </row>
    <row r="18" spans="1:11" x14ac:dyDescent="0.2">
      <c r="A18" s="208"/>
      <c r="B18" s="208"/>
      <c r="C18" s="208"/>
      <c r="D18" s="208"/>
      <c r="F18" s="208"/>
      <c r="G18" s="208"/>
      <c r="H18" s="208"/>
      <c r="I18" s="208"/>
      <c r="J18" s="208"/>
      <c r="K18" s="208"/>
    </row>
    <row r="19" spans="1:11" x14ac:dyDescent="0.2">
      <c r="A19" s="208"/>
      <c r="B19" s="208"/>
      <c r="C19" s="208"/>
      <c r="D19" s="208"/>
      <c r="F19" s="208"/>
      <c r="G19" s="208"/>
      <c r="H19" s="208"/>
      <c r="I19" s="208"/>
      <c r="J19" s="208"/>
      <c r="K19" s="208"/>
    </row>
    <row r="20" spans="1:11" x14ac:dyDescent="0.2">
      <c r="A20" s="208"/>
      <c r="B20" s="208"/>
      <c r="C20" s="208"/>
      <c r="D20" s="208"/>
      <c r="F20" s="208"/>
      <c r="G20" s="208"/>
      <c r="H20" s="208"/>
      <c r="I20" s="208"/>
      <c r="J20" s="208"/>
      <c r="K20" s="208"/>
    </row>
    <row r="21" spans="1:11" x14ac:dyDescent="0.2">
      <c r="A21" s="208"/>
      <c r="B21" s="208"/>
      <c r="C21" s="208"/>
      <c r="D21" s="208"/>
      <c r="F21" s="208"/>
      <c r="G21" s="208"/>
      <c r="H21" s="208"/>
      <c r="I21" s="208"/>
      <c r="J21" s="208"/>
      <c r="K21" s="208"/>
    </row>
    <row r="22" spans="1:11" x14ac:dyDescent="0.2">
      <c r="A22" s="208"/>
      <c r="B22" s="208"/>
      <c r="C22" s="208"/>
      <c r="D22" s="208"/>
      <c r="F22" s="208"/>
      <c r="G22" s="208"/>
      <c r="H22" s="208"/>
      <c r="I22" s="208"/>
      <c r="J22" s="208"/>
      <c r="K22" s="208"/>
    </row>
    <row r="23" spans="1:11" x14ac:dyDescent="0.2">
      <c r="A23" s="208"/>
      <c r="B23" s="208"/>
      <c r="C23" s="208"/>
      <c r="D23" s="208"/>
      <c r="F23" s="208"/>
      <c r="G23" s="208"/>
      <c r="H23" s="208"/>
      <c r="I23" s="208"/>
      <c r="J23" s="208"/>
      <c r="K23" s="208"/>
    </row>
    <row r="24" spans="1:11" x14ac:dyDescent="0.2">
      <c r="A24" s="208"/>
      <c r="B24" s="208"/>
      <c r="C24" s="208"/>
      <c r="D24" s="208"/>
      <c r="F24" s="208"/>
      <c r="G24" s="208"/>
      <c r="H24" s="208"/>
      <c r="I24" s="208"/>
      <c r="J24" s="208"/>
      <c r="K24" s="208"/>
    </row>
    <row r="25" spans="1:11" x14ac:dyDescent="0.2">
      <c r="A25" s="208"/>
      <c r="B25" s="208"/>
      <c r="C25" s="208"/>
      <c r="D25" s="208"/>
      <c r="F25" s="208"/>
      <c r="G25" s="208"/>
      <c r="H25" s="208"/>
      <c r="I25" s="208"/>
      <c r="J25" s="208"/>
      <c r="K25" s="208"/>
    </row>
    <row r="26" spans="1:11" x14ac:dyDescent="0.2">
      <c r="A26" s="208"/>
      <c r="B26" s="208"/>
      <c r="C26" s="208"/>
      <c r="D26" s="208"/>
      <c r="F26" s="208"/>
      <c r="G26" s="208"/>
      <c r="H26" s="208"/>
      <c r="I26" s="208"/>
      <c r="J26" s="208"/>
      <c r="K26" s="208"/>
    </row>
    <row r="27" spans="1:11" x14ac:dyDescent="0.2">
      <c r="A27" s="208"/>
      <c r="B27" s="208"/>
      <c r="C27" s="208"/>
      <c r="D27" s="208"/>
      <c r="F27" s="208"/>
      <c r="G27" s="208"/>
      <c r="H27" s="208"/>
      <c r="I27" s="208"/>
      <c r="J27" s="208"/>
      <c r="K27" s="208"/>
    </row>
  </sheetData>
  <mergeCells count="1">
    <mergeCell ref="A1:F1"/>
  </mergeCells>
  <hyperlinks>
    <hyperlink ref="E4" r:id="rId1"/>
    <hyperlink ref="E6" r:id="rId2"/>
  </hyperlinks>
  <pageMargins left="0.5" right="0.5" top="0.5" bottom="0.5" header="0.3" footer="0.3"/>
  <pageSetup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vt:i4>
      </vt:variant>
    </vt:vector>
  </HeadingPairs>
  <TitlesOfParts>
    <vt:vector size="19" baseType="lpstr">
      <vt:lpstr>H.1 Supporting info-predictions</vt:lpstr>
      <vt:lpstr>H.1 Footnotes</vt:lpstr>
      <vt:lpstr>H.2 Recent emission decreases</vt:lpstr>
      <vt:lpstr>H.3 Projected US emission rdxn</vt:lpstr>
      <vt:lpstr>H.4 global emi scenarios</vt:lpstr>
      <vt:lpstr>H.5 CA emissions expected rdxn</vt:lpstr>
      <vt:lpstr>H.6 Approved sediment TMDLs</vt:lpstr>
      <vt:lpstr>H.7 Basin Plan WOQs</vt:lpstr>
      <vt:lpstr>H.8 Regional sediment programs</vt:lpstr>
      <vt:lpstr>H.9 Guidance erosion control</vt:lpstr>
      <vt:lpstr>H.10 Statewide erosion programs</vt:lpstr>
      <vt:lpstr>H.11 NPDES Eff THg summary</vt:lpstr>
      <vt:lpstr>H.12 NPDES Eff-WLA Comparison</vt:lpstr>
      <vt:lpstr>H.12 footnotes</vt:lpstr>
      <vt:lpstr>H.13 Fish acronyms</vt:lpstr>
      <vt:lpstr>H.14 Res fish age-length</vt:lpstr>
      <vt:lpstr>H.15 MS4s w mine features</vt:lpstr>
      <vt:lpstr>H.15 Footnotes</vt:lpstr>
      <vt:lpstr>'H.12 NPDES Eff-WLA Comparison'!Print_Titles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2016-11-14T22:15:00Z</dcterms:modified>
</cp:coreProperties>
</file>