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195" windowWidth="19320" windowHeight="15480" tabRatio="1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<sst xmlns="http://schemas.openxmlformats.org/spreadsheetml/2006/main" count="111" uniqueCount="93">
  <si>
    <t>SN3</t>
  </si>
  <si>
    <t>Gabilan Creek</t>
  </si>
  <si>
    <t>SG1</t>
  </si>
  <si>
    <t>SG2</t>
  </si>
  <si>
    <t>SG3</t>
  </si>
  <si>
    <t>Pink =  % mortality is statistically signif.</t>
  </si>
  <si>
    <t>% Hyalella mortality</t>
  </si>
  <si>
    <t>Chlorpyrifos TUs</t>
  </si>
  <si>
    <t>SUM organo- chlorine TUs</t>
  </si>
  <si>
    <t>alpha-BHC ng/g</t>
  </si>
  <si>
    <t>beta-BHC ng/g</t>
  </si>
  <si>
    <t>gamma-BHC ng/g</t>
  </si>
  <si>
    <t>delta-BHC ng/g</t>
  </si>
  <si>
    <t>heptachlor ng/g</t>
  </si>
  <si>
    <t>aldrin ng/g</t>
  </si>
  <si>
    <t>chlorpyrifos ng/g</t>
  </si>
  <si>
    <t>heptachlor epoxide ng/g</t>
  </si>
  <si>
    <t>a-chlordane ng/g</t>
  </si>
  <si>
    <t>gamma-chlordane ng/g</t>
  </si>
  <si>
    <t>endosulfan 1 ng/g</t>
  </si>
  <si>
    <t>DDE ng/g</t>
  </si>
  <si>
    <t>dieldrin ng/g</t>
  </si>
  <si>
    <t>endrin ng/g</t>
  </si>
  <si>
    <t>endosulfan 2 ng/g</t>
  </si>
  <si>
    <t>DDD ng/g</t>
  </si>
  <si>
    <t>endrin aldehyde ng/g</t>
  </si>
  <si>
    <t>endosulfan sulfate ng/g</t>
  </si>
  <si>
    <t>DDT ng/g</t>
  </si>
  <si>
    <t>endrin ketone ng/g</t>
  </si>
  <si>
    <t>methoxychlor ng/g</t>
  </si>
  <si>
    <t>All chemistry on dry weight basis.</t>
  </si>
  <si>
    <t>If concentration shown as 0 = Not detected (&lt; 1 ng/g reporting limit)</t>
  </si>
  <si>
    <t>ng/g bifentrhin</t>
  </si>
  <si>
    <t>ng/g lambda-cyhalothrin</t>
  </si>
  <si>
    <t>ng/g esfenvalerate</t>
  </si>
  <si>
    <t>ng/g deltamethrin</t>
  </si>
  <si>
    <t>ng/g permethrin</t>
  </si>
  <si>
    <t>ng/g cyfluthrin</t>
  </si>
  <si>
    <t>ng/g cypermethrin</t>
  </si>
  <si>
    <t>Chlorpyrifos and organochlorine concentrations in columns X-AR. TUs in AS-BM</t>
  </si>
  <si>
    <t>Pyrethroid concentrations in columns G-M. Pyrethroid TUs in columns N-T.</t>
  </si>
  <si>
    <t>TU = toxicity unit.  When TU = 1, the concentration found equal to the Hyalella 10-day sediment LC50 as reported in the literature. TU of 0.5 equals half the LC50, etc.</t>
  </si>
  <si>
    <t>SUM Pyrethroid TUs</t>
  </si>
  <si>
    <t>Station</t>
  </si>
  <si>
    <t>Sample type</t>
  </si>
  <si>
    <t>Sample name</t>
  </si>
  <si>
    <t>Sample Date</t>
  </si>
  <si>
    <t>TOC (%)</t>
  </si>
  <si>
    <t>TU bif</t>
  </si>
  <si>
    <t>TU lam</t>
  </si>
  <si>
    <t>TU esf</t>
  </si>
  <si>
    <t>TU del</t>
  </si>
  <si>
    <t>TU perm</t>
  </si>
  <si>
    <t>TU cyfl</t>
  </si>
  <si>
    <t>TU cyper</t>
  </si>
  <si>
    <t>TU alpha-BHC (LC50=</t>
  </si>
  <si>
    <t>TU beta-BHC (LC50=</t>
  </si>
  <si>
    <t>TU gamma-BHC (LC50=550)</t>
  </si>
  <si>
    <t>TU delta-BHC (LC50=</t>
  </si>
  <si>
    <t>TU heptachlor (LC50=</t>
  </si>
  <si>
    <t>TU aldrin (LC50=</t>
  </si>
  <si>
    <t>TU chlorpyrifos (LC50=3065)</t>
  </si>
  <si>
    <t>TU heptachlor epoxide (LC50=</t>
  </si>
  <si>
    <t>TU a-chlordane (LC50=</t>
  </si>
  <si>
    <t>TU gamma-chlordane (LC50=</t>
  </si>
  <si>
    <t>TU endosulfan 1 (LC50=60000)</t>
  </si>
  <si>
    <t>TU DDE (LC50=8300000)</t>
  </si>
  <si>
    <t>TU diedrin (LC50=2000000)</t>
  </si>
  <si>
    <t>TU endrin (LC50=140000)</t>
  </si>
  <si>
    <t>TU endosulfan 2 (LC50=120000)</t>
  </si>
  <si>
    <t>TU DDD (LC50=1300000)</t>
  </si>
  <si>
    <t>TU endrin aldehyde</t>
  </si>
  <si>
    <t>TU endosulfan sulfate (LC50=120000)</t>
  </si>
  <si>
    <t>TU DDT (LC50=260000)</t>
  </si>
  <si>
    <t>TU endrin ketone</t>
  </si>
  <si>
    <t>TU methoxychl. (LC50=140000)</t>
  </si>
  <si>
    <t>LC50 (ng/g oc)</t>
  </si>
  <si>
    <t>Alisal Creek</t>
  </si>
  <si>
    <t>Background</t>
  </si>
  <si>
    <t>SA1</t>
  </si>
  <si>
    <t>Agric</t>
  </si>
  <si>
    <t>SA2</t>
  </si>
  <si>
    <t>Rec Ditch</t>
  </si>
  <si>
    <t>SR1</t>
  </si>
  <si>
    <t>Comm/Indus</t>
  </si>
  <si>
    <t>SR2</t>
  </si>
  <si>
    <t>SR3</t>
  </si>
  <si>
    <t>SR4</t>
  </si>
  <si>
    <t>SR5</t>
  </si>
  <si>
    <t>Natividad Creek</t>
  </si>
  <si>
    <t>SN1</t>
  </si>
  <si>
    <t>Resid</t>
  </si>
  <si>
    <t>SN2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</si>
</sst>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_ "/>
    <numFmt numFmtId="166" formatCode="0_);[Red]\(0\)"/>
    <numFmt numFmtId="167" formatCode="0.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3" borderId="9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25"/>
  <sheetViews>
    <sheetView tabSelected="1" workbookViewId="0" topLeftCell="A1">
      <selection activeCell="G37" sqref="G37"/>
    </sheetView>
  </sheetViews>
  <sheetFormatPr defaultColWidth="9.00390625" defaultRowHeight="12.75"/>
  <cols>
    <col min="1" max="3" width="13.75390625" style="0" customWidth="1"/>
    <col min="4" max="6" width="11.00390625" style="0" customWidth="1"/>
    <col min="7" max="13" width="12.75390625" style="0" customWidth="1"/>
    <col min="14" max="43" width="11.00390625" style="0" customWidth="1"/>
    <col min="44" max="44" width="12.75390625" style="0" customWidth="1"/>
    <col min="45" max="16384" width="11.00390625" style="0" customWidth="1"/>
  </cols>
  <sheetData>
    <row r="1" spans="1:66" ht="64.5" thickBot="1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45" t="s">
        <v>6</v>
      </c>
      <c r="G1" s="45" t="s">
        <v>32</v>
      </c>
      <c r="H1" s="48" t="s">
        <v>33</v>
      </c>
      <c r="I1" s="48" t="s">
        <v>34</v>
      </c>
      <c r="J1" s="48" t="s">
        <v>35</v>
      </c>
      <c r="K1" s="48" t="s">
        <v>36</v>
      </c>
      <c r="L1" s="48" t="s">
        <v>37</v>
      </c>
      <c r="M1" s="48" t="s">
        <v>38</v>
      </c>
      <c r="N1" s="2" t="s">
        <v>48</v>
      </c>
      <c r="O1" s="1" t="s">
        <v>49</v>
      </c>
      <c r="P1" s="1" t="s">
        <v>50</v>
      </c>
      <c r="Q1" s="1" t="s">
        <v>51</v>
      </c>
      <c r="R1" s="1" t="s">
        <v>52</v>
      </c>
      <c r="S1" s="1" t="s">
        <v>53</v>
      </c>
      <c r="T1" s="1" t="s">
        <v>54</v>
      </c>
      <c r="U1" s="45" t="s">
        <v>42</v>
      </c>
      <c r="V1" s="48" t="s">
        <v>7</v>
      </c>
      <c r="W1" s="48" t="s">
        <v>8</v>
      </c>
      <c r="X1" s="49" t="s">
        <v>9</v>
      </c>
      <c r="Y1" s="50" t="s">
        <v>10</v>
      </c>
      <c r="Z1" s="50" t="s">
        <v>11</v>
      </c>
      <c r="AA1" s="50" t="s">
        <v>12</v>
      </c>
      <c r="AB1" s="50" t="s">
        <v>13</v>
      </c>
      <c r="AC1" s="50" t="s">
        <v>14</v>
      </c>
      <c r="AD1" s="50" t="s">
        <v>15</v>
      </c>
      <c r="AE1" s="50" t="s">
        <v>16</v>
      </c>
      <c r="AF1" s="50" t="s">
        <v>17</v>
      </c>
      <c r="AG1" s="50" t="s">
        <v>18</v>
      </c>
      <c r="AH1" s="50" t="s">
        <v>19</v>
      </c>
      <c r="AI1" s="50" t="s">
        <v>20</v>
      </c>
      <c r="AJ1" s="50" t="s">
        <v>21</v>
      </c>
      <c r="AK1" s="50" t="s">
        <v>22</v>
      </c>
      <c r="AL1" s="50" t="s">
        <v>23</v>
      </c>
      <c r="AM1" s="50" t="s">
        <v>24</v>
      </c>
      <c r="AN1" s="50" t="s">
        <v>25</v>
      </c>
      <c r="AO1" s="50" t="s">
        <v>26</v>
      </c>
      <c r="AP1" s="50" t="s">
        <v>27</v>
      </c>
      <c r="AQ1" s="50" t="s">
        <v>28</v>
      </c>
      <c r="AR1" s="51" t="s">
        <v>29</v>
      </c>
      <c r="AS1" s="4" t="s">
        <v>55</v>
      </c>
      <c r="AT1" s="4" t="s">
        <v>56</v>
      </c>
      <c r="AU1" s="4" t="s">
        <v>57</v>
      </c>
      <c r="AV1" s="4" t="s">
        <v>58</v>
      </c>
      <c r="AW1" s="4" t="s">
        <v>59</v>
      </c>
      <c r="AX1" s="4" t="s">
        <v>60</v>
      </c>
      <c r="AY1" s="4" t="s">
        <v>61</v>
      </c>
      <c r="AZ1" s="4" t="s">
        <v>62</v>
      </c>
      <c r="BA1" s="4" t="s">
        <v>63</v>
      </c>
      <c r="BB1" s="4" t="s">
        <v>64</v>
      </c>
      <c r="BC1" s="4" t="s">
        <v>65</v>
      </c>
      <c r="BD1" s="4" t="s">
        <v>66</v>
      </c>
      <c r="BE1" s="4" t="s">
        <v>67</v>
      </c>
      <c r="BF1" s="4" t="s">
        <v>68</v>
      </c>
      <c r="BG1" s="4" t="s">
        <v>69</v>
      </c>
      <c r="BH1" s="4" t="s">
        <v>70</v>
      </c>
      <c r="BI1" s="4" t="s">
        <v>71</v>
      </c>
      <c r="BJ1" s="4" t="s">
        <v>72</v>
      </c>
      <c r="BK1" s="4" t="s">
        <v>73</v>
      </c>
      <c r="BL1" s="4" t="s">
        <v>74</v>
      </c>
      <c r="BM1" s="5" t="s">
        <v>75</v>
      </c>
      <c r="BN1" s="1"/>
    </row>
    <row r="2" spans="1:66" ht="14.25" thickBot="1" thickTop="1">
      <c r="A2" s="6" t="s">
        <v>76</v>
      </c>
      <c r="B2" s="7"/>
      <c r="C2" s="7"/>
      <c r="D2" s="7"/>
      <c r="E2" s="7"/>
      <c r="F2" s="8"/>
      <c r="G2" s="8"/>
      <c r="H2" s="7"/>
      <c r="I2" s="7"/>
      <c r="J2" s="7"/>
      <c r="K2" s="7"/>
      <c r="L2" s="7"/>
      <c r="M2" s="7"/>
      <c r="N2" s="9">
        <v>520</v>
      </c>
      <c r="O2" s="10">
        <v>450</v>
      </c>
      <c r="P2" s="10">
        <v>1540</v>
      </c>
      <c r="Q2" s="10">
        <v>790</v>
      </c>
      <c r="R2" s="10">
        <v>10830</v>
      </c>
      <c r="S2" s="10">
        <v>1080</v>
      </c>
      <c r="T2" s="11">
        <v>380</v>
      </c>
      <c r="U2" s="7"/>
      <c r="V2" s="7"/>
      <c r="W2" s="7"/>
      <c r="X2" s="12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4"/>
      <c r="AS2" s="10"/>
      <c r="AT2" s="10"/>
      <c r="AU2" s="10">
        <v>550</v>
      </c>
      <c r="AV2" s="10"/>
      <c r="AW2" s="10"/>
      <c r="AX2" s="10"/>
      <c r="AY2" s="10">
        <v>3065</v>
      </c>
      <c r="AZ2" s="10"/>
      <c r="BA2" s="10"/>
      <c r="BB2" s="10"/>
      <c r="BC2" s="10">
        <v>60000</v>
      </c>
      <c r="BD2" s="10">
        <v>8300000</v>
      </c>
      <c r="BE2" s="10">
        <v>2000000</v>
      </c>
      <c r="BF2" s="10">
        <v>140000</v>
      </c>
      <c r="BG2" s="10">
        <v>120000</v>
      </c>
      <c r="BH2" s="10">
        <v>1300000</v>
      </c>
      <c r="BI2" s="10"/>
      <c r="BJ2" s="10">
        <v>120000</v>
      </c>
      <c r="BK2" s="10">
        <v>260000</v>
      </c>
      <c r="BL2" s="10"/>
      <c r="BM2" s="11">
        <v>140000</v>
      </c>
      <c r="BN2" s="15"/>
    </row>
    <row r="3" spans="1:65" ht="13.5" thickTop="1">
      <c r="A3" t="s">
        <v>77</v>
      </c>
      <c r="B3" s="1" t="s">
        <v>78</v>
      </c>
      <c r="C3" s="16" t="s">
        <v>79</v>
      </c>
      <c r="D3" s="16">
        <v>37156</v>
      </c>
      <c r="E3" s="17">
        <v>3.57</v>
      </c>
      <c r="F3" s="18">
        <v>4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20">
        <v>0</v>
      </c>
      <c r="N3" s="21">
        <f aca="true" t="shared" si="0" ref="N3:T4">(G3/($E3/100))/N$2</f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3">
        <f t="shared" si="0"/>
        <v>0</v>
      </c>
      <c r="U3" s="17">
        <f>SUM(N3:T3)</f>
        <v>0</v>
      </c>
      <c r="V3" s="17">
        <f>AY3</f>
        <v>0.078595875544345</v>
      </c>
      <c r="W3" s="23">
        <f>SUM(AS3:BM3)-AY3</f>
        <v>0.0005354838877163481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3">
        <v>8.6</v>
      </c>
      <c r="AE3" s="24">
        <v>0</v>
      </c>
      <c r="AF3" s="3">
        <v>1</v>
      </c>
      <c r="AG3" s="24">
        <v>0</v>
      </c>
      <c r="AH3" s="24">
        <v>0</v>
      </c>
      <c r="AI3" s="3">
        <v>4.8</v>
      </c>
      <c r="AJ3" s="3">
        <v>0</v>
      </c>
      <c r="AK3" s="24">
        <v>0</v>
      </c>
      <c r="AL3" s="24">
        <v>0</v>
      </c>
      <c r="AM3" s="3">
        <v>1.1</v>
      </c>
      <c r="AN3" s="24">
        <v>0</v>
      </c>
      <c r="AO3" s="24">
        <v>0</v>
      </c>
      <c r="AP3" s="3">
        <v>4.6</v>
      </c>
      <c r="AQ3" s="24">
        <v>0</v>
      </c>
      <c r="AR3" s="25">
        <v>0</v>
      </c>
      <c r="AS3" s="17"/>
      <c r="AT3" s="17"/>
      <c r="AU3" s="17">
        <f>(Z3/($E3/100))/AU$2</f>
        <v>0</v>
      </c>
      <c r="AV3" s="17"/>
      <c r="AW3" s="17"/>
      <c r="AX3" s="17"/>
      <c r="AY3" s="17">
        <f>(AD3/($E3/100))/AY$2</f>
        <v>0.078595875544345</v>
      </c>
      <c r="AZ3" s="17"/>
      <c r="BA3" s="17"/>
      <c r="BB3" s="17"/>
      <c r="BC3" s="17">
        <f aca="true" t="shared" si="1" ref="BC3:BH17">(AH3/($E3/100))/BC$2</f>
        <v>0</v>
      </c>
      <c r="BD3" s="17">
        <f t="shared" si="1"/>
        <v>1.619925078465121E-05</v>
      </c>
      <c r="BE3" s="17">
        <f t="shared" si="1"/>
        <v>0</v>
      </c>
      <c r="BF3" s="17">
        <f t="shared" si="1"/>
        <v>0</v>
      </c>
      <c r="BG3" s="17">
        <f t="shared" si="1"/>
        <v>0</v>
      </c>
      <c r="BH3" s="17">
        <f t="shared" si="1"/>
        <v>2.3701788407670765E-05</v>
      </c>
      <c r="BI3" s="17"/>
      <c r="BJ3" s="17">
        <f>(AO3/($E3/100))/BJ$2</f>
        <v>0</v>
      </c>
      <c r="BK3" s="17">
        <f>(AP3/($E3/100))/BK$2</f>
        <v>0.000495582848524025</v>
      </c>
      <c r="BL3" s="17"/>
      <c r="BM3" s="26">
        <f>(AR3/($E3/100))/BM$2</f>
        <v>0</v>
      </c>
    </row>
    <row r="4" spans="1:65" ht="12.75">
      <c r="A4" s="34" t="s">
        <v>77</v>
      </c>
      <c r="B4" s="1" t="s">
        <v>80</v>
      </c>
      <c r="C4" s="1" t="s">
        <v>81</v>
      </c>
      <c r="D4" s="16">
        <v>37156</v>
      </c>
      <c r="E4" s="1">
        <v>0.56</v>
      </c>
      <c r="F4" s="27">
        <v>84</v>
      </c>
      <c r="G4" s="19">
        <v>0</v>
      </c>
      <c r="H4" s="1">
        <v>1.6</v>
      </c>
      <c r="I4" s="19">
        <v>0</v>
      </c>
      <c r="J4" s="19">
        <v>0</v>
      </c>
      <c r="K4" s="28">
        <v>72</v>
      </c>
      <c r="L4" s="19">
        <v>0</v>
      </c>
      <c r="M4" s="29">
        <v>0</v>
      </c>
      <c r="N4" s="21">
        <f t="shared" si="0"/>
        <v>0</v>
      </c>
      <c r="O4" s="30">
        <f t="shared" si="0"/>
        <v>0.6349206349206348</v>
      </c>
      <c r="P4" s="30">
        <f t="shared" si="0"/>
        <v>0</v>
      </c>
      <c r="Q4" s="30">
        <f t="shared" si="0"/>
        <v>0</v>
      </c>
      <c r="R4" s="30">
        <f t="shared" si="0"/>
        <v>1.1871784724970318</v>
      </c>
      <c r="S4" s="30">
        <f t="shared" si="0"/>
        <v>0</v>
      </c>
      <c r="T4" s="26">
        <f t="shared" si="0"/>
        <v>0</v>
      </c>
      <c r="U4" s="17">
        <f aca="true" t="shared" si="2" ref="U4:U18">SUM(N4:T4)</f>
        <v>1.8220991074176665</v>
      </c>
      <c r="V4" s="17">
        <f aca="true" t="shared" si="3" ref="V4:V18">AY4</f>
        <v>0.1753670473083197</v>
      </c>
      <c r="W4" s="26">
        <f>SUM(AS4:BM4)-AY4</f>
        <v>0.12006852646063054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3.01</v>
      </c>
      <c r="AE4" s="1">
        <v>0</v>
      </c>
      <c r="AF4" s="1">
        <v>1.4</v>
      </c>
      <c r="AG4" s="1">
        <v>1.02</v>
      </c>
      <c r="AH4" s="1">
        <v>0</v>
      </c>
      <c r="AI4" s="1">
        <v>133.6</v>
      </c>
      <c r="AJ4" s="1">
        <v>29.3</v>
      </c>
      <c r="AK4" s="1">
        <v>2.9</v>
      </c>
      <c r="AL4" s="1">
        <v>0</v>
      </c>
      <c r="AM4" s="1">
        <v>46.2</v>
      </c>
      <c r="AN4" s="1">
        <v>0</v>
      </c>
      <c r="AO4" s="1">
        <v>0</v>
      </c>
      <c r="AP4" s="1">
        <v>152.2</v>
      </c>
      <c r="AQ4" s="1">
        <v>0</v>
      </c>
      <c r="AR4" s="31">
        <v>0</v>
      </c>
      <c r="AS4" s="1"/>
      <c r="AT4" s="1"/>
      <c r="AU4" s="17">
        <f aca="true" t="shared" si="4" ref="AU4:AU18">(Z4/($E4/100))/AU$2</f>
        <v>0</v>
      </c>
      <c r="AV4" s="1"/>
      <c r="AW4" s="1"/>
      <c r="AX4" s="1"/>
      <c r="AY4" s="17">
        <f aca="true" t="shared" si="5" ref="AY4:AY18">(AD4/($E4/100))/AY$2</f>
        <v>0.1753670473083197</v>
      </c>
      <c r="AZ4" s="1"/>
      <c r="BA4" s="1"/>
      <c r="BB4" s="1"/>
      <c r="BC4" s="17">
        <f t="shared" si="1"/>
        <v>0</v>
      </c>
      <c r="BD4" s="17">
        <f t="shared" si="1"/>
        <v>0.0028743545611015484</v>
      </c>
      <c r="BE4" s="17">
        <f t="shared" si="1"/>
        <v>0.0026160714285714285</v>
      </c>
      <c r="BF4" s="17">
        <f t="shared" si="1"/>
        <v>0.003698979591836734</v>
      </c>
      <c r="BG4" s="17">
        <f t="shared" si="1"/>
        <v>0</v>
      </c>
      <c r="BH4" s="17">
        <f t="shared" si="1"/>
        <v>0.006346153846153846</v>
      </c>
      <c r="BI4" s="1"/>
      <c r="BJ4" s="17">
        <f aca="true" t="shared" si="6" ref="BJ4:BK18">(AO4/($E4/100))/BJ$2</f>
        <v>0</v>
      </c>
      <c r="BK4" s="17">
        <f t="shared" si="6"/>
        <v>0.10453296703296701</v>
      </c>
      <c r="BL4" s="1"/>
      <c r="BM4" s="26">
        <f aca="true" t="shared" si="7" ref="BM4:BM18">(AR4/($E4/100))/BM$2</f>
        <v>0</v>
      </c>
    </row>
    <row r="5" spans="1:65" ht="12.75">
      <c r="A5" s="34"/>
      <c r="B5" s="1"/>
      <c r="C5" s="1"/>
      <c r="D5" s="1"/>
      <c r="E5" s="1"/>
      <c r="F5" s="32"/>
      <c r="G5" s="1"/>
      <c r="H5" s="1"/>
      <c r="I5" s="1"/>
      <c r="J5" s="1"/>
      <c r="K5" s="1"/>
      <c r="L5" s="1"/>
      <c r="M5" s="31"/>
      <c r="N5" s="21"/>
      <c r="O5" s="30"/>
      <c r="P5" s="30"/>
      <c r="Q5" s="30"/>
      <c r="R5" s="30"/>
      <c r="S5" s="30"/>
      <c r="T5" s="26"/>
      <c r="U5" s="17"/>
      <c r="V5" s="17"/>
      <c r="W5" s="26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31"/>
      <c r="AS5" s="1"/>
      <c r="AT5" s="1"/>
      <c r="AU5" s="17"/>
      <c r="AV5" s="1"/>
      <c r="AW5" s="1"/>
      <c r="AX5" s="1"/>
      <c r="AY5" s="17"/>
      <c r="AZ5" s="1"/>
      <c r="BA5" s="1"/>
      <c r="BB5" s="1"/>
      <c r="BC5" s="17"/>
      <c r="BD5" s="17"/>
      <c r="BE5" s="17"/>
      <c r="BF5" s="17"/>
      <c r="BG5" s="17"/>
      <c r="BH5" s="17"/>
      <c r="BI5" s="1"/>
      <c r="BJ5" s="17"/>
      <c r="BK5" s="17"/>
      <c r="BL5" s="1"/>
      <c r="BM5" s="26"/>
    </row>
    <row r="6" spans="1:65" ht="12.75">
      <c r="A6" s="34" t="s">
        <v>82</v>
      </c>
      <c r="B6" s="1" t="s">
        <v>80</v>
      </c>
      <c r="C6" s="1" t="s">
        <v>83</v>
      </c>
      <c r="D6" s="16">
        <v>37156</v>
      </c>
      <c r="E6" s="1">
        <v>2.51</v>
      </c>
      <c r="F6" s="27">
        <v>46</v>
      </c>
      <c r="G6" s="1">
        <v>7.4</v>
      </c>
      <c r="H6" s="1">
        <v>5.5</v>
      </c>
      <c r="I6" s="1">
        <v>4.3</v>
      </c>
      <c r="J6" s="19">
        <v>0</v>
      </c>
      <c r="K6" s="1">
        <v>14.1</v>
      </c>
      <c r="L6" s="19">
        <v>0</v>
      </c>
      <c r="M6" s="33">
        <v>2.1</v>
      </c>
      <c r="N6" s="21">
        <f aca="true" t="shared" si="8" ref="N6:T18">(G6/($E6/100))/N$2</f>
        <v>0.5669629175605273</v>
      </c>
      <c r="O6" s="30">
        <f t="shared" si="8"/>
        <v>0.48694112439132364</v>
      </c>
      <c r="P6" s="30">
        <f t="shared" si="8"/>
        <v>0.1112433383349718</v>
      </c>
      <c r="Q6" s="30">
        <f t="shared" si="8"/>
        <v>0</v>
      </c>
      <c r="R6" s="30">
        <f t="shared" si="8"/>
        <v>0.051870081998874315</v>
      </c>
      <c r="S6" s="30">
        <f t="shared" si="8"/>
        <v>0</v>
      </c>
      <c r="T6" s="26">
        <f t="shared" si="8"/>
        <v>0.22017194380373248</v>
      </c>
      <c r="U6" s="17">
        <f t="shared" si="2"/>
        <v>1.4371894060894295</v>
      </c>
      <c r="V6" s="17">
        <f t="shared" si="3"/>
        <v>0.2781695404353223</v>
      </c>
      <c r="W6" s="26">
        <f aca="true" t="shared" si="9" ref="W6:W18">SUM(AS6:BM6)-AY6</f>
        <v>0.03156982001821923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9.9</v>
      </c>
      <c r="AD6" s="1">
        <v>21.4</v>
      </c>
      <c r="AE6" s="1">
        <v>0</v>
      </c>
      <c r="AF6" s="1">
        <v>5.4</v>
      </c>
      <c r="AG6" s="1">
        <v>4.2</v>
      </c>
      <c r="AH6" s="1">
        <v>1.3</v>
      </c>
      <c r="AI6" s="1">
        <v>205.4</v>
      </c>
      <c r="AJ6" s="1">
        <v>40.3</v>
      </c>
      <c r="AK6" s="1">
        <v>14.9</v>
      </c>
      <c r="AL6" s="1">
        <v>4.7</v>
      </c>
      <c r="AM6" s="1">
        <v>234.4</v>
      </c>
      <c r="AN6" s="1">
        <v>0</v>
      </c>
      <c r="AO6" s="1">
        <v>3.5</v>
      </c>
      <c r="AP6" s="1">
        <v>96.4</v>
      </c>
      <c r="AQ6" s="28">
        <v>2</v>
      </c>
      <c r="AR6" s="31">
        <v>0</v>
      </c>
      <c r="AS6" s="1"/>
      <c r="AT6" s="1"/>
      <c r="AU6" s="17">
        <f t="shared" si="4"/>
        <v>0</v>
      </c>
      <c r="AV6" s="1"/>
      <c r="AW6" s="1"/>
      <c r="AX6" s="1"/>
      <c r="AY6" s="17">
        <f t="shared" si="5"/>
        <v>0.2781695404353223</v>
      </c>
      <c r="AZ6" s="1"/>
      <c r="BA6" s="1"/>
      <c r="BB6" s="1"/>
      <c r="BC6" s="17">
        <f t="shared" si="1"/>
        <v>0.000863213811420983</v>
      </c>
      <c r="BD6" s="17">
        <f t="shared" si="1"/>
        <v>0.0009859357749723997</v>
      </c>
      <c r="BE6" s="17">
        <f t="shared" si="1"/>
        <v>0.0008027888446215139</v>
      </c>
      <c r="BF6" s="17">
        <f t="shared" si="1"/>
        <v>0.004240182128628344</v>
      </c>
      <c r="BG6" s="17">
        <f t="shared" si="1"/>
        <v>0.0015604249667994692</v>
      </c>
      <c r="BH6" s="17">
        <f t="shared" si="1"/>
        <v>0.007183573398712842</v>
      </c>
      <c r="BI6" s="1"/>
      <c r="BJ6" s="17">
        <f t="shared" si="6"/>
        <v>0.001162018592297477</v>
      </c>
      <c r="BK6" s="17">
        <f t="shared" si="6"/>
        <v>0.014771682500766168</v>
      </c>
      <c r="BL6" s="1"/>
      <c r="BM6" s="26">
        <f t="shared" si="7"/>
        <v>0</v>
      </c>
    </row>
    <row r="7" spans="1:65" ht="12.75">
      <c r="A7" s="34" t="s">
        <v>82</v>
      </c>
      <c r="B7" s="1" t="s">
        <v>84</v>
      </c>
      <c r="C7" s="1" t="s">
        <v>85</v>
      </c>
      <c r="D7" s="16">
        <v>37156</v>
      </c>
      <c r="E7" s="1">
        <v>1.84</v>
      </c>
      <c r="F7" s="27">
        <v>100</v>
      </c>
      <c r="G7" s="28">
        <v>4</v>
      </c>
      <c r="H7" s="1">
        <v>6.8</v>
      </c>
      <c r="I7" s="1">
        <v>3.4</v>
      </c>
      <c r="J7" s="19">
        <v>0</v>
      </c>
      <c r="K7" s="1">
        <v>82.5</v>
      </c>
      <c r="L7" s="1">
        <v>3.5</v>
      </c>
      <c r="M7" s="31">
        <v>7</v>
      </c>
      <c r="N7" s="21">
        <f t="shared" si="8"/>
        <v>0.4180602006688963</v>
      </c>
      <c r="O7" s="30">
        <f t="shared" si="8"/>
        <v>0.8212560386473431</v>
      </c>
      <c r="P7" s="30">
        <f t="shared" si="8"/>
        <v>0.11998870694522869</v>
      </c>
      <c r="Q7" s="30">
        <f t="shared" si="8"/>
        <v>0</v>
      </c>
      <c r="R7" s="30">
        <f t="shared" si="8"/>
        <v>0.41400698542695413</v>
      </c>
      <c r="S7" s="30">
        <f t="shared" si="8"/>
        <v>0.17612721417069244</v>
      </c>
      <c r="T7" s="26">
        <f t="shared" si="8"/>
        <v>1.0011441647597255</v>
      </c>
      <c r="U7" s="17">
        <f t="shared" si="2"/>
        <v>2.95058331061884</v>
      </c>
      <c r="V7" s="17">
        <f t="shared" si="3"/>
        <v>0.3315838002695226</v>
      </c>
      <c r="W7" s="26">
        <f t="shared" si="9"/>
        <v>0.019959062839988717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1.6</v>
      </c>
      <c r="AD7" s="1">
        <v>18.7</v>
      </c>
      <c r="AE7" s="1">
        <v>0</v>
      </c>
      <c r="AF7" s="1">
        <v>8.5</v>
      </c>
      <c r="AG7" s="28">
        <v>7</v>
      </c>
      <c r="AH7" s="1">
        <v>0</v>
      </c>
      <c r="AI7" s="1">
        <v>121.6</v>
      </c>
      <c r="AJ7" s="1">
        <v>27.5</v>
      </c>
      <c r="AK7" s="1">
        <v>6.3</v>
      </c>
      <c r="AL7" s="1">
        <v>3.7</v>
      </c>
      <c r="AM7" s="1">
        <v>71.5</v>
      </c>
      <c r="AN7" s="1">
        <v>0</v>
      </c>
      <c r="AO7" s="1">
        <v>2.9</v>
      </c>
      <c r="AP7" s="1">
        <v>47.8</v>
      </c>
      <c r="AQ7" s="1">
        <v>0</v>
      </c>
      <c r="AR7" s="31">
        <v>0</v>
      </c>
      <c r="AS7" s="1"/>
      <c r="AT7" s="1"/>
      <c r="AU7" s="17">
        <f t="shared" si="4"/>
        <v>0</v>
      </c>
      <c r="AV7" s="1"/>
      <c r="AW7" s="1"/>
      <c r="AX7" s="1"/>
      <c r="AY7" s="17">
        <f t="shared" si="5"/>
        <v>0.3315838002695226</v>
      </c>
      <c r="AZ7" s="1"/>
      <c r="BA7" s="1"/>
      <c r="BB7" s="1"/>
      <c r="BC7" s="17">
        <f t="shared" si="1"/>
        <v>0</v>
      </c>
      <c r="BD7" s="17">
        <f t="shared" si="1"/>
        <v>0.0007962283918281823</v>
      </c>
      <c r="BE7" s="17">
        <f t="shared" si="1"/>
        <v>0.0007472826086956522</v>
      </c>
      <c r="BF7" s="17">
        <f t="shared" si="1"/>
        <v>0.0024456521739130432</v>
      </c>
      <c r="BG7" s="17">
        <f t="shared" si="1"/>
        <v>0.0016757246376811596</v>
      </c>
      <c r="BH7" s="17">
        <f t="shared" si="1"/>
        <v>0.002989130434782609</v>
      </c>
      <c r="BI7" s="1"/>
      <c r="BJ7" s="17">
        <f t="shared" si="6"/>
        <v>0.0013134057971014492</v>
      </c>
      <c r="BK7" s="17">
        <f t="shared" si="6"/>
        <v>0.009991638795986621</v>
      </c>
      <c r="BL7" s="1"/>
      <c r="BM7" s="26">
        <f t="shared" si="7"/>
        <v>0</v>
      </c>
    </row>
    <row r="8" spans="1:65" ht="12.75">
      <c r="A8" s="34" t="s">
        <v>82</v>
      </c>
      <c r="B8" s="1" t="s">
        <v>80</v>
      </c>
      <c r="C8" s="1" t="s">
        <v>86</v>
      </c>
      <c r="D8" s="16">
        <v>37156</v>
      </c>
      <c r="E8" s="1">
        <v>1.99</v>
      </c>
      <c r="F8" s="27">
        <v>66</v>
      </c>
      <c r="G8" s="28">
        <v>3.4</v>
      </c>
      <c r="H8" s="28">
        <v>2</v>
      </c>
      <c r="I8" s="1">
        <v>1.6</v>
      </c>
      <c r="J8" s="19">
        <v>0</v>
      </c>
      <c r="K8" s="1">
        <v>67.8</v>
      </c>
      <c r="L8" s="19">
        <v>0</v>
      </c>
      <c r="M8" s="29">
        <v>0</v>
      </c>
      <c r="N8" s="21">
        <f t="shared" si="8"/>
        <v>0.32856590645535366</v>
      </c>
      <c r="O8" s="30">
        <f t="shared" si="8"/>
        <v>0.22333891680625348</v>
      </c>
      <c r="P8" s="30">
        <f t="shared" si="8"/>
        <v>0.05220909743522809</v>
      </c>
      <c r="Q8" s="30">
        <f t="shared" si="8"/>
        <v>0</v>
      </c>
      <c r="R8" s="30">
        <f t="shared" si="8"/>
        <v>0.3145923523434346</v>
      </c>
      <c r="S8" s="30">
        <f t="shared" si="8"/>
        <v>0</v>
      </c>
      <c r="T8" s="26">
        <f t="shared" si="8"/>
        <v>0</v>
      </c>
      <c r="U8" s="17">
        <f t="shared" si="2"/>
        <v>0.9187062730402697</v>
      </c>
      <c r="V8" s="17">
        <f t="shared" si="3"/>
        <v>0.14919622582734224</v>
      </c>
      <c r="W8" s="26">
        <f t="shared" si="9"/>
        <v>0.009445967203065952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28">
        <v>3</v>
      </c>
      <c r="AD8" s="1">
        <v>9.1</v>
      </c>
      <c r="AE8" s="1">
        <v>0</v>
      </c>
      <c r="AF8" s="1">
        <v>7.3</v>
      </c>
      <c r="AG8" s="28">
        <v>5.9</v>
      </c>
      <c r="AH8" s="1">
        <v>0</v>
      </c>
      <c r="AI8" s="1">
        <v>130.9</v>
      </c>
      <c r="AJ8" s="1">
        <v>23.4</v>
      </c>
      <c r="AK8" s="1">
        <v>3.4</v>
      </c>
      <c r="AL8" s="1">
        <v>1.3</v>
      </c>
      <c r="AM8" s="1">
        <v>51.5</v>
      </c>
      <c r="AN8" s="1">
        <v>0</v>
      </c>
      <c r="AO8" s="1">
        <v>0</v>
      </c>
      <c r="AP8" s="1">
        <v>22.3</v>
      </c>
      <c r="AQ8" s="1">
        <v>0</v>
      </c>
      <c r="AR8" s="31">
        <v>0</v>
      </c>
      <c r="AS8" s="1"/>
      <c r="AT8" s="1"/>
      <c r="AU8" s="17">
        <f t="shared" si="4"/>
        <v>0</v>
      </c>
      <c r="AV8" s="1"/>
      <c r="AW8" s="1"/>
      <c r="AX8" s="1"/>
      <c r="AY8" s="17">
        <f t="shared" si="5"/>
        <v>0.14919622582734224</v>
      </c>
      <c r="AZ8" s="1"/>
      <c r="BA8" s="1"/>
      <c r="BB8" s="1"/>
      <c r="BC8" s="17">
        <f t="shared" si="1"/>
        <v>0</v>
      </c>
      <c r="BD8" s="17">
        <f t="shared" si="1"/>
        <v>0.000792516800871829</v>
      </c>
      <c r="BE8" s="17">
        <f t="shared" si="1"/>
        <v>0.0005879396984924623</v>
      </c>
      <c r="BF8" s="17">
        <f t="shared" si="1"/>
        <v>0.0012203876525484563</v>
      </c>
      <c r="BG8" s="17">
        <f t="shared" si="1"/>
        <v>0.000544388609715243</v>
      </c>
      <c r="BH8" s="17">
        <f t="shared" si="1"/>
        <v>0.0019907228449942017</v>
      </c>
      <c r="BI8" s="1"/>
      <c r="BJ8" s="17">
        <f t="shared" si="6"/>
        <v>0</v>
      </c>
      <c r="BK8" s="17">
        <f t="shared" si="6"/>
        <v>0.004310011596443757</v>
      </c>
      <c r="BL8" s="1"/>
      <c r="BM8" s="26">
        <f t="shared" si="7"/>
        <v>0</v>
      </c>
    </row>
    <row r="9" spans="1:65" ht="12.75">
      <c r="A9" s="34" t="s">
        <v>82</v>
      </c>
      <c r="B9" s="1" t="s">
        <v>84</v>
      </c>
      <c r="C9" s="1" t="s">
        <v>87</v>
      </c>
      <c r="D9" s="16">
        <v>37156</v>
      </c>
      <c r="E9" s="17">
        <v>2</v>
      </c>
      <c r="F9" s="27">
        <v>43</v>
      </c>
      <c r="G9" s="28">
        <v>1.2</v>
      </c>
      <c r="H9" s="19">
        <v>0</v>
      </c>
      <c r="I9" s="19">
        <v>0</v>
      </c>
      <c r="J9" s="19">
        <v>0</v>
      </c>
      <c r="K9" s="1">
        <v>8.1</v>
      </c>
      <c r="L9" s="1">
        <v>1.1</v>
      </c>
      <c r="M9" s="31">
        <v>2.7</v>
      </c>
      <c r="N9" s="21">
        <f t="shared" si="8"/>
        <v>0.11538461538461539</v>
      </c>
      <c r="O9" s="30">
        <f t="shared" si="8"/>
        <v>0</v>
      </c>
      <c r="P9" s="30">
        <f t="shared" si="8"/>
        <v>0</v>
      </c>
      <c r="Q9" s="30">
        <f t="shared" si="8"/>
        <v>0</v>
      </c>
      <c r="R9" s="30">
        <f t="shared" si="8"/>
        <v>0.037396121883656507</v>
      </c>
      <c r="S9" s="30">
        <f t="shared" si="8"/>
        <v>0.05092592592592592</v>
      </c>
      <c r="T9" s="26">
        <f t="shared" si="8"/>
        <v>0.35526315789473684</v>
      </c>
      <c r="U9" s="17">
        <f t="shared" si="2"/>
        <v>0.5589698210889347</v>
      </c>
      <c r="V9" s="17">
        <f t="shared" si="3"/>
        <v>0.1598694942903752</v>
      </c>
      <c r="W9" s="26">
        <f t="shared" si="9"/>
        <v>0.01922571693366873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1.1</v>
      </c>
      <c r="AD9" s="28">
        <v>9.8</v>
      </c>
      <c r="AE9" s="1">
        <v>0</v>
      </c>
      <c r="AF9" s="1">
        <v>6.1</v>
      </c>
      <c r="AG9" s="1">
        <v>6.3</v>
      </c>
      <c r="AH9" s="1">
        <v>0</v>
      </c>
      <c r="AI9" s="1">
        <v>96.7</v>
      </c>
      <c r="AJ9" s="1">
        <v>27.2</v>
      </c>
      <c r="AK9" s="1">
        <v>4</v>
      </c>
      <c r="AL9" s="1">
        <v>0</v>
      </c>
      <c r="AM9" s="1">
        <v>54.4</v>
      </c>
      <c r="AN9" s="1">
        <v>0</v>
      </c>
      <c r="AO9" s="1">
        <v>0</v>
      </c>
      <c r="AP9" s="1">
        <v>75.1</v>
      </c>
      <c r="AQ9" s="1">
        <v>0</v>
      </c>
      <c r="AR9" s="31">
        <v>0</v>
      </c>
      <c r="AS9" s="1"/>
      <c r="AT9" s="1"/>
      <c r="AU9" s="17">
        <f t="shared" si="4"/>
        <v>0</v>
      </c>
      <c r="AV9" s="1"/>
      <c r="AW9" s="1"/>
      <c r="AX9" s="1"/>
      <c r="AY9" s="17">
        <f t="shared" si="5"/>
        <v>0.1598694942903752</v>
      </c>
      <c r="AZ9" s="1"/>
      <c r="BA9" s="1"/>
      <c r="BB9" s="1"/>
      <c r="BC9" s="17">
        <f t="shared" si="1"/>
        <v>0</v>
      </c>
      <c r="BD9" s="17">
        <f t="shared" si="1"/>
        <v>0.0005825301204819278</v>
      </c>
      <c r="BE9" s="17">
        <f t="shared" si="1"/>
        <v>0.00068</v>
      </c>
      <c r="BF9" s="17">
        <f t="shared" si="1"/>
        <v>0.0014285714285714286</v>
      </c>
      <c r="BG9" s="17">
        <f t="shared" si="1"/>
        <v>0</v>
      </c>
      <c r="BH9" s="17">
        <f t="shared" si="1"/>
        <v>0.0020923076923076924</v>
      </c>
      <c r="BI9" s="1"/>
      <c r="BJ9" s="17">
        <f t="shared" si="6"/>
        <v>0</v>
      </c>
      <c r="BK9" s="17">
        <f t="shared" si="6"/>
        <v>0.01444230769230769</v>
      </c>
      <c r="BL9" s="1"/>
      <c r="BM9" s="26">
        <f t="shared" si="7"/>
        <v>0</v>
      </c>
    </row>
    <row r="10" spans="1:65" ht="12.75">
      <c r="A10" s="34" t="s">
        <v>82</v>
      </c>
      <c r="B10" s="1" t="s">
        <v>80</v>
      </c>
      <c r="C10" s="1" t="s">
        <v>88</v>
      </c>
      <c r="D10" s="16">
        <v>37156</v>
      </c>
      <c r="E10" s="1">
        <v>1.39</v>
      </c>
      <c r="F10" s="27">
        <v>56</v>
      </c>
      <c r="G10" s="28">
        <v>4</v>
      </c>
      <c r="H10" s="19">
        <v>0</v>
      </c>
      <c r="I10" s="28">
        <v>1</v>
      </c>
      <c r="J10" s="19">
        <v>0</v>
      </c>
      <c r="K10" s="19">
        <v>0</v>
      </c>
      <c r="L10" s="19">
        <v>0</v>
      </c>
      <c r="M10" s="29">
        <v>0</v>
      </c>
      <c r="N10" s="21">
        <f t="shared" si="8"/>
        <v>0.5534034311012729</v>
      </c>
      <c r="O10" s="30">
        <f t="shared" si="8"/>
        <v>0</v>
      </c>
      <c r="P10" s="30">
        <f t="shared" si="8"/>
        <v>0.046715874054003556</v>
      </c>
      <c r="Q10" s="30">
        <f t="shared" si="8"/>
        <v>0</v>
      </c>
      <c r="R10" s="30">
        <f t="shared" si="8"/>
        <v>0</v>
      </c>
      <c r="S10" s="30">
        <f t="shared" si="8"/>
        <v>0</v>
      </c>
      <c r="T10" s="26">
        <f t="shared" si="8"/>
        <v>0</v>
      </c>
      <c r="U10" s="17">
        <f t="shared" si="2"/>
        <v>0.6001193051552765</v>
      </c>
      <c r="V10" s="17">
        <f t="shared" si="3"/>
        <v>1.6008074453976786</v>
      </c>
      <c r="W10" s="26">
        <f t="shared" si="9"/>
        <v>0.031734753544972794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68.2</v>
      </c>
      <c r="AE10" s="1">
        <v>2.1</v>
      </c>
      <c r="AF10" s="28">
        <v>3.5</v>
      </c>
      <c r="AG10" s="1">
        <v>3</v>
      </c>
      <c r="AH10" s="1">
        <v>0</v>
      </c>
      <c r="AI10" s="1">
        <v>123.4</v>
      </c>
      <c r="AJ10" s="1">
        <v>26.7</v>
      </c>
      <c r="AK10" s="28">
        <v>6</v>
      </c>
      <c r="AL10" s="1">
        <v>2.4</v>
      </c>
      <c r="AM10" s="1">
        <v>51.8</v>
      </c>
      <c r="AN10" s="1">
        <v>0</v>
      </c>
      <c r="AO10" s="1">
        <v>2.1</v>
      </c>
      <c r="AP10" s="28">
        <v>76.1</v>
      </c>
      <c r="AQ10" s="1">
        <v>0</v>
      </c>
      <c r="AR10" s="31">
        <v>0</v>
      </c>
      <c r="AS10" s="1"/>
      <c r="AT10" s="1"/>
      <c r="AU10" s="17">
        <f t="shared" si="4"/>
        <v>0</v>
      </c>
      <c r="AV10" s="1"/>
      <c r="AW10" s="1"/>
      <c r="AX10" s="1"/>
      <c r="AY10" s="17">
        <f t="shared" si="5"/>
        <v>1.6008074453976786</v>
      </c>
      <c r="AZ10" s="1"/>
      <c r="BA10" s="1"/>
      <c r="BB10" s="1"/>
      <c r="BC10" s="17">
        <f t="shared" si="1"/>
        <v>0</v>
      </c>
      <c r="BD10" s="17">
        <f t="shared" si="1"/>
        <v>0.001069602149605617</v>
      </c>
      <c r="BE10" s="17">
        <f t="shared" si="1"/>
        <v>0.0009604316546762589</v>
      </c>
      <c r="BF10" s="17">
        <f t="shared" si="1"/>
        <v>0.0030832476875642346</v>
      </c>
      <c r="BG10" s="17">
        <f t="shared" si="1"/>
        <v>0.0014388489208633094</v>
      </c>
      <c r="BH10" s="17">
        <f t="shared" si="1"/>
        <v>0.0028666297731045932</v>
      </c>
      <c r="BI10" s="1"/>
      <c r="BJ10" s="17">
        <f t="shared" si="6"/>
        <v>0.0012589928057553958</v>
      </c>
      <c r="BK10" s="17">
        <f t="shared" si="6"/>
        <v>0.02105700055340343</v>
      </c>
      <c r="BL10" s="1"/>
      <c r="BM10" s="26">
        <f t="shared" si="7"/>
        <v>0</v>
      </c>
    </row>
    <row r="11" spans="1:65" ht="12.75">
      <c r="A11" s="34"/>
      <c r="B11" s="1"/>
      <c r="C11" s="1"/>
      <c r="D11" s="1"/>
      <c r="E11" s="1"/>
      <c r="F11" s="32"/>
      <c r="G11" s="28"/>
      <c r="H11" s="28"/>
      <c r="I11" s="1"/>
      <c r="J11" s="28"/>
      <c r="K11" s="1"/>
      <c r="L11" s="1"/>
      <c r="M11" s="31"/>
      <c r="N11" s="21"/>
      <c r="O11" s="30"/>
      <c r="P11" s="30"/>
      <c r="Q11" s="30"/>
      <c r="R11" s="30"/>
      <c r="S11" s="30"/>
      <c r="T11" s="26"/>
      <c r="U11" s="17"/>
      <c r="V11" s="17"/>
      <c r="W11" s="2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31"/>
      <c r="AS11" s="1"/>
      <c r="AT11" s="1"/>
      <c r="AU11" s="17"/>
      <c r="AV11" s="1"/>
      <c r="AW11" s="1"/>
      <c r="AX11" s="1"/>
      <c r="AY11" s="17"/>
      <c r="AZ11" s="1"/>
      <c r="BA11" s="1"/>
      <c r="BB11" s="1"/>
      <c r="BC11" s="17"/>
      <c r="BD11" s="17"/>
      <c r="BE11" s="17"/>
      <c r="BF11" s="17"/>
      <c r="BG11" s="17"/>
      <c r="BH11" s="17"/>
      <c r="BI11" s="1"/>
      <c r="BJ11" s="17"/>
      <c r="BK11" s="17"/>
      <c r="BL11" s="1"/>
      <c r="BM11" s="26"/>
    </row>
    <row r="12" spans="1:65" ht="12.75">
      <c r="A12" s="34" t="s">
        <v>89</v>
      </c>
      <c r="B12" s="1" t="s">
        <v>80</v>
      </c>
      <c r="C12" s="1" t="s">
        <v>90</v>
      </c>
      <c r="D12" s="16">
        <v>37156</v>
      </c>
      <c r="E12" s="1">
        <v>0.93</v>
      </c>
      <c r="F12" s="27">
        <v>90</v>
      </c>
      <c r="G12" s="19">
        <v>0</v>
      </c>
      <c r="H12" s="28">
        <v>6.8</v>
      </c>
      <c r="I12" s="19">
        <v>0</v>
      </c>
      <c r="J12" s="19">
        <v>0</v>
      </c>
      <c r="K12" s="28">
        <v>9</v>
      </c>
      <c r="L12" s="19">
        <v>0</v>
      </c>
      <c r="M12" s="29">
        <v>0</v>
      </c>
      <c r="N12" s="21">
        <f t="shared" si="8"/>
        <v>0</v>
      </c>
      <c r="O12" s="30">
        <f t="shared" si="8"/>
        <v>1.6248506571087216</v>
      </c>
      <c r="P12" s="30">
        <f t="shared" si="8"/>
        <v>0</v>
      </c>
      <c r="Q12" s="30">
        <f t="shared" si="8"/>
        <v>0</v>
      </c>
      <c r="R12" s="30">
        <f t="shared" si="8"/>
        <v>0.08935751943526046</v>
      </c>
      <c r="S12" s="30">
        <f t="shared" si="8"/>
        <v>0</v>
      </c>
      <c r="T12" s="26">
        <f t="shared" si="8"/>
        <v>0</v>
      </c>
      <c r="U12" s="17">
        <f t="shared" si="2"/>
        <v>1.714208176543982</v>
      </c>
      <c r="V12" s="17">
        <f t="shared" si="3"/>
        <v>0.06665614201266466</v>
      </c>
      <c r="W12" s="26">
        <f t="shared" si="9"/>
        <v>0.010865488184570948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1.9</v>
      </c>
      <c r="AE12" s="1">
        <v>0</v>
      </c>
      <c r="AF12" s="1">
        <v>0</v>
      </c>
      <c r="AG12" s="1">
        <v>0</v>
      </c>
      <c r="AH12" s="1">
        <v>0</v>
      </c>
      <c r="AI12" s="1">
        <v>70.2</v>
      </c>
      <c r="AJ12" s="1">
        <v>5.6</v>
      </c>
      <c r="AK12" s="1">
        <v>1.5</v>
      </c>
      <c r="AL12" s="1">
        <v>0</v>
      </c>
      <c r="AM12" s="1">
        <v>8.3</v>
      </c>
      <c r="AN12" s="1">
        <v>0</v>
      </c>
      <c r="AO12" s="1">
        <v>0</v>
      </c>
      <c r="AP12" s="1">
        <v>18.9</v>
      </c>
      <c r="AQ12" s="1">
        <v>0</v>
      </c>
      <c r="AR12" s="31">
        <v>0</v>
      </c>
      <c r="AS12" s="1"/>
      <c r="AT12" s="1"/>
      <c r="AU12" s="17">
        <f t="shared" si="4"/>
        <v>0</v>
      </c>
      <c r="AV12" s="1"/>
      <c r="AW12" s="1"/>
      <c r="AX12" s="1"/>
      <c r="AY12" s="17">
        <f t="shared" si="5"/>
        <v>0.06665614201266466</v>
      </c>
      <c r="AZ12" s="1"/>
      <c r="BA12" s="1"/>
      <c r="BB12" s="1"/>
      <c r="BC12" s="17">
        <f t="shared" si="1"/>
        <v>0</v>
      </c>
      <c r="BD12" s="17">
        <f t="shared" si="1"/>
        <v>0.0009094442285270113</v>
      </c>
      <c r="BE12" s="17">
        <f t="shared" si="1"/>
        <v>0.0003010752688172042</v>
      </c>
      <c r="BF12" s="17">
        <f t="shared" si="1"/>
        <v>0.001152073732718894</v>
      </c>
      <c r="BG12" s="17">
        <f t="shared" si="1"/>
        <v>0</v>
      </c>
      <c r="BH12" s="17">
        <f t="shared" si="1"/>
        <v>0.0006865177832919768</v>
      </c>
      <c r="BI12" s="1"/>
      <c r="BJ12" s="17">
        <f t="shared" si="6"/>
        <v>0</v>
      </c>
      <c r="BK12" s="17">
        <f t="shared" si="6"/>
        <v>0.00781637717121588</v>
      </c>
      <c r="BL12" s="1"/>
      <c r="BM12" s="26">
        <f t="shared" si="7"/>
        <v>0</v>
      </c>
    </row>
    <row r="13" spans="1:65" ht="12.75">
      <c r="A13" s="34" t="s">
        <v>89</v>
      </c>
      <c r="B13" s="1" t="s">
        <v>91</v>
      </c>
      <c r="C13" s="1" t="s">
        <v>92</v>
      </c>
      <c r="D13" s="16">
        <v>37156</v>
      </c>
      <c r="E13" s="1">
        <v>2.99</v>
      </c>
      <c r="F13" s="27">
        <v>68</v>
      </c>
      <c r="G13" s="1">
        <v>10.5</v>
      </c>
      <c r="H13" s="19">
        <v>3.1</v>
      </c>
      <c r="I13" s="28">
        <v>1.4</v>
      </c>
      <c r="J13" s="19">
        <v>0</v>
      </c>
      <c r="K13" s="1">
        <v>11.3</v>
      </c>
      <c r="L13" s="1">
        <v>3.7</v>
      </c>
      <c r="M13" s="31">
        <v>5.1</v>
      </c>
      <c r="N13" s="21">
        <f t="shared" si="8"/>
        <v>0.6753280164651402</v>
      </c>
      <c r="O13" s="30">
        <f t="shared" si="8"/>
        <v>0.2303976217019695</v>
      </c>
      <c r="P13" s="30">
        <f t="shared" si="8"/>
        <v>0.030404378230465184</v>
      </c>
      <c r="Q13" s="30">
        <f t="shared" si="8"/>
        <v>0</v>
      </c>
      <c r="R13" s="30">
        <f t="shared" si="8"/>
        <v>0.03489625313062625</v>
      </c>
      <c r="S13" s="30">
        <f t="shared" si="8"/>
        <v>0.11457946240554935</v>
      </c>
      <c r="T13" s="26">
        <f t="shared" si="8"/>
        <v>0.448864636507657</v>
      </c>
      <c r="U13" s="17">
        <f t="shared" si="2"/>
        <v>1.5344703684414074</v>
      </c>
      <c r="V13" s="17">
        <f t="shared" si="3"/>
        <v>0.06437990692193117</v>
      </c>
      <c r="W13" s="26">
        <f t="shared" si="9"/>
        <v>0.0075209009067251364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28">
        <v>5.9</v>
      </c>
      <c r="AE13" s="1">
        <v>0</v>
      </c>
      <c r="AF13" s="1">
        <v>0</v>
      </c>
      <c r="AG13" s="1">
        <v>0</v>
      </c>
      <c r="AH13" s="1">
        <v>0</v>
      </c>
      <c r="AI13" s="1">
        <v>71.4</v>
      </c>
      <c r="AJ13" s="1">
        <v>7.6</v>
      </c>
      <c r="AK13" s="1">
        <v>1.1</v>
      </c>
      <c r="AL13" s="1">
        <v>0</v>
      </c>
      <c r="AM13" s="1">
        <v>7</v>
      </c>
      <c r="AN13" s="1">
        <v>0</v>
      </c>
      <c r="AO13" s="1">
        <v>0</v>
      </c>
      <c r="AP13" s="1">
        <v>51.8</v>
      </c>
      <c r="AQ13" s="1">
        <v>0</v>
      </c>
      <c r="AR13" s="31">
        <v>0</v>
      </c>
      <c r="AS13" s="1"/>
      <c r="AT13" s="1"/>
      <c r="AU13" s="17">
        <f t="shared" si="4"/>
        <v>0</v>
      </c>
      <c r="AV13" s="1"/>
      <c r="AW13" s="1"/>
      <c r="AX13" s="1"/>
      <c r="AY13" s="17">
        <f t="shared" si="5"/>
        <v>0.06437990692193117</v>
      </c>
      <c r="AZ13" s="1"/>
      <c r="BA13" s="1"/>
      <c r="BB13" s="1"/>
      <c r="BC13" s="17">
        <f t="shared" si="1"/>
        <v>0</v>
      </c>
      <c r="BD13" s="17">
        <f t="shared" si="1"/>
        <v>0.0002877060079784019</v>
      </c>
      <c r="BE13" s="17">
        <f t="shared" si="1"/>
        <v>0.00012709030100334446</v>
      </c>
      <c r="BF13" s="17">
        <f t="shared" si="1"/>
        <v>0.00026278069756330627</v>
      </c>
      <c r="BG13" s="17">
        <f t="shared" si="1"/>
        <v>0</v>
      </c>
      <c r="BH13" s="17">
        <f t="shared" si="1"/>
        <v>0.0001800874710573707</v>
      </c>
      <c r="BI13" s="1"/>
      <c r="BJ13" s="17">
        <f t="shared" si="6"/>
        <v>0</v>
      </c>
      <c r="BK13" s="17">
        <f t="shared" si="6"/>
        <v>0.006663236429122716</v>
      </c>
      <c r="BL13" s="1"/>
      <c r="BM13" s="26">
        <f t="shared" si="7"/>
        <v>0</v>
      </c>
    </row>
    <row r="14" spans="1:65" ht="12.75">
      <c r="A14" s="34" t="s">
        <v>89</v>
      </c>
      <c r="B14" s="1" t="s">
        <v>91</v>
      </c>
      <c r="C14" s="1" t="s">
        <v>0</v>
      </c>
      <c r="D14" s="16">
        <v>37156</v>
      </c>
      <c r="E14" s="1">
        <v>2.15</v>
      </c>
      <c r="F14" s="27">
        <v>96</v>
      </c>
      <c r="G14" s="1">
        <v>8.8</v>
      </c>
      <c r="H14" s="19">
        <v>0</v>
      </c>
      <c r="I14" s="28">
        <v>1</v>
      </c>
      <c r="J14" s="19">
        <v>0</v>
      </c>
      <c r="K14" s="1">
        <v>9.3</v>
      </c>
      <c r="L14" s="19">
        <v>0</v>
      </c>
      <c r="M14" s="31">
        <v>4.6</v>
      </c>
      <c r="N14" s="21">
        <f t="shared" si="8"/>
        <v>0.7871198568872988</v>
      </c>
      <c r="O14" s="30">
        <f t="shared" si="8"/>
        <v>0</v>
      </c>
      <c r="P14" s="30">
        <f t="shared" si="8"/>
        <v>0.030202355783751137</v>
      </c>
      <c r="Q14" s="30">
        <f t="shared" si="8"/>
        <v>0</v>
      </c>
      <c r="R14" s="30">
        <f t="shared" si="8"/>
        <v>0.0399407331057141</v>
      </c>
      <c r="S14" s="30">
        <f t="shared" si="8"/>
        <v>0</v>
      </c>
      <c r="T14" s="26">
        <f t="shared" si="8"/>
        <v>0.5630354957160343</v>
      </c>
      <c r="U14" s="17">
        <f t="shared" si="2"/>
        <v>1.4202984414927984</v>
      </c>
      <c r="V14" s="17">
        <f t="shared" si="3"/>
        <v>0.1047080693501271</v>
      </c>
      <c r="W14" s="26">
        <f t="shared" si="9"/>
        <v>0.005355898318548907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28">
        <v>6.9</v>
      </c>
      <c r="AE14" s="1">
        <v>0</v>
      </c>
      <c r="AF14" s="1">
        <v>1.3</v>
      </c>
      <c r="AG14" s="1">
        <v>1.2</v>
      </c>
      <c r="AH14" s="1">
        <v>0</v>
      </c>
      <c r="AI14" s="1">
        <v>39.7</v>
      </c>
      <c r="AJ14" s="1">
        <v>6.1</v>
      </c>
      <c r="AK14" s="1">
        <v>1.1</v>
      </c>
      <c r="AL14" s="1">
        <v>0</v>
      </c>
      <c r="AM14" s="1">
        <v>6.8</v>
      </c>
      <c r="AN14" s="1">
        <v>0</v>
      </c>
      <c r="AO14" s="1">
        <v>0</v>
      </c>
      <c r="AP14" s="1">
        <v>24.5</v>
      </c>
      <c r="AQ14" s="1">
        <v>0</v>
      </c>
      <c r="AR14" s="31">
        <v>0</v>
      </c>
      <c r="AS14" s="1"/>
      <c r="AT14" s="1"/>
      <c r="AU14" s="17">
        <f t="shared" si="4"/>
        <v>0</v>
      </c>
      <c r="AV14" s="1"/>
      <c r="AW14" s="1"/>
      <c r="AX14" s="1"/>
      <c r="AY14" s="17">
        <f t="shared" si="5"/>
        <v>0.1047080693501271</v>
      </c>
      <c r="AZ14" s="1"/>
      <c r="BA14" s="1"/>
      <c r="BB14" s="1"/>
      <c r="BC14" s="17">
        <f t="shared" si="1"/>
        <v>0</v>
      </c>
      <c r="BD14" s="17">
        <f t="shared" si="1"/>
        <v>0.00022247128047072013</v>
      </c>
      <c r="BE14" s="17">
        <f t="shared" si="1"/>
        <v>0.00014186046511627907</v>
      </c>
      <c r="BF14" s="17">
        <f t="shared" si="1"/>
        <v>0.00036544850498338875</v>
      </c>
      <c r="BG14" s="17">
        <f t="shared" si="1"/>
        <v>0</v>
      </c>
      <c r="BH14" s="17">
        <f t="shared" si="1"/>
        <v>0.00024329159212880142</v>
      </c>
      <c r="BI14" s="1"/>
      <c r="BJ14" s="17">
        <f t="shared" si="6"/>
        <v>0</v>
      </c>
      <c r="BK14" s="17">
        <f t="shared" si="6"/>
        <v>0.004382826475849732</v>
      </c>
      <c r="BL14" s="1"/>
      <c r="BM14" s="26">
        <f t="shared" si="7"/>
        <v>0</v>
      </c>
    </row>
    <row r="15" spans="1:65" ht="12.75">
      <c r="A15" s="34"/>
      <c r="B15" s="1"/>
      <c r="C15" s="1"/>
      <c r="D15" s="1"/>
      <c r="E15" s="1"/>
      <c r="F15" s="32"/>
      <c r="G15" s="1"/>
      <c r="H15" s="19"/>
      <c r="I15" s="28"/>
      <c r="J15" s="28"/>
      <c r="K15" s="1"/>
      <c r="L15" s="28"/>
      <c r="M15" s="31"/>
      <c r="N15" s="21"/>
      <c r="O15" s="30"/>
      <c r="P15" s="30"/>
      <c r="Q15" s="30"/>
      <c r="R15" s="30"/>
      <c r="S15" s="30"/>
      <c r="T15" s="26"/>
      <c r="U15" s="17"/>
      <c r="V15" s="17"/>
      <c r="W15" s="26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31"/>
      <c r="AS15" s="1"/>
      <c r="AT15" s="1"/>
      <c r="AU15" s="17"/>
      <c r="AV15" s="1"/>
      <c r="AW15" s="1"/>
      <c r="AX15" s="1"/>
      <c r="AY15" s="17"/>
      <c r="AZ15" s="1"/>
      <c r="BA15" s="1"/>
      <c r="BB15" s="1"/>
      <c r="BC15" s="17"/>
      <c r="BD15" s="17"/>
      <c r="BE15" s="17"/>
      <c r="BF15" s="17"/>
      <c r="BG15" s="17"/>
      <c r="BH15" s="17"/>
      <c r="BI15" s="1"/>
      <c r="BJ15" s="17"/>
      <c r="BK15" s="17"/>
      <c r="BL15" s="1"/>
      <c r="BM15" s="26"/>
    </row>
    <row r="16" spans="1:65" ht="12.75">
      <c r="A16" s="34" t="s">
        <v>1</v>
      </c>
      <c r="B16" s="1" t="s">
        <v>78</v>
      </c>
      <c r="C16" s="1" t="s">
        <v>2</v>
      </c>
      <c r="D16" s="16">
        <v>37156</v>
      </c>
      <c r="E16" s="17">
        <v>4.4</v>
      </c>
      <c r="F16" s="32">
        <v>14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9">
        <v>0</v>
      </c>
      <c r="N16" s="21">
        <f t="shared" si="8"/>
        <v>0</v>
      </c>
      <c r="O16" s="30">
        <f t="shared" si="8"/>
        <v>0</v>
      </c>
      <c r="P16" s="30">
        <f t="shared" si="8"/>
        <v>0</v>
      </c>
      <c r="Q16" s="30">
        <f t="shared" si="8"/>
        <v>0</v>
      </c>
      <c r="R16" s="30">
        <f t="shared" si="8"/>
        <v>0</v>
      </c>
      <c r="S16" s="30">
        <f t="shared" si="8"/>
        <v>0</v>
      </c>
      <c r="T16" s="26">
        <f t="shared" si="8"/>
        <v>0</v>
      </c>
      <c r="U16" s="17">
        <f t="shared" si="2"/>
        <v>0</v>
      </c>
      <c r="V16" s="17">
        <f t="shared" si="3"/>
        <v>0.011864155420436007</v>
      </c>
      <c r="W16" s="26">
        <f t="shared" si="9"/>
        <v>0.00026280647063779694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1.6</v>
      </c>
      <c r="AE16" s="1">
        <v>0</v>
      </c>
      <c r="AF16" s="1">
        <v>0</v>
      </c>
      <c r="AG16" s="1">
        <v>0</v>
      </c>
      <c r="AH16" s="1">
        <v>0</v>
      </c>
      <c r="AI16" s="1">
        <v>3.4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2.9</v>
      </c>
      <c r="AQ16" s="1">
        <v>0</v>
      </c>
      <c r="AR16" s="31">
        <v>0</v>
      </c>
      <c r="AS16" s="1"/>
      <c r="AT16" s="1"/>
      <c r="AU16" s="17">
        <f t="shared" si="4"/>
        <v>0</v>
      </c>
      <c r="AV16" s="1"/>
      <c r="AW16" s="1"/>
      <c r="AX16" s="1"/>
      <c r="AY16" s="17">
        <f t="shared" si="5"/>
        <v>0.011864155420436007</v>
      </c>
      <c r="AZ16" s="1"/>
      <c r="BA16" s="1"/>
      <c r="BB16" s="1"/>
      <c r="BC16" s="17">
        <f t="shared" si="1"/>
        <v>0</v>
      </c>
      <c r="BD16" s="17">
        <f t="shared" si="1"/>
        <v>9.309967141292441E-06</v>
      </c>
      <c r="BE16" s="17">
        <f t="shared" si="1"/>
        <v>0</v>
      </c>
      <c r="BF16" s="17">
        <f t="shared" si="1"/>
        <v>0</v>
      </c>
      <c r="BG16" s="17">
        <f t="shared" si="1"/>
        <v>0</v>
      </c>
      <c r="BH16" s="17">
        <f t="shared" si="1"/>
        <v>0</v>
      </c>
      <c r="BI16" s="1"/>
      <c r="BJ16" s="17">
        <f t="shared" si="6"/>
        <v>0</v>
      </c>
      <c r="BK16" s="17">
        <f t="shared" si="6"/>
        <v>0.00025349650349650347</v>
      </c>
      <c r="BL16" s="1"/>
      <c r="BM16" s="26">
        <f t="shared" si="7"/>
        <v>0</v>
      </c>
    </row>
    <row r="17" spans="1:65" ht="12.75">
      <c r="A17" s="34" t="s">
        <v>1</v>
      </c>
      <c r="B17" s="1" t="s">
        <v>80</v>
      </c>
      <c r="C17" s="1" t="s">
        <v>3</v>
      </c>
      <c r="D17" s="16">
        <v>37156</v>
      </c>
      <c r="E17" s="1">
        <v>1.87</v>
      </c>
      <c r="F17" s="27">
        <v>83</v>
      </c>
      <c r="G17" s="19">
        <v>0</v>
      </c>
      <c r="H17" s="28">
        <v>1</v>
      </c>
      <c r="I17" s="19">
        <v>0</v>
      </c>
      <c r="J17" s="19">
        <v>0</v>
      </c>
      <c r="K17" s="1">
        <v>68.8</v>
      </c>
      <c r="L17" s="19">
        <v>0</v>
      </c>
      <c r="M17" s="33">
        <v>2</v>
      </c>
      <c r="N17" s="21">
        <f t="shared" si="8"/>
        <v>0</v>
      </c>
      <c r="O17" s="30">
        <f t="shared" si="8"/>
        <v>0.11883541295306</v>
      </c>
      <c r="P17" s="30">
        <f t="shared" si="8"/>
        <v>0</v>
      </c>
      <c r="Q17" s="30">
        <f t="shared" si="8"/>
        <v>0</v>
      </c>
      <c r="R17" s="30">
        <f t="shared" si="8"/>
        <v>0.339717856419828</v>
      </c>
      <c r="S17" s="30">
        <f t="shared" si="8"/>
        <v>0</v>
      </c>
      <c r="T17" s="26">
        <f t="shared" si="8"/>
        <v>0.28145229383619474</v>
      </c>
      <c r="U17" s="17">
        <f t="shared" si="2"/>
        <v>0.7400055632090827</v>
      </c>
      <c r="V17" s="17">
        <f t="shared" si="3"/>
        <v>0.1081731817745636</v>
      </c>
      <c r="W17" s="26">
        <f t="shared" si="9"/>
        <v>0.020442327339563346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6.2</v>
      </c>
      <c r="AE17" s="1">
        <v>0</v>
      </c>
      <c r="AF17" s="1">
        <v>0</v>
      </c>
      <c r="AG17" s="1">
        <v>0</v>
      </c>
      <c r="AH17" s="1">
        <v>0</v>
      </c>
      <c r="AI17" s="1">
        <v>254.3</v>
      </c>
      <c r="AJ17" s="1">
        <v>35.2</v>
      </c>
      <c r="AK17" s="1">
        <v>5.4</v>
      </c>
      <c r="AL17" s="1">
        <v>0</v>
      </c>
      <c r="AM17" s="1">
        <v>33.1</v>
      </c>
      <c r="AN17" s="1">
        <v>0</v>
      </c>
      <c r="AO17" s="1">
        <v>0</v>
      </c>
      <c r="AP17" s="1">
        <v>70.2</v>
      </c>
      <c r="AQ17" s="1">
        <v>0</v>
      </c>
      <c r="AR17" s="31">
        <v>0</v>
      </c>
      <c r="AS17" s="1"/>
      <c r="AT17" s="1"/>
      <c r="AU17" s="17">
        <f t="shared" si="4"/>
        <v>0</v>
      </c>
      <c r="AV17" s="1"/>
      <c r="AW17" s="1"/>
      <c r="AX17" s="1"/>
      <c r="AY17" s="17">
        <f t="shared" si="5"/>
        <v>0.1081731817745636</v>
      </c>
      <c r="AZ17" s="1"/>
      <c r="BA17" s="1"/>
      <c r="BB17" s="1"/>
      <c r="BC17" s="17">
        <f t="shared" si="1"/>
        <v>0</v>
      </c>
      <c r="BD17" s="17">
        <f t="shared" si="1"/>
        <v>0.0016384253591907737</v>
      </c>
      <c r="BE17" s="17">
        <f t="shared" si="1"/>
        <v>0.0009411764705882352</v>
      </c>
      <c r="BF17" s="17">
        <f t="shared" si="1"/>
        <v>0.002062643239113827</v>
      </c>
      <c r="BG17" s="17">
        <f t="shared" si="1"/>
        <v>0</v>
      </c>
      <c r="BH17" s="17">
        <f t="shared" si="1"/>
        <v>0.0013615795968737144</v>
      </c>
      <c r="BI17" s="1"/>
      <c r="BJ17" s="17">
        <f t="shared" si="6"/>
        <v>0</v>
      </c>
      <c r="BK17" s="17">
        <f t="shared" si="6"/>
        <v>0.014438502673796792</v>
      </c>
      <c r="BL17" s="1"/>
      <c r="BM17" s="26">
        <f t="shared" si="7"/>
        <v>0</v>
      </c>
    </row>
    <row r="18" spans="1:65" ht="13.5" thickBot="1">
      <c r="A18" s="44" t="s">
        <v>1</v>
      </c>
      <c r="B18" s="35" t="s">
        <v>91</v>
      </c>
      <c r="C18" s="35" t="s">
        <v>4</v>
      </c>
      <c r="D18" s="36">
        <v>37156</v>
      </c>
      <c r="E18" s="35">
        <v>4.02</v>
      </c>
      <c r="F18" s="37">
        <v>31</v>
      </c>
      <c r="G18" s="35">
        <v>10.7</v>
      </c>
      <c r="H18" s="38">
        <v>0</v>
      </c>
      <c r="I18" s="38">
        <v>0</v>
      </c>
      <c r="J18" s="38">
        <v>0</v>
      </c>
      <c r="K18" s="35">
        <v>5.4</v>
      </c>
      <c r="L18" s="38">
        <v>0</v>
      </c>
      <c r="M18" s="39">
        <v>1</v>
      </c>
      <c r="N18" s="40">
        <f t="shared" si="8"/>
        <v>0.5118637581324149</v>
      </c>
      <c r="O18" s="41">
        <f t="shared" si="8"/>
        <v>0</v>
      </c>
      <c r="P18" s="41">
        <f t="shared" si="8"/>
        <v>0</v>
      </c>
      <c r="Q18" s="41">
        <f t="shared" si="8"/>
        <v>0</v>
      </c>
      <c r="R18" s="41">
        <f t="shared" si="8"/>
        <v>0.012403357175342128</v>
      </c>
      <c r="S18" s="41">
        <f t="shared" si="8"/>
        <v>0</v>
      </c>
      <c r="T18" s="42">
        <f t="shared" si="8"/>
        <v>0.06546216286986123</v>
      </c>
      <c r="U18" s="40">
        <f t="shared" si="2"/>
        <v>0.5897292781776182</v>
      </c>
      <c r="V18" s="41">
        <f t="shared" si="3"/>
        <v>0.06573981641547565</v>
      </c>
      <c r="W18" s="42">
        <f t="shared" si="9"/>
        <v>0.0028227398687747512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8.1</v>
      </c>
      <c r="AE18" s="35">
        <v>0</v>
      </c>
      <c r="AF18" s="35">
        <v>0</v>
      </c>
      <c r="AG18" s="35">
        <v>0</v>
      </c>
      <c r="AH18" s="35">
        <v>0</v>
      </c>
      <c r="AI18" s="35">
        <v>40.2</v>
      </c>
      <c r="AJ18" s="35">
        <v>6.8</v>
      </c>
      <c r="AK18" s="35">
        <v>0</v>
      </c>
      <c r="AL18" s="35">
        <v>0</v>
      </c>
      <c r="AM18" s="35">
        <v>6.3</v>
      </c>
      <c r="AN18" s="35">
        <v>0</v>
      </c>
      <c r="AO18" s="35">
        <v>0</v>
      </c>
      <c r="AP18" s="35">
        <v>26.1</v>
      </c>
      <c r="AQ18" s="35">
        <v>0</v>
      </c>
      <c r="AR18" s="43">
        <v>0</v>
      </c>
      <c r="AS18" s="35"/>
      <c r="AT18" s="35"/>
      <c r="AU18" s="41">
        <f t="shared" si="4"/>
        <v>0</v>
      </c>
      <c r="AV18" s="35"/>
      <c r="AW18" s="35"/>
      <c r="AX18" s="35"/>
      <c r="AY18" s="41">
        <f t="shared" si="5"/>
        <v>0.06573981641547565</v>
      </c>
      <c r="AZ18" s="35"/>
      <c r="BA18" s="35"/>
      <c r="BB18" s="35"/>
      <c r="BC18" s="41">
        <f aca="true" t="shared" si="10" ref="BC18:BH18">(AH18/($E18/100))/BC$2</f>
        <v>0</v>
      </c>
      <c r="BD18" s="41">
        <f t="shared" si="10"/>
        <v>0.0001204819277108434</v>
      </c>
      <c r="BE18" s="41">
        <f t="shared" si="10"/>
        <v>8.45771144278607E-05</v>
      </c>
      <c r="BF18" s="41">
        <f t="shared" si="10"/>
        <v>0</v>
      </c>
      <c r="BG18" s="41">
        <f t="shared" si="10"/>
        <v>0</v>
      </c>
      <c r="BH18" s="41">
        <f t="shared" si="10"/>
        <v>0.00012055109070034444</v>
      </c>
      <c r="BI18" s="35"/>
      <c r="BJ18" s="41">
        <f t="shared" si="6"/>
        <v>0</v>
      </c>
      <c r="BK18" s="41">
        <f t="shared" si="6"/>
        <v>0.0024971297359357067</v>
      </c>
      <c r="BL18" s="35"/>
      <c r="BM18" s="42">
        <f t="shared" si="7"/>
        <v>0</v>
      </c>
    </row>
    <row r="19" spans="1:65" ht="13.5" thickTop="1">
      <c r="A19" s="46" t="s">
        <v>31</v>
      </c>
      <c r="B19" s="4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2.75">
      <c r="A20" s="53" t="s">
        <v>30</v>
      </c>
      <c r="B20" s="5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2.75">
      <c r="A21" s="53" t="s">
        <v>40</v>
      </c>
      <c r="B21" s="5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2.75">
      <c r="A22" s="53" t="s">
        <v>39</v>
      </c>
      <c r="B22" s="5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2.75">
      <c r="A23" s="54" t="s">
        <v>5</v>
      </c>
      <c r="B23" s="54"/>
      <c r="C23" s="5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2.75">
      <c r="A24" s="47" t="s">
        <v>41</v>
      </c>
      <c r="B24" s="4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4:65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</sheetData>
  <mergeCells count="1">
    <mergeCell ref="A23:C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Weston</dc:creator>
  <cp:keywords/>
  <dc:description/>
  <cp:lastModifiedBy>RB3 OFFICE</cp:lastModifiedBy>
  <dcterms:created xsi:type="dcterms:W3CDTF">2007-02-14T01:40:05Z</dcterms:created>
  <dcterms:modified xsi:type="dcterms:W3CDTF">2007-02-19T21:31:42Z</dcterms:modified>
  <cp:category/>
  <cp:version/>
  <cp:contentType/>
  <cp:contentStatus/>
</cp:coreProperties>
</file>