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4095" windowWidth="15480" windowHeight="4515" tabRatio="926"/>
  </bookViews>
  <sheets>
    <sheet name="Table 8" sheetId="29" r:id="rId1"/>
    <sheet name="Table 9" sheetId="27" r:id="rId2"/>
    <sheet name="Table 10" sheetId="28" r:id="rId3"/>
    <sheet name="Summary (water)" sheetId="18" r:id="rId4"/>
    <sheet name="Analysis Data (water)" sheetId="15" r:id="rId5"/>
    <sheet name="Excluded or Combined (water)" sheetId="19" r:id="rId6"/>
    <sheet name="Standards" sheetId="25" r:id="rId7"/>
  </sheets>
  <definedNames>
    <definedName name="_xlnm._FilterDatabase" localSheetId="4" hidden="1">'Analysis Data (water)'!$A$1:$N$133</definedName>
    <definedName name="_xlnm._FilterDatabase" localSheetId="5" hidden="1">'Excluded or Combined (water)'!$H$127:$H$563</definedName>
  </definedNames>
  <calcPr calcId="125725"/>
  <pivotCaches>
    <pivotCache cacheId="3" r:id="rId8"/>
  </pivotCaches>
</workbook>
</file>

<file path=xl/calcChain.xml><?xml version="1.0" encoding="utf-8"?>
<calcChain xmlns="http://schemas.openxmlformats.org/spreadsheetml/2006/main">
  <c r="M151" i="15"/>
  <c r="M174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J132"/>
  <c r="J130"/>
  <c r="J126"/>
  <c r="J124"/>
  <c r="J120"/>
  <c r="J118"/>
  <c r="E132"/>
  <c r="L132" s="1"/>
  <c r="M132" s="1"/>
  <c r="E130"/>
  <c r="L130" s="1"/>
  <c r="M130" s="1"/>
  <c r="E126"/>
  <c r="L126" s="1"/>
  <c r="M126" s="1"/>
  <c r="E124"/>
  <c r="L124" s="1"/>
  <c r="M124" s="1"/>
  <c r="E120"/>
  <c r="L120" s="1"/>
  <c r="M120" s="1"/>
  <c r="E118"/>
  <c r="L118" s="1"/>
  <c r="M118" s="1"/>
  <c r="E114"/>
  <c r="E112"/>
  <c r="L112" s="1"/>
  <c r="J114"/>
  <c r="J112"/>
  <c r="L133"/>
  <c r="M133"/>
  <c r="L131"/>
  <c r="M131"/>
  <c r="L129"/>
  <c r="M129"/>
  <c r="L128"/>
  <c r="L127"/>
  <c r="M127" s="1"/>
  <c r="L125"/>
  <c r="M125" s="1"/>
  <c r="L123"/>
  <c r="M123" s="1"/>
  <c r="L122"/>
  <c r="L121"/>
  <c r="M121" s="1"/>
  <c r="L119"/>
  <c r="M119" s="1"/>
  <c r="L117"/>
  <c r="M117" s="1"/>
  <c r="L116"/>
  <c r="L115"/>
  <c r="M115" s="1"/>
  <c r="L114"/>
  <c r="L113"/>
  <c r="M113"/>
  <c r="L111"/>
  <c r="M111"/>
  <c r="L110"/>
  <c r="J108"/>
  <c r="E108"/>
  <c r="L108" s="1"/>
  <c r="J104"/>
  <c r="E104"/>
  <c r="L104" s="1"/>
  <c r="J102"/>
  <c r="E102"/>
  <c r="L102" s="1"/>
  <c r="J98"/>
  <c r="E98"/>
  <c r="L98" s="1"/>
  <c r="J96"/>
  <c r="E96"/>
  <c r="L96" s="1"/>
  <c r="J92"/>
  <c r="E92"/>
  <c r="L92" s="1"/>
  <c r="J90"/>
  <c r="E90"/>
  <c r="L90" s="1"/>
  <c r="J86"/>
  <c r="E86"/>
  <c r="L86" s="1"/>
  <c r="L109"/>
  <c r="L107"/>
  <c r="M107" s="1"/>
  <c r="L106"/>
  <c r="M106" s="1"/>
  <c r="L105"/>
  <c r="M105" s="1"/>
  <c r="L103"/>
  <c r="L101"/>
  <c r="M101" s="1"/>
  <c r="L100"/>
  <c r="M100" s="1"/>
  <c r="L99"/>
  <c r="M99" s="1"/>
  <c r="L97"/>
  <c r="L95"/>
  <c r="M95"/>
  <c r="L94"/>
  <c r="M94"/>
  <c r="L93"/>
  <c r="M93"/>
  <c r="L91"/>
  <c r="L89"/>
  <c r="M89" s="1"/>
  <c r="L88"/>
  <c r="M88" s="1"/>
  <c r="L87"/>
  <c r="M87" s="1"/>
  <c r="L85"/>
  <c r="M85" s="1"/>
  <c r="L84"/>
  <c r="M84" s="1"/>
  <c r="L83"/>
  <c r="M83" s="1"/>
  <c r="L82"/>
  <c r="M82" s="1"/>
  <c r="L81"/>
  <c r="L61"/>
  <c r="L60"/>
  <c r="M60" s="1"/>
  <c r="L59"/>
  <c r="M59" s="1"/>
  <c r="L58"/>
  <c r="M58" s="1"/>
  <c r="L57"/>
  <c r="M57" s="1"/>
  <c r="L79"/>
  <c r="M79" s="1"/>
  <c r="L78"/>
  <c r="M78" s="1"/>
  <c r="L77"/>
  <c r="M77" s="1"/>
  <c r="L76"/>
  <c r="M76" s="1"/>
  <c r="L75"/>
  <c r="L55"/>
  <c r="L54"/>
  <c r="M54" s="1"/>
  <c r="L53"/>
  <c r="M53" s="1"/>
  <c r="L52"/>
  <c r="M52" s="1"/>
  <c r="L51"/>
  <c r="M51" s="1"/>
  <c r="L73"/>
  <c r="M73" s="1"/>
  <c r="L72"/>
  <c r="M72" s="1"/>
  <c r="L71"/>
  <c r="M71" s="1"/>
  <c r="L70"/>
  <c r="M70" s="1"/>
  <c r="L69"/>
  <c r="L49"/>
  <c r="L48"/>
  <c r="M48" s="1"/>
  <c r="L47"/>
  <c r="M47" s="1"/>
  <c r="L46"/>
  <c r="M46" s="1"/>
  <c r="L45"/>
  <c r="M45" s="1"/>
  <c r="L67"/>
  <c r="M67" s="1"/>
  <c r="L66"/>
  <c r="M66" s="1"/>
  <c r="L65"/>
  <c r="M65" s="1"/>
  <c r="L64"/>
  <c r="M64" s="1"/>
  <c r="L63"/>
  <c r="L43"/>
  <c r="L42"/>
  <c r="M42" s="1"/>
  <c r="L41"/>
  <c r="M41" s="1"/>
  <c r="L40"/>
  <c r="M40" s="1"/>
  <c r="L39"/>
  <c r="M39" s="1"/>
  <c r="J81"/>
  <c r="J80"/>
  <c r="E80"/>
  <c r="L80" s="1"/>
  <c r="J75"/>
  <c r="J74"/>
  <c r="E74"/>
  <c r="L74" s="1"/>
  <c r="J69"/>
  <c r="J68"/>
  <c r="E68"/>
  <c r="L68" s="1"/>
  <c r="M68" s="1"/>
  <c r="J63"/>
  <c r="J62"/>
  <c r="E62"/>
  <c r="L62" s="1"/>
  <c r="J61"/>
  <c r="E56"/>
  <c r="L56" s="1"/>
  <c r="J56"/>
  <c r="J55"/>
  <c r="E50"/>
  <c r="L50" s="1"/>
  <c r="M50" s="1"/>
  <c r="J50"/>
  <c r="J49"/>
  <c r="J44"/>
  <c r="E44"/>
  <c r="L44" s="1"/>
  <c r="M44" s="1"/>
  <c r="J43"/>
  <c r="J38"/>
  <c r="E38"/>
  <c r="L38" s="1"/>
  <c r="J32"/>
  <c r="E32"/>
  <c r="L32" s="1"/>
  <c r="L47" i="19"/>
  <c r="M47"/>
  <c r="L46"/>
  <c r="M46"/>
  <c r="J26" i="15"/>
  <c r="E26"/>
  <c r="L26"/>
  <c r="L34" i="19"/>
  <c r="M34"/>
  <c r="L33"/>
  <c r="M33"/>
  <c r="J20" i="15"/>
  <c r="E20"/>
  <c r="L20" s="1"/>
  <c r="M20" s="1"/>
  <c r="L21" i="19"/>
  <c r="M21"/>
  <c r="L20"/>
  <c r="M20"/>
  <c r="J14" i="15"/>
  <c r="E14"/>
  <c r="L14" s="1"/>
  <c r="M14" s="1"/>
  <c r="L8" i="19"/>
  <c r="M8"/>
  <c r="L7"/>
  <c r="M7"/>
  <c r="L288"/>
  <c r="M288"/>
  <c r="L196"/>
  <c r="M196"/>
  <c r="L185"/>
  <c r="M185"/>
  <c r="L165"/>
  <c r="M165"/>
  <c r="L287"/>
  <c r="M287"/>
  <c r="L195"/>
  <c r="M195"/>
  <c r="L184"/>
  <c r="M184"/>
  <c r="L164"/>
  <c r="M164"/>
  <c r="J12" i="15"/>
  <c r="E12"/>
  <c r="L12" s="1"/>
  <c r="J8"/>
  <c r="E8"/>
  <c r="L8" s="1"/>
  <c r="J5"/>
  <c r="E5"/>
  <c r="J2"/>
  <c r="E2"/>
  <c r="L2" s="1"/>
  <c r="E52" i="19"/>
  <c r="L37" i="15"/>
  <c r="M37" s="1"/>
  <c r="L36"/>
  <c r="M36" s="1"/>
  <c r="L35"/>
  <c r="M35" s="1"/>
  <c r="L34"/>
  <c r="M34" s="1"/>
  <c r="L33"/>
  <c r="M33" s="1"/>
  <c r="L19"/>
  <c r="M19" s="1"/>
  <c r="L18"/>
  <c r="M18" s="1"/>
  <c r="L17"/>
  <c r="M17" s="1"/>
  <c r="L16"/>
  <c r="M16" s="1"/>
  <c r="L15"/>
  <c r="M15" s="1"/>
  <c r="E13" i="19"/>
  <c r="E39"/>
  <c r="J31" i="15"/>
  <c r="L31"/>
  <c r="L30"/>
  <c r="M30" s="1"/>
  <c r="L29"/>
  <c r="M29" s="1"/>
  <c r="L28"/>
  <c r="M28" s="1"/>
  <c r="L27"/>
  <c r="M27" s="1"/>
  <c r="E26" i="19"/>
  <c r="L25" i="15"/>
  <c r="M25"/>
  <c r="L24"/>
  <c r="M24"/>
  <c r="L23"/>
  <c r="M23"/>
  <c r="L22"/>
  <c r="M22"/>
  <c r="L21"/>
  <c r="M21"/>
  <c r="J11"/>
  <c r="J10"/>
  <c r="J7"/>
  <c r="E11"/>
  <c r="L11" s="1"/>
  <c r="E10"/>
  <c r="L10" s="1"/>
  <c r="M10" s="1"/>
  <c r="E7"/>
  <c r="L7" s="1"/>
  <c r="E4"/>
  <c r="L5" s="1"/>
  <c r="E13"/>
  <c r="L13" s="1"/>
  <c r="E9"/>
  <c r="L9" s="1"/>
  <c r="E6"/>
  <c r="L6" s="1"/>
  <c r="E3"/>
  <c r="L3" s="1"/>
  <c r="J13"/>
  <c r="M13" s="1"/>
  <c r="J9"/>
  <c r="J6"/>
  <c r="J3"/>
  <c r="L20" i="25"/>
  <c r="L17"/>
  <c r="L14"/>
  <c r="L12"/>
  <c r="L9"/>
  <c r="L7"/>
  <c r="L5"/>
  <c r="L3"/>
  <c r="L2"/>
  <c r="M43" i="15"/>
  <c r="M49"/>
  <c r="M69"/>
  <c r="M55"/>
  <c r="M75"/>
  <c r="M61"/>
  <c r="M81"/>
  <c r="M31"/>
  <c r="M91"/>
  <c r="M97"/>
  <c r="M103"/>
  <c r="M109"/>
  <c r="M114"/>
  <c r="M110"/>
  <c r="M116"/>
  <c r="M122"/>
  <c r="M128"/>
  <c r="M26"/>
  <c r="M63"/>
  <c r="L4"/>
  <c r="M4" s="1"/>
  <c r="M7" l="1"/>
  <c r="M11"/>
  <c r="M38"/>
  <c r="M62"/>
  <c r="M90"/>
  <c r="M80"/>
  <c r="M6"/>
  <c r="M2"/>
  <c r="M92"/>
  <c r="M112"/>
  <c r="M3"/>
  <c r="M9"/>
  <c r="M32"/>
  <c r="M56"/>
  <c r="M74"/>
  <c r="M86"/>
  <c r="M96"/>
  <c r="M98"/>
  <c r="M102"/>
  <c r="M104"/>
  <c r="M108"/>
</calcChain>
</file>

<file path=xl/comments1.xml><?xml version="1.0" encoding="utf-8"?>
<comments xmlns="http://schemas.openxmlformats.org/spreadsheetml/2006/main">
  <authors>
    <author>Amy</author>
  </authors>
  <commentList>
    <comment ref="L1" authorId="0">
      <text>
        <r>
          <rPr>
            <b/>
            <sz val="8"/>
            <color indexed="81"/>
            <rFont val="Tahoma"/>
            <family val="2"/>
          </rPr>
          <t xml:space="preserve">Amy: 
</t>
        </r>
        <r>
          <rPr>
            <sz val="8"/>
            <color indexed="81"/>
            <rFont val="Tahoma"/>
            <family val="2"/>
          </rPr>
          <t>Copy from "Standards" tab. See column M for description.</t>
        </r>
      </text>
    </comment>
    <comment ref="M1" authorId="0">
      <text>
        <r>
          <rPr>
            <b/>
            <sz val="8"/>
            <color indexed="81"/>
            <rFont val="Tahoma"/>
            <family val="2"/>
          </rPr>
          <t>Amy:</t>
        </r>
        <r>
          <rPr>
            <sz val="8"/>
            <color indexed="81"/>
            <rFont val="Tahoma"/>
            <family val="2"/>
          </rPr>
          <t xml:space="preserve">
Copy formula for comparison to standards.</t>
        </r>
      </text>
    </comment>
  </commentList>
</comments>
</file>

<file path=xl/sharedStrings.xml><?xml version="1.0" encoding="utf-8"?>
<sst xmlns="http://schemas.openxmlformats.org/spreadsheetml/2006/main" count="3544" uniqueCount="240">
  <si>
    <t>Study</t>
  </si>
  <si>
    <t>Station</t>
  </si>
  <si>
    <t>Date</t>
  </si>
  <si>
    <t>Notes</t>
  </si>
  <si>
    <t>1994 Urban Lakes Study</t>
  </si>
  <si>
    <t>RB sampling</t>
  </si>
  <si>
    <t>Hardness (mg/L)</t>
  </si>
  <si>
    <t>WQS</t>
  </si>
  <si>
    <t>Greater than WQS?</t>
  </si>
  <si>
    <t>Parameter (units)</t>
  </si>
  <si>
    <t>Result</t>
  </si>
  <si>
    <t>Qual</t>
  </si>
  <si>
    <t>Data</t>
  </si>
  <si>
    <t>MDL</t>
  </si>
  <si>
    <t>Average Result</t>
  </si>
  <si>
    <t>Total Average Result</t>
  </si>
  <si>
    <t>Number of Exceedances</t>
  </si>
  <si>
    <t>Total Number of Exceedances</t>
  </si>
  <si>
    <t>Number of Samples</t>
  </si>
  <si>
    <t>Total Number of Samples</t>
  </si>
  <si>
    <t>Minimum Result</t>
  </si>
  <si>
    <t>Total Minimum Result</t>
  </si>
  <si>
    <t>Maximum Result</t>
  </si>
  <si>
    <t>Total Maximum Result</t>
  </si>
  <si>
    <t>Start Date</t>
  </si>
  <si>
    <t>Total Start Date</t>
  </si>
  <si>
    <t>End Date</t>
  </si>
  <si>
    <t>Total End Date</t>
  </si>
  <si>
    <t>WATER</t>
  </si>
  <si>
    <t>Parameter</t>
  </si>
  <si>
    <t>DDT (total ppb)</t>
  </si>
  <si>
    <t>PCB (total ppb)</t>
  </si>
  <si>
    <t>Lead (dissolved, ug/L)</t>
  </si>
  <si>
    <t>Cadmium (dissolved, ug/L)</t>
  </si>
  <si>
    <t>Copper (dissolved, ug/L)</t>
  </si>
  <si>
    <t>Nickel (dissolved, ug/L)</t>
  </si>
  <si>
    <t>Selenium (dissolved, ug/L)</t>
  </si>
  <si>
    <t>Silver (dissolved, ug/L)</t>
  </si>
  <si>
    <t>Thallium (dissolved, ug/L)</t>
  </si>
  <si>
    <t>Zinc (dissolved, ug/L)</t>
  </si>
  <si>
    <t>Arsenic (dissolved, ug/L)</t>
  </si>
  <si>
    <t>Lead (ppm dry)</t>
  </si>
  <si>
    <t>Cadmium (ppm dry)</t>
  </si>
  <si>
    <t>Copper (ppm dry)</t>
  </si>
  <si>
    <t>Mercury (ppm dry)</t>
  </si>
  <si>
    <t>Nickel (ppm dry)</t>
  </si>
  <si>
    <t>Selenium (ppm dry)</t>
  </si>
  <si>
    <t>Silver (ppm dry)</t>
  </si>
  <si>
    <t>Thallium (ppm dry)</t>
  </si>
  <si>
    <t>Zinc (ppm dry)</t>
  </si>
  <si>
    <t>Arsenic (ppm dry)</t>
  </si>
  <si>
    <t>Chlordane (total ppb)</t>
  </si>
  <si>
    <t>Toxaphene (ppb)</t>
  </si>
  <si>
    <t>Dieldrin (ppb)</t>
  </si>
  <si>
    <t>Chlordane (total ppb dry)</t>
  </si>
  <si>
    <t>Dieldrin (ppb dry)</t>
  </si>
  <si>
    <t>DDT (total ppb dry)</t>
  </si>
  <si>
    <t>PCB (total ppb dry)</t>
  </si>
  <si>
    <t>Toxaphene (ppb dry)</t>
  </si>
  <si>
    <t>Arsenic (ppm wet)</t>
  </si>
  <si>
    <t>Cadmium (ppm wet)</t>
  </si>
  <si>
    <t>Chlordane (total ppb wet)</t>
  </si>
  <si>
    <t>Dieldrin (ppb wet)</t>
  </si>
  <si>
    <t>Copper (ppm wet)</t>
  </si>
  <si>
    <t>DDT (total ppb wet)</t>
  </si>
  <si>
    <t>Lead (ppm wet)</t>
  </si>
  <si>
    <t>Mercury (ppm wet)</t>
  </si>
  <si>
    <t>Nickel (ppm wet)</t>
  </si>
  <si>
    <t>PCB (total ppb wet)</t>
  </si>
  <si>
    <t>Selenium (ppm wet)</t>
  </si>
  <si>
    <t>Silver (ppm wet)</t>
  </si>
  <si>
    <t>Thallium (ppm wet)</t>
  </si>
  <si>
    <t>Toxaphene (ppb wet)</t>
  </si>
  <si>
    <t>Zinc (ppm wet)</t>
  </si>
  <si>
    <t>Mercury (total ug/L)</t>
  </si>
  <si>
    <t>Chromium (III) (dissolved, ug/L)</t>
  </si>
  <si>
    <t>Chromium (VI) (dissolved, ug/L)</t>
  </si>
  <si>
    <t>Chromium (ppm dry)</t>
  </si>
  <si>
    <t>Standard</t>
  </si>
  <si>
    <t>Hardness (Placeholder)</t>
  </si>
  <si>
    <t>Information for Analysis Sheets</t>
  </si>
  <si>
    <t>Applicable Freshwater Standards (most conservative CTR value)</t>
  </si>
  <si>
    <t>Applicable Sediment Standards (Fresh PEC [CA Policy])</t>
  </si>
  <si>
    <t>Applicable Tissue Standards (OEHHA/USFWS/Median Int'l Stds.)</t>
  </si>
  <si>
    <t>total = 5 ug/L</t>
  </si>
  <si>
    <t>pH (placeholder)</t>
  </si>
  <si>
    <t>Temperature (placeholder)</t>
  </si>
  <si>
    <t>pH</t>
  </si>
  <si>
    <t xml:space="preserve">Temperature (C) </t>
  </si>
  <si>
    <t>copy formula in column L</t>
  </si>
  <si>
    <t>direct reference in column L</t>
  </si>
  <si>
    <t>Ammonia (total, mg N/L) - SPWN</t>
  </si>
  <si>
    <t>Ammonia (total, mg N/L) - non SPWN</t>
  </si>
  <si>
    <t>Basin Plan Amendment</t>
  </si>
  <si>
    <t>CTR CCC</t>
  </si>
  <si>
    <t>CTR water &amp; org.</t>
  </si>
  <si>
    <t>CTR CMC</t>
  </si>
  <si>
    <t>CTR CCC; total = formula/0.986</t>
  </si>
  <si>
    <t>CTR CCC; total = formula/(1.46203-(ln(hardness)*0.145712))</t>
  </si>
  <si>
    <t>CTR CCC; total = formula/0.96</t>
  </si>
  <si>
    <t>Fresh PEC</t>
  </si>
  <si>
    <t>OEHHA</t>
  </si>
  <si>
    <t>USFWS, 1998</t>
  </si>
  <si>
    <t>Chromium (ppm wet)</t>
  </si>
  <si>
    <t>Median International Standards</t>
  </si>
  <si>
    <t>Depth (m)</t>
  </si>
  <si>
    <t>LEGG LAKE</t>
  </si>
  <si>
    <t>&lt;</t>
  </si>
  <si>
    <t>LEGG 1 R1</t>
  </si>
  <si>
    <t>Cadmium (µg/L)</t>
  </si>
  <si>
    <t>dissolved; Replicate 1 for Site 1</t>
  </si>
  <si>
    <t>LEGG 1 R2</t>
  </si>
  <si>
    <t>dissolved; Replicate 2 for Site 1</t>
  </si>
  <si>
    <t>LEGG 4 R1</t>
  </si>
  <si>
    <t>dissolved; has duplicate</t>
  </si>
  <si>
    <t>LEGG 44 R1</t>
  </si>
  <si>
    <t>dissolved; duplicate for Site 4</t>
  </si>
  <si>
    <t>Copper (µg/L)</t>
  </si>
  <si>
    <t>Lead (µg/L)</t>
  </si>
  <si>
    <t>Zinc (µg/L)</t>
  </si>
  <si>
    <t>Antimony (µg/L)</t>
  </si>
  <si>
    <t>LEGG 2 R1</t>
  </si>
  <si>
    <t>dissolved</t>
  </si>
  <si>
    <t>LEGG 3 R1</t>
  </si>
  <si>
    <t>LEGG 5 R1</t>
  </si>
  <si>
    <t>LEGG 6 R1</t>
  </si>
  <si>
    <t>LEGG 7 R1</t>
  </si>
  <si>
    <t>Arsenic (µg/L)</t>
  </si>
  <si>
    <t>Barium (µg/L)</t>
  </si>
  <si>
    <t>Beryllium (µg/L)</t>
  </si>
  <si>
    <t>Chromium (µg/L)</t>
  </si>
  <si>
    <t>Cobalt (µg/L)</t>
  </si>
  <si>
    <t>Iron (µg/L)</t>
  </si>
  <si>
    <t>Manganese (µg/L)</t>
  </si>
  <si>
    <t>Molybdenum (µg/L)</t>
  </si>
  <si>
    <t>Nickel (µg/L)</t>
  </si>
  <si>
    <t>Selenium (µg/L)</t>
  </si>
  <si>
    <t>Silver (µg/L)</t>
  </si>
  <si>
    <t>Strontium (µg/L)</t>
  </si>
  <si>
    <t>Thallium (µg/L)</t>
  </si>
  <si>
    <t>Tin (µg/L)</t>
  </si>
  <si>
    <t>Titanium (µg/L)</t>
  </si>
  <si>
    <t>Vanadium  (µg/L)</t>
  </si>
  <si>
    <t>total; Replicate 1 for Site 1</t>
  </si>
  <si>
    <t>total; Replicate 2 for Site 1</t>
  </si>
  <si>
    <t>total</t>
  </si>
  <si>
    <t>total; duplicate for Site 4</t>
  </si>
  <si>
    <t xml:space="preserve">LEGG 4 </t>
  </si>
  <si>
    <t>dissolved; average of duplicates</t>
  </si>
  <si>
    <t>A</t>
  </si>
  <si>
    <t>B</t>
  </si>
  <si>
    <t>C</t>
  </si>
  <si>
    <t>A1</t>
  </si>
  <si>
    <t>B1</t>
  </si>
  <si>
    <t>C1</t>
  </si>
  <si>
    <t>A2</t>
  </si>
  <si>
    <t>B2</t>
  </si>
  <si>
    <t>C2</t>
  </si>
  <si>
    <t>A3</t>
  </si>
  <si>
    <t>B3</t>
  </si>
  <si>
    <t xml:space="preserve">dissolved; no hardness data </t>
  </si>
  <si>
    <t>dissolved; avg with site 6</t>
  </si>
  <si>
    <t>dissolved; avg with site 5</t>
  </si>
  <si>
    <t>LEGG 5 / 6</t>
  </si>
  <si>
    <t>dissolved; average of sites 5 &amp; 6</t>
  </si>
  <si>
    <t xml:space="preserve">LEGG 1 </t>
  </si>
  <si>
    <t>LEGG 2</t>
  </si>
  <si>
    <t xml:space="preserve">LEGG 5  </t>
  </si>
  <si>
    <t>LEGG 8</t>
  </si>
  <si>
    <t>LEGG 9</t>
  </si>
  <si>
    <t>LEGG 10</t>
  </si>
  <si>
    <t>dissolved; average of replicates and duplicate</t>
  </si>
  <si>
    <t>LEGG 3</t>
  </si>
  <si>
    <t>LEGG 7</t>
  </si>
  <si>
    <t>LEGG 10 R1</t>
  </si>
  <si>
    <t>LEGG 10 R2</t>
  </si>
  <si>
    <t>LEGG 10D</t>
  </si>
  <si>
    <t>LEGG GW</t>
  </si>
  <si>
    <t>ND</t>
  </si>
  <si>
    <t>dissolved; in between lakes</t>
  </si>
  <si>
    <t>dissolved; groundwater</t>
  </si>
  <si>
    <t>LEGG 1</t>
  </si>
  <si>
    <t>LEGG 1/2</t>
  </si>
  <si>
    <t>dissolved; average of Legg 1 R1 and R2 and Legg 2</t>
  </si>
  <si>
    <t>LEGG-1</t>
  </si>
  <si>
    <t>LEGG-10</t>
  </si>
  <si>
    <t>LEGG-4</t>
  </si>
  <si>
    <t>LEGG-6</t>
  </si>
  <si>
    <t>LEGG-8</t>
  </si>
  <si>
    <t>LEGG-9</t>
  </si>
  <si>
    <t>Legg-9 Dup</t>
  </si>
  <si>
    <t>dissolved; replicate 1 of site 1</t>
  </si>
  <si>
    <t>dissolved; replicate 2 of site 1</t>
  </si>
  <si>
    <t>dissolved; duplicate for site 9</t>
  </si>
  <si>
    <t>dissolved; average of replicates</t>
  </si>
  <si>
    <t>LEGG-1D</t>
  </si>
  <si>
    <t>dissolved; duplicate for site 10</t>
  </si>
  <si>
    <t>Legg-8 Dup</t>
  </si>
  <si>
    <t>dissolved; duplicate for site 8</t>
  </si>
  <si>
    <t>dissolved; replicate 1 of site 4</t>
  </si>
  <si>
    <t>dissolved; replicate 2 of site 4</t>
  </si>
  <si>
    <t>dissolved; average of Legg 1 R1 and R2 and Legg 2, dry</t>
  </si>
  <si>
    <t>dissolved; average of duplicates, dry</t>
  </si>
  <si>
    <t>dissolved; average of sites 5 &amp; 6, dry</t>
  </si>
  <si>
    <t>dissolved, dry</t>
  </si>
  <si>
    <t>dissolved; average of replicates and duplicate, dry</t>
  </si>
  <si>
    <t>dissolved; average of replicates, wet</t>
  </si>
  <si>
    <t>dissolved, wet</t>
  </si>
  <si>
    <t>dissolved; average of duplicates, wet</t>
  </si>
  <si>
    <t>dissolved; average of replicates, dry</t>
  </si>
  <si>
    <t>RB/EPA sampling</t>
  </si>
  <si>
    <t>LA County</t>
  </si>
  <si>
    <t>EPA</t>
  </si>
  <si>
    <t>Excluded</t>
  </si>
  <si>
    <t>Centr Lake</t>
  </si>
  <si>
    <t>North Lake</t>
  </si>
  <si>
    <t>South Lake</t>
  </si>
  <si>
    <t>Ammonia (mg-N/L)</t>
  </si>
  <si>
    <t>LEGG1</t>
  </si>
  <si>
    <t>LEGG2</t>
  </si>
  <si>
    <t>LEGG3</t>
  </si>
  <si>
    <t>LEGG4</t>
  </si>
  <si>
    <t>LEGG44</t>
  </si>
  <si>
    <t>LEGG5</t>
  </si>
  <si>
    <t>LEGG6</t>
  </si>
  <si>
    <t>LEGG7</t>
  </si>
  <si>
    <t>LEGG8</t>
  </si>
  <si>
    <t>LEGG9</t>
  </si>
  <si>
    <t>LEGG10</t>
  </si>
  <si>
    <t>LEGG10D</t>
  </si>
  <si>
    <t>Near EPA</t>
  </si>
  <si>
    <t>Draft Los Angeles Lakes TMDL; Appendix G</t>
  </si>
  <si>
    <t>Regional Board</t>
  </si>
  <si>
    <t>Regional Board/EPA</t>
  </si>
  <si>
    <t>EPA=Environmental Protection Agency</t>
  </si>
  <si>
    <t>LACFCD</t>
  </si>
  <si>
    <t>LACFCD=Los Angeles County Flood Control District</t>
  </si>
  <si>
    <t>Table 8. Summary of Ammonia Data in Legg Lakes</t>
  </si>
  <si>
    <t>Table 10. Summary of Lead Data in Legg Lakes</t>
  </si>
  <si>
    <t>Table 9. Summary of Copper Data in Legg Lakes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</si>
</sst>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00"/>
    <numFmt numFmtId="167" formatCode="m/d/yyyy;@"/>
  </numFmts>
  <fonts count="17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4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2" fontId="2" fillId="0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horizontal="center"/>
    </xf>
    <xf numFmtId="165" fontId="2" fillId="0" borderId="0" xfId="0" applyNumberFormat="1" applyFont="1" applyFill="1" applyAlignment="1">
      <alignment horizontal="center" wrapText="1"/>
    </xf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Fill="1" applyBorder="1"/>
    <xf numFmtId="0" fontId="0" fillId="0" borderId="11" xfId="0" applyFill="1" applyBorder="1"/>
    <xf numFmtId="0" fontId="5" fillId="0" borderId="10" xfId="0" applyFont="1" applyFill="1" applyBorder="1" applyAlignment="1">
      <alignment wrapText="1"/>
    </xf>
    <xf numFmtId="2" fontId="5" fillId="0" borderId="0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 wrapText="1"/>
    </xf>
    <xf numFmtId="164" fontId="0" fillId="0" borderId="0" xfId="0" applyNumberForma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0" fontId="5" fillId="0" borderId="8" xfId="0" applyFont="1" applyFill="1" applyBorder="1" applyAlignment="1">
      <alignment wrapText="1"/>
    </xf>
    <xf numFmtId="0" fontId="4" fillId="0" borderId="12" xfId="0" applyFont="1" applyBorder="1"/>
    <xf numFmtId="0" fontId="3" fillId="0" borderId="0" xfId="0" applyFont="1" applyBorder="1" applyAlignment="1">
      <alignment horizontal="center" textRotation="90" wrapText="1"/>
    </xf>
    <xf numFmtId="0" fontId="4" fillId="0" borderId="13" xfId="0" applyFont="1" applyBorder="1"/>
    <xf numFmtId="0" fontId="0" fillId="0" borderId="9" xfId="0" applyFill="1" applyBorder="1"/>
    <xf numFmtId="2" fontId="0" fillId="0" borderId="9" xfId="0" applyNumberFormat="1" applyFill="1" applyBorder="1" applyAlignment="1">
      <alignment horizontal="left"/>
    </xf>
    <xf numFmtId="0" fontId="4" fillId="0" borderId="14" xfId="0" applyFont="1" applyBorder="1"/>
    <xf numFmtId="1" fontId="0" fillId="0" borderId="0" xfId="0" applyNumberForma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/>
    </xf>
    <xf numFmtId="0" fontId="0" fillId="0" borderId="8" xfId="0" applyFill="1" applyBorder="1"/>
    <xf numFmtId="1" fontId="0" fillId="0" borderId="8" xfId="0" applyNumberFormat="1" applyFill="1" applyBorder="1" applyAlignment="1">
      <alignment horizontal="left"/>
    </xf>
    <xf numFmtId="166" fontId="0" fillId="0" borderId="0" xfId="0" applyNumberFormat="1" applyFill="1" applyBorder="1" applyAlignment="1">
      <alignment horizontal="left"/>
    </xf>
    <xf numFmtId="2" fontId="0" fillId="0" borderId="8" xfId="0" applyNumberFormat="1" applyFill="1" applyBorder="1" applyAlignment="1">
      <alignment horizontal="left"/>
    </xf>
    <xf numFmtId="0" fontId="2" fillId="2" borderId="0" xfId="0" applyFont="1" applyFill="1" applyAlignment="1">
      <alignment wrapText="1"/>
    </xf>
    <xf numFmtId="0" fontId="2" fillId="0" borderId="1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wrapText="1"/>
    </xf>
    <xf numFmtId="2" fontId="5" fillId="0" borderId="8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/>
    </xf>
    <xf numFmtId="0" fontId="4" fillId="0" borderId="13" xfId="0" applyFont="1" applyFill="1" applyBorder="1"/>
    <xf numFmtId="0" fontId="10" fillId="0" borderId="1" xfId="1" applyFont="1" applyFill="1" applyBorder="1" applyAlignment="1">
      <alignment wrapText="1"/>
    </xf>
    <xf numFmtId="167" fontId="10" fillId="0" borderId="1" xfId="1" applyNumberFormat="1" applyFont="1" applyFill="1" applyBorder="1" applyAlignment="1">
      <alignment horizontal="right" wrapText="1"/>
    </xf>
    <xf numFmtId="0" fontId="10" fillId="0" borderId="1" xfId="1" applyNumberFormat="1" applyFont="1" applyFill="1" applyBorder="1" applyAlignment="1">
      <alignment wrapText="1"/>
    </xf>
    <xf numFmtId="0" fontId="10" fillId="0" borderId="0" xfId="1" applyNumberFormat="1" applyFont="1" applyFill="1" applyBorder="1" applyAlignment="1">
      <alignment wrapText="1"/>
    </xf>
    <xf numFmtId="0" fontId="0" fillId="0" borderId="15" xfId="0" applyBorder="1"/>
    <xf numFmtId="0" fontId="0" fillId="0" borderId="2" xfId="0" applyNumberFormat="1" applyBorder="1"/>
    <xf numFmtId="0" fontId="0" fillId="0" borderId="5" xfId="0" applyNumberFormat="1" applyBorder="1"/>
    <xf numFmtId="0" fontId="0" fillId="0" borderId="16" xfId="0" applyBorder="1"/>
    <xf numFmtId="0" fontId="0" fillId="0" borderId="16" xfId="0" applyNumberFormat="1" applyBorder="1"/>
    <xf numFmtId="0" fontId="0" fillId="0" borderId="17" xfId="0" applyNumberFormat="1" applyBorder="1"/>
    <xf numFmtId="2" fontId="0" fillId="0" borderId="5" xfId="0" applyNumberFormat="1" applyBorder="1"/>
    <xf numFmtId="2" fontId="0" fillId="0" borderId="17" xfId="0" applyNumberFormat="1" applyBorder="1"/>
    <xf numFmtId="2" fontId="0" fillId="0" borderId="2" xfId="0" applyNumberFormat="1" applyBorder="1"/>
    <xf numFmtId="2" fontId="0" fillId="0" borderId="16" xfId="0" applyNumberFormat="1" applyBorder="1"/>
    <xf numFmtId="14" fontId="0" fillId="0" borderId="5" xfId="0" applyNumberFormat="1" applyBorder="1"/>
    <xf numFmtId="14" fontId="0" fillId="0" borderId="17" xfId="0" applyNumberFormat="1" applyBorder="1"/>
    <xf numFmtId="14" fontId="0" fillId="0" borderId="2" xfId="0" applyNumberFormat="1" applyBorder="1"/>
    <xf numFmtId="14" fontId="0" fillId="0" borderId="16" xfId="0" applyNumberFormat="1" applyBorder="1"/>
    <xf numFmtId="14" fontId="0" fillId="0" borderId="6" xfId="0" applyNumberFormat="1" applyBorder="1"/>
    <xf numFmtId="14" fontId="0" fillId="0" borderId="18" xfId="0" applyNumberFormat="1" applyBorder="1"/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/>
    <xf numFmtId="0" fontId="11" fillId="0" borderId="1" xfId="1" applyFont="1" applyFill="1" applyBorder="1" applyAlignment="1">
      <alignment wrapText="1"/>
    </xf>
    <xf numFmtId="167" fontId="11" fillId="0" borderId="1" xfId="1" applyNumberFormat="1" applyFont="1" applyFill="1" applyBorder="1" applyAlignment="1">
      <alignment horizontal="right" wrapText="1"/>
    </xf>
    <xf numFmtId="0" fontId="11" fillId="0" borderId="1" xfId="1" applyNumberFormat="1" applyFont="1" applyFill="1" applyBorder="1" applyAlignment="1">
      <alignment wrapText="1"/>
    </xf>
    <xf numFmtId="0" fontId="11" fillId="0" borderId="0" xfId="1" applyNumberFormat="1" applyFont="1" applyFill="1" applyBorder="1" applyAlignment="1">
      <alignment wrapText="1"/>
    </xf>
    <xf numFmtId="1" fontId="5" fillId="0" borderId="0" xfId="0" applyNumberFormat="1" applyFont="1" applyFill="1" applyAlignment="1">
      <alignment horizontal="center"/>
    </xf>
    <xf numFmtId="0" fontId="5" fillId="0" borderId="0" xfId="0" applyFont="1"/>
    <xf numFmtId="0" fontId="11" fillId="0" borderId="1" xfId="1" applyNumberFormat="1" applyFont="1" applyFill="1" applyBorder="1" applyAlignment="1">
      <alignment horizontal="right" wrapText="1"/>
    </xf>
    <xf numFmtId="167" fontId="11" fillId="0" borderId="0" xfId="1" applyNumberFormat="1" applyFont="1" applyFill="1" applyBorder="1" applyAlignment="1">
      <alignment horizontal="right" wrapText="1"/>
    </xf>
    <xf numFmtId="0" fontId="11" fillId="0" borderId="0" xfId="1" applyFont="1" applyFill="1" applyBorder="1" applyAlignment="1">
      <alignment wrapText="1"/>
    </xf>
    <xf numFmtId="0" fontId="5" fillId="0" borderId="1" xfId="0" applyFont="1" applyBorder="1"/>
    <xf numFmtId="0" fontId="5" fillId="0" borderId="19" xfId="0" applyFont="1" applyFill="1" applyBorder="1"/>
    <xf numFmtId="0" fontId="5" fillId="3" borderId="0" xfId="0" applyFont="1" applyFill="1"/>
    <xf numFmtId="0" fontId="11" fillId="3" borderId="1" xfId="2" applyFont="1" applyFill="1" applyBorder="1" applyAlignment="1">
      <alignment horizontal="center" wrapText="1"/>
    </xf>
    <xf numFmtId="14" fontId="11" fillId="3" borderId="1" xfId="2" applyNumberFormat="1" applyFont="1" applyFill="1" applyBorder="1" applyAlignment="1">
      <alignment horizontal="center" wrapText="1"/>
    </xf>
    <xf numFmtId="0" fontId="5" fillId="3" borderId="0" xfId="0" applyFont="1" applyFill="1" applyAlignment="1">
      <alignment horizontal="right"/>
    </xf>
    <xf numFmtId="0" fontId="5" fillId="3" borderId="0" xfId="0" applyFont="1" applyFill="1" applyAlignment="1">
      <alignment horizontal="center"/>
    </xf>
    <xf numFmtId="0" fontId="11" fillId="4" borderId="1" xfId="1" applyFont="1" applyFill="1" applyBorder="1" applyAlignment="1">
      <alignment wrapText="1"/>
    </xf>
    <xf numFmtId="0" fontId="11" fillId="3" borderId="0" xfId="2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1" fillId="0" borderId="0" xfId="2" applyFont="1" applyFill="1" applyBorder="1" applyAlignment="1">
      <alignment horizontal="center" wrapText="1"/>
    </xf>
    <xf numFmtId="14" fontId="5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right"/>
    </xf>
    <xf numFmtId="14" fontId="5" fillId="3" borderId="0" xfId="0" applyNumberFormat="1" applyFont="1" applyFill="1" applyAlignment="1">
      <alignment horizontal="center"/>
    </xf>
    <xf numFmtId="0" fontId="11" fillId="0" borderId="1" xfId="2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right" wrapText="1"/>
    </xf>
    <xf numFmtId="0" fontId="11" fillId="0" borderId="0" xfId="0" applyFont="1" applyFill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0" fontId="5" fillId="0" borderId="1" xfId="0" applyFont="1" applyFill="1" applyBorder="1"/>
    <xf numFmtId="0" fontId="5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3" fillId="0" borderId="0" xfId="0" applyFont="1"/>
    <xf numFmtId="0" fontId="13" fillId="0" borderId="21" xfId="0" applyFont="1" applyBorder="1"/>
    <xf numFmtId="0" fontId="13" fillId="0" borderId="22" xfId="0" applyFont="1" applyBorder="1"/>
    <xf numFmtId="2" fontId="13" fillId="0" borderId="21" xfId="0" applyNumberFormat="1" applyFont="1" applyBorder="1"/>
    <xf numFmtId="14" fontId="13" fillId="0" borderId="21" xfId="0" applyNumberFormat="1" applyFont="1" applyBorder="1"/>
    <xf numFmtId="0" fontId="13" fillId="0" borderId="23" xfId="0" applyFont="1" applyBorder="1"/>
    <xf numFmtId="0" fontId="13" fillId="0" borderId="24" xfId="0" applyFont="1" applyBorder="1"/>
    <xf numFmtId="14" fontId="0" fillId="0" borderId="0" xfId="0" applyNumberFormat="1" applyAlignment="1">
      <alignment horizontal="center"/>
    </xf>
    <xf numFmtId="14" fontId="0" fillId="0" borderId="0" xfId="0" applyNumberFormat="1"/>
    <xf numFmtId="0" fontId="10" fillId="0" borderId="0" xfId="0" applyFont="1" applyFill="1" applyBorder="1" applyAlignment="1">
      <alignment wrapText="1"/>
    </xf>
    <xf numFmtId="0" fontId="10" fillId="0" borderId="0" xfId="1" applyFont="1" applyFill="1" applyBorder="1" applyAlignment="1"/>
    <xf numFmtId="0" fontId="0" fillId="0" borderId="0" xfId="0" applyFont="1" applyFill="1"/>
    <xf numFmtId="1" fontId="0" fillId="0" borderId="0" xfId="0" applyNumberFormat="1" applyAlignment="1">
      <alignment horizontal="center"/>
    </xf>
    <xf numFmtId="0" fontId="14" fillId="0" borderId="0" xfId="0" applyFont="1"/>
    <xf numFmtId="0" fontId="0" fillId="0" borderId="25" xfId="0" applyBorder="1"/>
    <xf numFmtId="0" fontId="0" fillId="0" borderId="25" xfId="0" applyNumberFormat="1" applyBorder="1"/>
    <xf numFmtId="0" fontId="0" fillId="0" borderId="0" xfId="0" applyNumberFormat="1"/>
    <xf numFmtId="2" fontId="0" fillId="0" borderId="0" xfId="0" applyNumberFormat="1"/>
    <xf numFmtId="2" fontId="0" fillId="0" borderId="25" xfId="0" applyNumberFormat="1" applyBorder="1"/>
    <xf numFmtId="14" fontId="0" fillId="0" borderId="25" xfId="0" applyNumberFormat="1" applyBorder="1"/>
    <xf numFmtId="14" fontId="0" fillId="0" borderId="26" xfId="0" applyNumberFormat="1" applyBorder="1"/>
    <xf numFmtId="0" fontId="13" fillId="5" borderId="21" xfId="0" applyFont="1" applyFill="1" applyBorder="1"/>
    <xf numFmtId="14" fontId="13" fillId="5" borderId="21" xfId="0" applyNumberFormat="1" applyFont="1" applyFill="1" applyBorder="1"/>
    <xf numFmtId="0" fontId="13" fillId="0" borderId="21" xfId="0" applyFont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6" fillId="0" borderId="0" xfId="0" applyFont="1"/>
    <xf numFmtId="0" fontId="2" fillId="0" borderId="20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</cellXfs>
  <cellStyles count="3">
    <cellStyle name="Normal" xfId="0" builtinId="0"/>
    <cellStyle name="Normal_crosstab" xfId="1"/>
    <cellStyle name="Normal_Sheet1" xfId="2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miko K. Innes" refreshedDate="40366.645776851852" createdVersion="3" refreshedVersion="3" minRefreshableVersion="3" recordCount="173">
  <cacheSource type="worksheet">
    <worksheetSource ref="A1:N174" sheet="Analysis Data (water)"/>
  </cacheSource>
  <cacheFields count="14">
    <cacheField name="Study" numFmtId="0">
      <sharedItems count="4">
        <s v="RB sampling"/>
        <s v="RB/EPA sampling"/>
        <s v="LA County"/>
        <s v="EPA"/>
      </sharedItems>
    </cacheField>
    <cacheField name="Station" numFmtId="0">
      <sharedItems/>
    </cacheField>
    <cacheField name="Date" numFmtId="0">
      <sharedItems containsSemiMixedTypes="0" containsNonDate="0" containsDate="1" containsString="0" minDate="2007-05-18T00:00:00" maxDate="2010-02-18T00:00:00"/>
    </cacheField>
    <cacheField name="Depth (m)" numFmtId="0">
      <sharedItems containsNonDate="0" containsString="0" containsBlank="1"/>
    </cacheField>
    <cacheField name="Hardness (mg/L)" numFmtId="0">
      <sharedItems containsString="0" containsBlank="1" containsNumber="1" minValue="68.05" maxValue="211.1"/>
    </cacheField>
    <cacheField name="pH" numFmtId="0">
      <sharedItems containsString="0" containsBlank="1" containsNumber="1" minValue="8" maxValue="9"/>
    </cacheField>
    <cacheField name="Temperature (C) " numFmtId="0">
      <sharedItems containsString="0" containsBlank="1" containsNumber="1" minValue="12.5" maxValue="16.5"/>
    </cacheField>
    <cacheField name="Parameter (units)" numFmtId="0">
      <sharedItems count="5">
        <s v="Cadmium (µg/L)"/>
        <s v="Copper (µg/L)"/>
        <s v="Lead (µg/L)"/>
        <s v="Zinc (µg/L)"/>
        <s v="Ammonia (mg-N/L)"/>
      </sharedItems>
    </cacheField>
    <cacheField name="Qual" numFmtId="0">
      <sharedItems containsBlank="1"/>
    </cacheField>
    <cacheField name="Result" numFmtId="0">
      <sharedItems containsSemiMixedTypes="0" containsString="0" containsNumber="1" minValue="0.01" maxValue="14.5"/>
    </cacheField>
    <cacheField name="Notes" numFmtId="0">
      <sharedItems containsBlank="1"/>
    </cacheField>
    <cacheField name="WQS" numFmtId="2">
      <sharedItems containsSemiMixedTypes="0" containsString="0" containsNumber="1" minValue="1" maxValue="222.50107676070192"/>
    </cacheField>
    <cacheField name="Greater than WQS?" numFmtId="1">
      <sharedItems containsBlank="1" containsMixedTypes="1" containsNumber="1" containsInteger="1" minValue="1" maxValue="1"/>
    </cacheField>
    <cacheField name="MDL" numFmtId="0">
      <sharedItems containsString="0" containsBlank="1" containsNumber="1" minValue="0.05" maxValue="0.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3">
  <r>
    <x v="0"/>
    <s v="LEGG 1/2"/>
    <d v="2009-02-03T00:00:00"/>
    <m/>
    <n v="106.69999999999999"/>
    <m/>
    <m/>
    <x v="0"/>
    <m/>
    <n v="0.20000000000000004"/>
    <s v="dissolved; average of Legg 1 R1 and R2 and Legg 2"/>
    <n v="2.3478548698192481"/>
    <s v=""/>
    <m/>
  </r>
  <r>
    <x v="0"/>
    <s v="LEGG 4 "/>
    <d v="2009-02-03T00:00:00"/>
    <m/>
    <n v="174.3"/>
    <m/>
    <m/>
    <x v="0"/>
    <s v="&lt;"/>
    <n v="0.2"/>
    <s v="dissolved; average of duplicates"/>
    <n v="3.3734244240728084"/>
    <s v=""/>
    <m/>
  </r>
  <r>
    <x v="0"/>
    <s v="LEGG 5 / 6"/>
    <d v="2009-02-03T00:00:00"/>
    <m/>
    <n v="181.55"/>
    <m/>
    <m/>
    <x v="0"/>
    <s v="&lt;"/>
    <n v="0.2"/>
    <s v="dissolved; average of sites 5 &amp; 6"/>
    <n v="3.4764127666673619"/>
    <s v=""/>
    <m/>
  </r>
  <r>
    <x v="0"/>
    <s v="LEGG 1/2"/>
    <d v="2009-02-03T00:00:00"/>
    <m/>
    <n v="106.69999999999999"/>
    <m/>
    <m/>
    <x v="1"/>
    <m/>
    <n v="0.9"/>
    <s v="dissolved; average of Legg 1 R1 and R2 and Legg 2, dry"/>
    <n v="14.907826277855598"/>
    <m/>
    <m/>
  </r>
  <r>
    <x v="0"/>
    <s v="LEGG 4 "/>
    <d v="2009-02-03T00:00:00"/>
    <m/>
    <n v="174.3"/>
    <m/>
    <m/>
    <x v="1"/>
    <m/>
    <n v="1.1000000000000001"/>
    <s v="dissolved; average of duplicates, dry"/>
    <n v="14.397617851427356"/>
    <s v=""/>
    <m/>
  </r>
  <r>
    <x v="0"/>
    <s v="LEGG 5 / 6"/>
    <d v="2009-02-03T00:00:00"/>
    <m/>
    <n v="181.55"/>
    <m/>
    <m/>
    <x v="1"/>
    <m/>
    <n v="1.5499999999999998"/>
    <s v="dissolved; average of sites 5 &amp; 6, dry"/>
    <n v="14.907826277855598"/>
    <s v=""/>
    <m/>
  </r>
  <r>
    <x v="0"/>
    <s v="LEGG 1/2"/>
    <d v="2009-02-03T00:00:00"/>
    <m/>
    <n v="106.69999999999999"/>
    <m/>
    <m/>
    <x v="2"/>
    <s v="&lt;"/>
    <n v="5.000000000000001E-2"/>
    <s v="dissolved; average of Legg 1 R1 and R2 and Legg 2, dry"/>
    <n v="2.7005708713515419"/>
    <m/>
    <m/>
  </r>
  <r>
    <x v="0"/>
    <s v="LEGG 4 "/>
    <d v="2009-02-03T00:00:00"/>
    <m/>
    <n v="174.3"/>
    <m/>
    <m/>
    <x v="2"/>
    <m/>
    <n v="0.2"/>
    <s v="dissolved; average of duplicates, dry"/>
    <n v="4.582479357213658"/>
    <s v=""/>
    <m/>
  </r>
  <r>
    <x v="0"/>
    <s v="LEGG 5 / 6"/>
    <d v="2009-02-03T00:00:00"/>
    <m/>
    <n v="181.55"/>
    <m/>
    <m/>
    <x v="2"/>
    <m/>
    <n v="0.20500000000000002"/>
    <s v="dissolved; average of sites 5 &amp; 6, dry"/>
    <n v="4.7861225360894961"/>
    <s v=""/>
    <m/>
  </r>
  <r>
    <x v="0"/>
    <s v="LEGG 5 / 6"/>
    <d v="2009-02-03T00:00:00"/>
    <m/>
    <n v="181.55"/>
    <m/>
    <m/>
    <x v="3"/>
    <m/>
    <n v="0.35"/>
    <s v="dissolved; average of sites 5 &amp; 6"/>
    <n v="195.81265784944623"/>
    <s v=""/>
    <m/>
  </r>
  <r>
    <x v="0"/>
    <s v="LEGG 1/2"/>
    <d v="2009-02-03T00:00:00"/>
    <m/>
    <n v="106.69999999999999"/>
    <m/>
    <m/>
    <x v="3"/>
    <m/>
    <n v="1.1666666666666667"/>
    <s v="dissolved; average of Legg 1 R1 and R2 and Legg 2"/>
    <n v="124.81217447427048"/>
    <m/>
    <m/>
  </r>
  <r>
    <x v="0"/>
    <s v="LEGG 4 "/>
    <d v="2009-02-03T00:00:00"/>
    <m/>
    <n v="174.3"/>
    <m/>
    <m/>
    <x v="3"/>
    <m/>
    <n v="0.55000000000000004"/>
    <s v="dissolved; average of duplicates"/>
    <n v="189.16662393549339"/>
    <s v=""/>
    <m/>
  </r>
  <r>
    <x v="1"/>
    <s v="LEGG 1/2"/>
    <d v="2009-07-14T00:00:00"/>
    <m/>
    <n v="96"/>
    <m/>
    <m/>
    <x v="0"/>
    <s v="&lt;"/>
    <n v="0.30000000000000004"/>
    <s v="dissolved"/>
    <n v="2.1714477669125474"/>
    <s v=""/>
    <n v="0.2"/>
  </r>
  <r>
    <x v="1"/>
    <s v="LEGG 4 "/>
    <d v="2009-07-14T00:00:00"/>
    <m/>
    <n v="155.69999999999999"/>
    <m/>
    <m/>
    <x v="0"/>
    <s v="&lt;"/>
    <n v="0.2"/>
    <s v="dissolved"/>
    <n v="3.1038308169275814"/>
    <s v=""/>
    <n v="0.2"/>
  </r>
  <r>
    <x v="1"/>
    <s v="LEGG 5  "/>
    <d v="2009-07-14T00:00:00"/>
    <m/>
    <n v="138.5"/>
    <m/>
    <m/>
    <x v="0"/>
    <s v="&lt;"/>
    <n v="0.2"/>
    <s v="dissolved"/>
    <n v="2.8468294034871615"/>
    <s v=""/>
    <n v="0.2"/>
  </r>
  <r>
    <x v="1"/>
    <s v="LEGG 8"/>
    <d v="2009-07-14T00:00:00"/>
    <m/>
    <n v="97.6"/>
    <m/>
    <m/>
    <x v="0"/>
    <s v="&lt;"/>
    <n v="0.2"/>
    <s v="dissolved"/>
    <n v="2.1981438097786201"/>
    <s v=""/>
    <n v="0.2"/>
  </r>
  <r>
    <x v="1"/>
    <s v="LEGG 9"/>
    <d v="2009-07-14T00:00:00"/>
    <m/>
    <n v="158.69999999999999"/>
    <m/>
    <m/>
    <x v="0"/>
    <s v="&lt;"/>
    <n v="0.2"/>
    <s v="dissolved"/>
    <n v="3.1478674269983475"/>
    <s v=""/>
    <n v="0.2"/>
  </r>
  <r>
    <x v="1"/>
    <s v="LEGG 10"/>
    <d v="2009-07-14T00:00:00"/>
    <m/>
    <n v="136.19999999999999"/>
    <m/>
    <m/>
    <x v="0"/>
    <s v="&lt;"/>
    <n v="0.2"/>
    <s v="dissolved; average of replicates and duplicate"/>
    <n v="2.8118402369396649"/>
    <s v=""/>
    <n v="0.2"/>
  </r>
  <r>
    <x v="1"/>
    <s v="LEGG 1/2"/>
    <d v="2009-07-14T00:00:00"/>
    <m/>
    <n v="96"/>
    <m/>
    <m/>
    <x v="1"/>
    <m/>
    <n v="0.55000000000000004"/>
    <s v="dissolved, dry"/>
    <n v="8.6487390442731673"/>
    <s v=""/>
    <n v="0.4"/>
  </r>
  <r>
    <x v="1"/>
    <s v="LEGG 4 "/>
    <d v="2009-07-14T00:00:00"/>
    <m/>
    <n v="155.69999999999999"/>
    <m/>
    <m/>
    <x v="1"/>
    <m/>
    <n v="0.6"/>
    <s v="dissolved, dry"/>
    <n v="13.074125343103832"/>
    <s v=""/>
    <n v="0.4"/>
  </r>
  <r>
    <x v="1"/>
    <s v="LEGG 5  "/>
    <d v="2009-07-14T00:00:00"/>
    <m/>
    <n v="138.5"/>
    <m/>
    <m/>
    <x v="1"/>
    <m/>
    <n v="0.6"/>
    <s v="dissolved, dry"/>
    <n v="11.829621691380259"/>
    <s v=""/>
    <n v="0.4"/>
  </r>
  <r>
    <x v="1"/>
    <s v="LEGG 8"/>
    <d v="2009-07-14T00:00:00"/>
    <m/>
    <n v="97.6"/>
    <m/>
    <m/>
    <x v="1"/>
    <m/>
    <n v="0.5"/>
    <s v="dissolved, dry"/>
    <n v="8.7717630982395693"/>
    <s v=""/>
    <n v="0.4"/>
  </r>
  <r>
    <x v="1"/>
    <s v="LEGG 9"/>
    <d v="2009-07-14T00:00:00"/>
    <m/>
    <n v="158.69999999999999"/>
    <m/>
    <m/>
    <x v="1"/>
    <m/>
    <n v="0.5"/>
    <s v="dissolved, dry"/>
    <n v="13.289082841980951"/>
    <s v=""/>
    <n v="0.4"/>
  </r>
  <r>
    <x v="1"/>
    <s v="LEGG 10"/>
    <d v="2009-07-14T00:00:00"/>
    <m/>
    <n v="136.19999999999999"/>
    <m/>
    <m/>
    <x v="1"/>
    <m/>
    <n v="0.5"/>
    <s v="dissolved; average of replicates and duplicate, dry"/>
    <n v="11.661552270707025"/>
    <s v=""/>
    <n v="0.4"/>
  </r>
  <r>
    <x v="1"/>
    <s v="LEGG 1/2"/>
    <d v="2009-07-14T00:00:00"/>
    <m/>
    <n v="96"/>
    <m/>
    <m/>
    <x v="2"/>
    <s v="&lt;"/>
    <n v="0.05"/>
    <s v="dissolved, dry"/>
    <n v="2.4071693876902645"/>
    <s v=""/>
    <n v="0.05"/>
  </r>
  <r>
    <x v="1"/>
    <s v="LEGG 4 "/>
    <d v="2009-07-14T00:00:00"/>
    <m/>
    <n v="155.69999999999999"/>
    <m/>
    <m/>
    <x v="2"/>
    <m/>
    <n v="0.09"/>
    <s v="dissolved, dry"/>
    <n v="4.061206159697698"/>
    <s v=""/>
    <n v="0.05"/>
  </r>
  <r>
    <x v="1"/>
    <s v="LEGG 5  "/>
    <d v="2009-07-14T00:00:00"/>
    <m/>
    <n v="138.5"/>
    <m/>
    <m/>
    <x v="2"/>
    <m/>
    <n v="0.05"/>
    <s v="dissolved, dry"/>
    <n v="3.5810973486709887"/>
    <s v=""/>
    <n v="0.05"/>
  </r>
  <r>
    <x v="1"/>
    <s v="LEGG 8"/>
    <d v="2009-07-14T00:00:00"/>
    <m/>
    <n v="97.6"/>
    <m/>
    <m/>
    <x v="2"/>
    <m/>
    <n v="0.05"/>
    <s v="dissolved, dry"/>
    <n v="2.4509276473167616"/>
    <s v=""/>
    <n v="0.05"/>
  </r>
  <r>
    <x v="1"/>
    <s v="LEGG 9"/>
    <d v="2009-07-14T00:00:00"/>
    <m/>
    <n v="158.69999999999999"/>
    <m/>
    <m/>
    <x v="2"/>
    <m/>
    <n v="0.09"/>
    <s v="dissolved, dry"/>
    <n v="4.1451521373779237"/>
    <s v=""/>
    <n v="0.05"/>
  </r>
  <r>
    <x v="1"/>
    <s v="LEGG 10"/>
    <d v="2009-07-14T00:00:00"/>
    <m/>
    <n v="136.19999999999999"/>
    <m/>
    <m/>
    <x v="2"/>
    <m/>
    <n v="5.3333333333333337E-2"/>
    <s v="dissolved; average of replicates and duplicate, dry"/>
    <n v="3.5170691977267192"/>
    <s v=""/>
    <n v="0.05"/>
  </r>
  <r>
    <x v="1"/>
    <s v="LEGG 1/2"/>
    <d v="2009-07-14T00:00:00"/>
    <m/>
    <n v="96"/>
    <m/>
    <m/>
    <x v="3"/>
    <m/>
    <n v="2.1"/>
    <s v="dissolved"/>
    <n v="114.1225987594902"/>
    <s v=""/>
    <n v="0.1"/>
  </r>
  <r>
    <x v="1"/>
    <s v="LEGG 4 "/>
    <d v="2009-07-14T00:00:00"/>
    <m/>
    <n v="155.69999999999999"/>
    <m/>
    <m/>
    <x v="3"/>
    <m/>
    <n v="3.3"/>
    <s v="dissolved"/>
    <n v="171.91721945499646"/>
    <s v=""/>
    <n v="0.1"/>
  </r>
  <r>
    <x v="1"/>
    <s v="LEGG 5  "/>
    <d v="2009-07-14T00:00:00"/>
    <m/>
    <n v="138.5"/>
    <m/>
    <m/>
    <x v="3"/>
    <m/>
    <n v="1.6"/>
    <s v="dissolved"/>
    <n v="155.68387400284794"/>
    <s v=""/>
    <n v="0.1"/>
  </r>
  <r>
    <x v="1"/>
    <s v="LEGG 8"/>
    <d v="2009-07-14T00:00:00"/>
    <m/>
    <n v="97.6"/>
    <m/>
    <m/>
    <x v="3"/>
    <s v="&lt;"/>
    <n v="0.1"/>
    <s v="dissolved"/>
    <n v="115.73216231193652"/>
    <s v=""/>
    <n v="0.1"/>
  </r>
  <r>
    <x v="1"/>
    <s v="LEGG 9"/>
    <d v="2009-07-14T00:00:00"/>
    <m/>
    <n v="158.69999999999999"/>
    <m/>
    <m/>
    <x v="3"/>
    <s v="&lt;"/>
    <n v="0.1"/>
    <s v="dissolved"/>
    <n v="174.71977710496873"/>
    <s v=""/>
    <n v="0.1"/>
  </r>
  <r>
    <x v="1"/>
    <s v="LEGG 10"/>
    <d v="2009-07-14T00:00:00"/>
    <m/>
    <n v="136.19999999999999"/>
    <m/>
    <m/>
    <x v="3"/>
    <s v="&lt;"/>
    <n v="0.1"/>
    <s v="dissolved; average of replicates and duplicate"/>
    <n v="153.49049977810625"/>
    <s v=""/>
    <n v="0.1"/>
  </r>
  <r>
    <x v="2"/>
    <s v="LEGG-1"/>
    <d v="2009-12-08T00:00:00"/>
    <m/>
    <n v="133.75"/>
    <m/>
    <m/>
    <x v="0"/>
    <s v="&lt;"/>
    <n v="0.2"/>
    <s v="dissolved; average of replicates"/>
    <n v="2.7743968289151173"/>
    <s v=""/>
    <m/>
  </r>
  <r>
    <x v="2"/>
    <s v="LEGG-10"/>
    <d v="2009-12-08T00:00:00"/>
    <m/>
    <n v="198.5"/>
    <m/>
    <m/>
    <x v="0"/>
    <s v="&lt;"/>
    <n v="0.2"/>
    <s v="dissolved"/>
    <n v="3.7130484257162228"/>
    <s v=""/>
    <m/>
  </r>
  <r>
    <x v="2"/>
    <s v="LEGG-4"/>
    <d v="2009-12-08T00:00:00"/>
    <m/>
    <n v="195.9"/>
    <m/>
    <m/>
    <x v="0"/>
    <s v="&lt;"/>
    <n v="0.2"/>
    <s v="dissolved"/>
    <n v="3.6771094087709013"/>
    <s v=""/>
    <m/>
  </r>
  <r>
    <x v="2"/>
    <s v="LEGG-6"/>
    <d v="2009-12-08T00:00:00"/>
    <m/>
    <n v="202.1"/>
    <m/>
    <m/>
    <x v="0"/>
    <s v="&lt;"/>
    <n v="0.2"/>
    <s v="dissolved"/>
    <n v="3.7626046803596456"/>
    <s v=""/>
    <m/>
  </r>
  <r>
    <x v="2"/>
    <s v="LEGG-8"/>
    <d v="2009-12-08T00:00:00"/>
    <m/>
    <n v="155.4"/>
    <m/>
    <m/>
    <x v="0"/>
    <s v="&lt;"/>
    <n v="0.2"/>
    <s v="dissolved"/>
    <n v="3.0994148572930049"/>
    <s v=""/>
    <m/>
  </r>
  <r>
    <x v="2"/>
    <s v="LEGG-9"/>
    <d v="2009-12-08T00:00:00"/>
    <m/>
    <n v="188"/>
    <m/>
    <m/>
    <x v="0"/>
    <s v="&lt;"/>
    <n v="0.2"/>
    <s v="dissolved; average of duplicates"/>
    <n v="3.5671231249463524"/>
    <s v=""/>
    <m/>
  </r>
  <r>
    <x v="2"/>
    <s v="LEGG-1"/>
    <d v="2009-12-08T00:00:00"/>
    <m/>
    <n v="133.75"/>
    <m/>
    <m/>
    <x v="1"/>
    <m/>
    <n v="3.45"/>
    <s v="dissolved; average of replicates, wet"/>
    <n v="11.482066795351336"/>
    <s v=""/>
    <m/>
  </r>
  <r>
    <x v="2"/>
    <s v="LEGG-10"/>
    <d v="2009-12-08T00:00:00"/>
    <m/>
    <n v="198.5"/>
    <m/>
    <m/>
    <x v="1"/>
    <m/>
    <n v="0.5"/>
    <s v="dissolved, wet"/>
    <n v="16.089345641601316"/>
    <s v=""/>
    <m/>
  </r>
  <r>
    <x v="2"/>
    <s v="LEGG-4"/>
    <d v="2009-12-08T00:00:00"/>
    <m/>
    <n v="195.9"/>
    <m/>
    <m/>
    <x v="1"/>
    <s v="&lt;"/>
    <n v="0.4"/>
    <s v="dissolved, wet"/>
    <n v="15.909094091303945"/>
    <s v=""/>
    <m/>
  </r>
  <r>
    <x v="2"/>
    <s v="LEGG-6"/>
    <d v="2009-12-08T00:00:00"/>
    <m/>
    <n v="202.1"/>
    <m/>
    <m/>
    <x v="1"/>
    <m/>
    <n v="1.2"/>
    <s v="dissolved, wet"/>
    <n v="16.338359196807172"/>
    <s v=""/>
    <m/>
  </r>
  <r>
    <x v="2"/>
    <s v="LEGG-8"/>
    <d v="2009-12-08T00:00:00"/>
    <m/>
    <n v="155.4"/>
    <m/>
    <m/>
    <x v="1"/>
    <m/>
    <n v="0.7"/>
    <s v="dissolved, wet"/>
    <n v="13.052596620071236"/>
    <s v=""/>
    <m/>
  </r>
  <r>
    <x v="2"/>
    <s v="LEGG-9"/>
    <d v="2009-12-08T00:00:00"/>
    <m/>
    <n v="188"/>
    <m/>
    <m/>
    <x v="1"/>
    <m/>
    <n v="0.45"/>
    <s v="dissolved; average of duplicates, wet"/>
    <n v="15.359246380063921"/>
    <s v=""/>
    <m/>
  </r>
  <r>
    <x v="2"/>
    <s v="LEGG-1"/>
    <d v="2009-12-08T00:00:00"/>
    <m/>
    <n v="133.75"/>
    <m/>
    <m/>
    <x v="2"/>
    <m/>
    <n v="0.16500000000000001"/>
    <s v="dissolved; average of replicates, wet"/>
    <n v="3.448915596713416"/>
    <s v=""/>
    <m/>
  </r>
  <r>
    <x v="2"/>
    <s v="LEGG-10"/>
    <d v="2009-12-08T00:00:00"/>
    <m/>
    <n v="198.5"/>
    <m/>
    <m/>
    <x v="2"/>
    <s v="&lt;"/>
    <n v="0.05"/>
    <s v="dissolved, wet"/>
    <n v="5.2630023981630769"/>
    <s v=""/>
    <m/>
  </r>
  <r>
    <x v="2"/>
    <s v="LEGG-4"/>
    <d v="2009-12-08T00:00:00"/>
    <m/>
    <n v="195.9"/>
    <m/>
    <m/>
    <x v="2"/>
    <s v="&lt;"/>
    <n v="0.05"/>
    <s v="dissolved, wet"/>
    <n v="5.1897912741238432"/>
    <s v=""/>
    <m/>
  </r>
  <r>
    <x v="2"/>
    <s v="LEGG-6"/>
    <d v="2009-12-08T00:00:00"/>
    <m/>
    <n v="202.1"/>
    <m/>
    <m/>
    <x v="2"/>
    <s v="&lt;"/>
    <n v="0.05"/>
    <s v="dissolved, wet"/>
    <n v="5.3644035822016853"/>
    <s v=""/>
    <m/>
  </r>
  <r>
    <x v="2"/>
    <s v="LEGG-8"/>
    <d v="2009-12-08T00:00:00"/>
    <m/>
    <n v="155.4"/>
    <m/>
    <m/>
    <x v="2"/>
    <s v="&lt;"/>
    <n v="0.05"/>
    <s v="dissolved, wet"/>
    <n v="4.0528146211828702"/>
    <s v=""/>
    <m/>
  </r>
  <r>
    <x v="2"/>
    <s v="LEGG-9"/>
    <d v="2009-12-08T00:00:00"/>
    <m/>
    <n v="188"/>
    <m/>
    <m/>
    <x v="2"/>
    <s v="&lt;"/>
    <n v="0.05"/>
    <s v="dissolved; average of duplicates, wet"/>
    <n v="4.9674727793692197"/>
    <s v=""/>
    <m/>
  </r>
  <r>
    <x v="2"/>
    <s v="LEGG-1"/>
    <d v="2009-12-08T00:00:00"/>
    <m/>
    <n v="133.75"/>
    <m/>
    <m/>
    <x v="3"/>
    <m/>
    <n v="14.5"/>
    <s v="dissolved; average of replicates"/>
    <n v="151.14784716519443"/>
    <s v=""/>
    <m/>
  </r>
  <r>
    <x v="2"/>
    <s v="LEGG-10"/>
    <d v="2009-12-08T00:00:00"/>
    <m/>
    <n v="198.5"/>
    <m/>
    <m/>
    <x v="3"/>
    <s v="&lt;"/>
    <n v="0.1"/>
    <s v="dissolved"/>
    <n v="211.19601434010312"/>
    <s v=""/>
    <m/>
  </r>
  <r>
    <x v="2"/>
    <s v="LEGG-4"/>
    <d v="2009-12-08T00:00:00"/>
    <m/>
    <n v="195.9"/>
    <m/>
    <m/>
    <x v="3"/>
    <s v="&lt;"/>
    <n v="0.1"/>
    <s v="dissolved"/>
    <n v="208.84977636518326"/>
    <s v=""/>
    <m/>
  </r>
  <r>
    <x v="2"/>
    <s v="LEGG-6"/>
    <d v="2009-12-08T00:00:00"/>
    <m/>
    <n v="202.1"/>
    <m/>
    <m/>
    <x v="3"/>
    <s v="&lt;"/>
    <n v="0.1"/>
    <s v="dissolved"/>
    <n v="214.43692673729137"/>
    <s v=""/>
    <m/>
  </r>
  <r>
    <x v="2"/>
    <s v="LEGG-8"/>
    <d v="2009-12-08T00:00:00"/>
    <m/>
    <n v="155.4"/>
    <m/>
    <m/>
    <x v="3"/>
    <m/>
    <n v="0.9"/>
    <s v="dissolved"/>
    <n v="171.6365125094363"/>
    <s v=""/>
    <m/>
  </r>
  <r>
    <x v="2"/>
    <s v="LEGG-9"/>
    <d v="2009-12-08T00:00:00"/>
    <m/>
    <n v="188"/>
    <m/>
    <m/>
    <x v="3"/>
    <s v="&lt;"/>
    <n v="0.1"/>
    <s v="dissolved; average of duplicates"/>
    <n v="201.69130808031932"/>
    <s v=""/>
    <m/>
  </r>
  <r>
    <x v="3"/>
    <s v="LEGG-1"/>
    <d v="2009-12-16T00:00:00"/>
    <m/>
    <n v="117.55"/>
    <m/>
    <m/>
    <x v="0"/>
    <s v="&lt;"/>
    <n v="0.2"/>
    <s v="dissolved; average of replicates"/>
    <n v="2.5220252064158846"/>
    <s v=""/>
    <m/>
  </r>
  <r>
    <x v="3"/>
    <s v="LEGG-10"/>
    <d v="2009-12-16T00:00:00"/>
    <m/>
    <n v="211.1"/>
    <m/>
    <m/>
    <x v="0"/>
    <s v="&lt;"/>
    <n v="0.2"/>
    <s v="dissolved; average of duplicates"/>
    <n v="3.8854837290351645"/>
    <s v=""/>
    <m/>
  </r>
  <r>
    <x v="3"/>
    <s v="LEGG-4"/>
    <d v="2009-12-16T00:00:00"/>
    <m/>
    <n v="166.2"/>
    <m/>
    <m/>
    <x v="0"/>
    <s v="&lt;"/>
    <n v="0.2"/>
    <s v="dissolved"/>
    <n v="3.2570079471542392"/>
    <s v=""/>
    <m/>
  </r>
  <r>
    <x v="3"/>
    <s v="LEGG-6"/>
    <d v="2009-12-16T00:00:00"/>
    <m/>
    <n v="200.6"/>
    <m/>
    <m/>
    <x v="0"/>
    <s v="&lt;"/>
    <n v="0.2"/>
    <s v="dissolved"/>
    <n v="3.7419849519707507"/>
    <s v=""/>
    <m/>
  </r>
  <r>
    <x v="3"/>
    <s v="LEGG-8"/>
    <d v="2009-12-16T00:00:00"/>
    <m/>
    <n v="140.5"/>
    <m/>
    <m/>
    <x v="0"/>
    <s v="&lt;"/>
    <n v="0.2"/>
    <s v="dissolved"/>
    <n v="2.877130003773229"/>
    <s v=""/>
    <m/>
  </r>
  <r>
    <x v="3"/>
    <s v="LEGG-9"/>
    <d v="2009-12-16T00:00:00"/>
    <m/>
    <n v="170.5"/>
    <m/>
    <m/>
    <x v="0"/>
    <s v="&lt;"/>
    <n v="0.2"/>
    <s v="dissolved"/>
    <n v="3.3189919641899315"/>
    <s v=""/>
    <m/>
  </r>
  <r>
    <x v="3"/>
    <s v="LEGG-1"/>
    <d v="2009-12-16T00:00:00"/>
    <m/>
    <n v="117.55"/>
    <m/>
    <m/>
    <x v="1"/>
    <m/>
    <n v="2.2999999999999998"/>
    <s v="dissolved; average of replicates, wet"/>
    <n v="10.282702362443743"/>
    <s v=""/>
    <m/>
  </r>
  <r>
    <x v="3"/>
    <s v="LEGG-10"/>
    <d v="2009-12-16T00:00:00"/>
    <m/>
    <n v="211.1"/>
    <m/>
    <m/>
    <x v="1"/>
    <m/>
    <n v="1.35"/>
    <s v="dissolved; average of duplicates, wet"/>
    <n v="16.958101104252023"/>
    <s v=""/>
    <m/>
  </r>
  <r>
    <x v="3"/>
    <s v="LEGG-4"/>
    <d v="2009-12-16T00:00:00"/>
    <m/>
    <n v="166.2"/>
    <m/>
    <m/>
    <x v="1"/>
    <m/>
    <n v="1.4"/>
    <s v="dissolved, wet"/>
    <n v="13.823920608264512"/>
    <s v=""/>
    <m/>
  </r>
  <r>
    <x v="3"/>
    <s v="LEGG-6"/>
    <d v="2009-12-16T00:00:00"/>
    <m/>
    <n v="200.6"/>
    <m/>
    <m/>
    <x v="1"/>
    <m/>
    <n v="0.6"/>
    <s v="dissolved, wet"/>
    <n v="16.234682642352308"/>
    <s v=""/>
    <m/>
  </r>
  <r>
    <x v="3"/>
    <s v="LEGG-8"/>
    <d v="2009-12-16T00:00:00"/>
    <m/>
    <n v="140.5"/>
    <m/>
    <m/>
    <x v="1"/>
    <m/>
    <n v="1.1000000000000001"/>
    <s v="dissolved, wet"/>
    <n v="11.975439027593866"/>
    <s v=""/>
    <m/>
  </r>
  <r>
    <x v="3"/>
    <s v="LEGG-9"/>
    <d v="2009-12-16T00:00:00"/>
    <m/>
    <n v="170.5"/>
    <m/>
    <m/>
    <x v="1"/>
    <m/>
    <n v="1.3"/>
    <s v="dissolved, wet"/>
    <n v="14.128970240773747"/>
    <s v=""/>
    <m/>
  </r>
  <r>
    <x v="3"/>
    <s v="LEGG-1"/>
    <d v="2009-12-16T00:00:00"/>
    <m/>
    <n v="117.55"/>
    <m/>
    <m/>
    <x v="2"/>
    <m/>
    <n v="0.17499999999999999"/>
    <s v="dissolved; average of replicates, wet"/>
    <n v="2.9997338817530186"/>
    <s v=""/>
    <m/>
  </r>
  <r>
    <x v="3"/>
    <s v="LEGG-10"/>
    <d v="2009-12-16T00:00:00"/>
    <m/>
    <n v="211.1"/>
    <m/>
    <m/>
    <x v="2"/>
    <m/>
    <n v="0.18"/>
    <s v="dissolved; average of replicates, wet"/>
    <n v="5.6180522558203849"/>
    <s v=""/>
    <m/>
  </r>
  <r>
    <x v="3"/>
    <s v="LEGG-4"/>
    <d v="2009-12-16T00:00:00"/>
    <m/>
    <n v="166.2"/>
    <m/>
    <m/>
    <x v="2"/>
    <m/>
    <n v="0.14000000000000001"/>
    <s v="dissolved, wet"/>
    <n v="4.3552463231591929"/>
    <s v=""/>
    <m/>
  </r>
  <r>
    <x v="3"/>
    <s v="LEGG-6"/>
    <d v="2009-12-16T00:00:00"/>
    <m/>
    <n v="200.6"/>
    <m/>
    <m/>
    <x v="2"/>
    <m/>
    <n v="0.18"/>
    <s v="dissolved, wet"/>
    <n v="5.3221487282240796"/>
    <s v=""/>
    <m/>
  </r>
  <r>
    <x v="3"/>
    <s v="LEGG-8"/>
    <d v="2009-12-16T00:00:00"/>
    <m/>
    <n v="140.5"/>
    <m/>
    <m/>
    <x v="2"/>
    <m/>
    <n v="0.12"/>
    <s v="dissolved, wet"/>
    <n v="3.6368098342174142"/>
    <s v=""/>
    <m/>
  </r>
  <r>
    <x v="3"/>
    <s v="LEGG-9"/>
    <d v="2009-12-16T00:00:00"/>
    <m/>
    <n v="170.5"/>
    <m/>
    <m/>
    <x v="2"/>
    <m/>
    <n v="0.12"/>
    <s v="dissolved, wet"/>
    <n v="4.475836208915112"/>
    <s v=""/>
    <m/>
  </r>
  <r>
    <x v="3"/>
    <s v="LEGG-1"/>
    <d v="2009-12-16T00:00:00"/>
    <m/>
    <n v="117.55"/>
    <m/>
    <m/>
    <x v="3"/>
    <m/>
    <n v="11.25"/>
    <s v="dissolved; average of replicates"/>
    <n v="135.48551742921507"/>
    <s v=""/>
    <m/>
  </r>
  <r>
    <x v="3"/>
    <s v="LEGG-10"/>
    <d v="2009-12-16T00:00:00"/>
    <m/>
    <n v="211.1"/>
    <m/>
    <m/>
    <x v="3"/>
    <m/>
    <n v="9.15"/>
    <s v="dissolved; average of duplicates"/>
    <n v="222.50107676070192"/>
    <s v=""/>
    <m/>
  </r>
  <r>
    <x v="3"/>
    <s v="LEGG-4"/>
    <d v="2009-12-16T00:00:00"/>
    <m/>
    <n v="166.2"/>
    <m/>
    <m/>
    <x v="3"/>
    <m/>
    <n v="6.6"/>
    <s v="dissolved"/>
    <n v="181.69120269762124"/>
    <s v=""/>
    <m/>
  </r>
  <r>
    <x v="3"/>
    <s v="LEGG-6"/>
    <d v="2009-12-16T00:00:00"/>
    <m/>
    <n v="200.6"/>
    <m/>
    <m/>
    <x v="3"/>
    <s v="&lt;"/>
    <n v="0.1"/>
    <s v="dissolved"/>
    <n v="213.08762691030543"/>
    <s v=""/>
    <m/>
  </r>
  <r>
    <x v="3"/>
    <s v="LEGG-8"/>
    <d v="2009-12-16T00:00:00"/>
    <m/>
    <n v="140.5"/>
    <m/>
    <m/>
    <x v="3"/>
    <m/>
    <n v="2.7"/>
    <s v="dissolved"/>
    <n v="157.58663662791051"/>
    <s v=""/>
    <m/>
  </r>
  <r>
    <x v="3"/>
    <s v="LEGG-9"/>
    <d v="2009-12-16T00:00:00"/>
    <m/>
    <n v="170.5"/>
    <m/>
    <m/>
    <x v="3"/>
    <m/>
    <n v="10.9"/>
    <s v="dissolved"/>
    <n v="185.66639583029419"/>
    <s v=""/>
    <m/>
  </r>
  <r>
    <x v="2"/>
    <s v="LEGG-1"/>
    <d v="2010-01-28T00:00:00"/>
    <m/>
    <n v="68.05"/>
    <m/>
    <m/>
    <x v="0"/>
    <s v="&lt;"/>
    <n v="0.2"/>
    <s v="dissolved; average of replicates"/>
    <n v="1.6835204055079489"/>
    <s v=""/>
    <m/>
  </r>
  <r>
    <x v="2"/>
    <s v="LEGG-10"/>
    <d v="2010-01-28T00:00:00"/>
    <m/>
    <n v="188"/>
    <m/>
    <m/>
    <x v="0"/>
    <s v="&lt;"/>
    <n v="0.2"/>
    <s v="dissolved"/>
    <n v="3.5671231249463524"/>
    <s v=""/>
    <m/>
  </r>
  <r>
    <x v="2"/>
    <s v="LEGG-4"/>
    <d v="2010-01-28T00:00:00"/>
    <m/>
    <n v="118.6"/>
    <m/>
    <m/>
    <x v="0"/>
    <s v="&lt;"/>
    <n v="0.2"/>
    <s v="dissolved"/>
    <n v="2.5386497270495378"/>
    <s v=""/>
    <m/>
  </r>
  <r>
    <x v="2"/>
    <s v="LEGG-6"/>
    <d v="2010-01-28T00:00:00"/>
    <m/>
    <n v="190.2"/>
    <m/>
    <m/>
    <x v="0"/>
    <s v="&lt;"/>
    <n v="0.2"/>
    <s v="dissolved"/>
    <n v="3.5978733400009015"/>
    <s v=""/>
    <m/>
  </r>
  <r>
    <x v="2"/>
    <s v="LEGG-8"/>
    <d v="2010-01-28T00:00:00"/>
    <m/>
    <n v="82.4"/>
    <m/>
    <m/>
    <x v="0"/>
    <s v="&lt;"/>
    <n v="0.2"/>
    <s v="dissolved; average of duplicates"/>
    <n v="1.9395155398020441"/>
    <s v=""/>
    <m/>
  </r>
  <r>
    <x v="2"/>
    <s v="LEGG-9"/>
    <d v="2010-01-28T00:00:00"/>
    <m/>
    <n v="121.8"/>
    <m/>
    <m/>
    <x v="0"/>
    <s v="&lt;"/>
    <n v="0.2"/>
    <s v="dissolved"/>
    <n v="2.5890772484042794"/>
    <s v=""/>
    <m/>
  </r>
  <r>
    <x v="2"/>
    <s v="LEGG-1"/>
    <d v="2010-01-28T00:00:00"/>
    <m/>
    <n v="68.05"/>
    <m/>
    <m/>
    <x v="1"/>
    <m/>
    <n v="1.8"/>
    <s v="dissolved; average of replicates, wet"/>
    <n v="6.4454562003498719"/>
    <s v=""/>
    <m/>
  </r>
  <r>
    <x v="2"/>
    <s v="LEGG-10"/>
    <d v="2010-01-28T00:00:00"/>
    <m/>
    <n v="188"/>
    <m/>
    <m/>
    <x v="1"/>
    <m/>
    <n v="0.5"/>
    <s v="dissolved, wet"/>
    <n v="15.359246380063921"/>
    <s v=""/>
    <m/>
  </r>
  <r>
    <x v="2"/>
    <s v="LEGG-4"/>
    <d v="2010-01-28T00:00:00"/>
    <m/>
    <n v="118.6"/>
    <m/>
    <m/>
    <x v="1"/>
    <m/>
    <n v="1.1000000000000001"/>
    <s v="dissolved, wet"/>
    <n v="10.361136413603813"/>
    <s v=""/>
    <m/>
  </r>
  <r>
    <x v="2"/>
    <s v="LEGG-6"/>
    <d v="2010-01-28T00:00:00"/>
    <m/>
    <n v="190.2"/>
    <m/>
    <m/>
    <x v="1"/>
    <m/>
    <n v="0.6"/>
    <s v="dissolved, wet"/>
    <n v="15.512700503757316"/>
    <s v=""/>
    <m/>
  </r>
  <r>
    <x v="2"/>
    <s v="LEGG-8"/>
    <d v="2010-01-28T00:00:00"/>
    <m/>
    <n v="82.4"/>
    <m/>
    <m/>
    <x v="1"/>
    <m/>
    <n v="1.95"/>
    <s v="dissolved; average of duplicates, wet"/>
    <n v="7.5903504377555437"/>
    <s v=""/>
    <m/>
  </r>
  <r>
    <x v="2"/>
    <s v="LEGG-9"/>
    <d v="2010-01-28T00:00:00"/>
    <m/>
    <n v="121.8"/>
    <m/>
    <m/>
    <x v="1"/>
    <m/>
    <n v="1"/>
    <s v="dissolved, wet"/>
    <n v="10.59955499955694"/>
    <s v=""/>
    <m/>
  </r>
  <r>
    <x v="2"/>
    <s v="LEGG-1"/>
    <d v="2010-01-28T00:00:00"/>
    <m/>
    <n v="68.05"/>
    <m/>
    <m/>
    <x v="2"/>
    <m/>
    <n v="0.05"/>
    <s v="dissolved; average of replicates, wet"/>
    <n v="1.6510651935363485"/>
    <s v=""/>
    <m/>
  </r>
  <r>
    <x v="2"/>
    <s v="LEGG-10"/>
    <d v="2010-01-28T00:00:00"/>
    <m/>
    <n v="188"/>
    <m/>
    <m/>
    <x v="2"/>
    <m/>
    <n v="0.14000000000000001"/>
    <s v="dissolved, wet"/>
    <n v="4.9674727793692197"/>
    <s v=""/>
    <m/>
  </r>
  <r>
    <x v="2"/>
    <s v="LEGG-4"/>
    <d v="2010-01-28T00:00:00"/>
    <m/>
    <n v="118.6"/>
    <m/>
    <m/>
    <x v="2"/>
    <s v="&lt;"/>
    <n v="0.05"/>
    <s v="dissolved, wet"/>
    <n v="3.0287625513372163"/>
    <s v=""/>
    <m/>
  </r>
  <r>
    <x v="2"/>
    <s v="LEGG-6"/>
    <d v="2010-01-28T00:00:00"/>
    <m/>
    <n v="190.2"/>
    <m/>
    <m/>
    <x v="2"/>
    <m/>
    <n v="0.14000000000000001"/>
    <s v="dissolved, wet"/>
    <n v="5.029363395123668"/>
    <s v=""/>
    <m/>
  </r>
  <r>
    <x v="2"/>
    <s v="LEGG-8"/>
    <d v="2010-01-28T00:00:00"/>
    <m/>
    <n v="82.4"/>
    <m/>
    <m/>
    <x v="2"/>
    <s v="&lt;"/>
    <n v="0.05"/>
    <s v="dissolved; average of duplicates, wet"/>
    <n v="2.0371103313864389"/>
    <s v=""/>
    <m/>
  </r>
  <r>
    <x v="2"/>
    <s v="LEGG-9"/>
    <d v="2010-01-28T00:00:00"/>
    <m/>
    <n v="121.8"/>
    <m/>
    <m/>
    <x v="2"/>
    <m/>
    <n v="0.05"/>
    <s v="dissolved, wet"/>
    <n v="3.1173082962316001"/>
    <s v=""/>
    <m/>
  </r>
  <r>
    <x v="2"/>
    <s v="LEGG-1"/>
    <d v="2010-01-28T00:00:00"/>
    <m/>
    <n v="68.05"/>
    <m/>
    <m/>
    <x v="3"/>
    <s v="&lt;"/>
    <n v="0.1"/>
    <s v="dissolved; average of replicates"/>
    <n v="85.260624842794655"/>
    <s v=""/>
    <m/>
  </r>
  <r>
    <x v="2"/>
    <s v="LEGG-10"/>
    <d v="2010-01-28T00:00:00"/>
    <m/>
    <n v="188"/>
    <m/>
    <m/>
    <x v="3"/>
    <s v="&lt;"/>
    <n v="0.1"/>
    <s v="dissolved"/>
    <n v="201.69130808031932"/>
    <s v=""/>
    <m/>
  </r>
  <r>
    <x v="2"/>
    <s v="LEGG-4"/>
    <d v="2010-01-28T00:00:00"/>
    <m/>
    <n v="118.6"/>
    <m/>
    <m/>
    <x v="3"/>
    <s v="&lt;"/>
    <n v="0.1"/>
    <s v="dissolved"/>
    <n v="136.51022860952583"/>
    <s v=""/>
    <m/>
  </r>
  <r>
    <x v="2"/>
    <s v="LEGG-6"/>
    <d v="2010-01-28T00:00:00"/>
    <m/>
    <n v="190.2"/>
    <m/>
    <m/>
    <x v="3"/>
    <s v="&lt;"/>
    <n v="0.1"/>
    <s v="dissolved"/>
    <n v="203.6893415494595"/>
    <s v=""/>
    <m/>
  </r>
  <r>
    <x v="2"/>
    <s v="LEGG-8"/>
    <d v="2010-01-28T00:00:00"/>
    <m/>
    <n v="82.4"/>
    <m/>
    <m/>
    <x v="3"/>
    <s v="&lt;"/>
    <n v="0.1"/>
    <s v="dissolved; average of duplicates"/>
    <n v="100.2670790554275"/>
    <s v=""/>
    <m/>
  </r>
  <r>
    <x v="2"/>
    <s v="LEGG-9"/>
    <d v="2010-01-28T00:00:00"/>
    <m/>
    <n v="121.8"/>
    <m/>
    <m/>
    <x v="3"/>
    <s v="&lt;"/>
    <n v="0.1"/>
    <s v="dissolved"/>
    <n v="139.6246779212847"/>
    <s v=""/>
    <m/>
  </r>
  <r>
    <x v="2"/>
    <s v="LEGG-1"/>
    <d v="2010-02-17T00:00:00"/>
    <m/>
    <n v="103.8"/>
    <m/>
    <m/>
    <x v="0"/>
    <s v="&lt;"/>
    <n v="0.2"/>
    <s v="dissolved"/>
    <n v="2.3005242001908961"/>
    <s v=""/>
    <m/>
  </r>
  <r>
    <x v="2"/>
    <s v="LEGG-10"/>
    <d v="2010-02-17T00:00:00"/>
    <m/>
    <n v="184.2"/>
    <m/>
    <m/>
    <x v="0"/>
    <s v="&lt;"/>
    <n v="0.2"/>
    <s v="dissolved"/>
    <n v="3.5137831349214257"/>
    <s v=""/>
    <m/>
  </r>
  <r>
    <x v="2"/>
    <s v="LEGG-4"/>
    <d v="2010-02-17T00:00:00"/>
    <m/>
    <n v="128.05000000000001"/>
    <m/>
    <m/>
    <x v="0"/>
    <s v="&lt;"/>
    <n v="0.2"/>
    <s v="dissolved; average of replicates"/>
    <n v="2.6865727808549722"/>
    <s v=""/>
    <m/>
  </r>
  <r>
    <x v="2"/>
    <s v="LEGG-6"/>
    <d v="2010-02-17T00:00:00"/>
    <m/>
    <n v="184.9"/>
    <m/>
    <m/>
    <x v="0"/>
    <s v="&lt;"/>
    <n v="0.2"/>
    <s v="dissolved"/>
    <n v="3.5236306870092924"/>
    <s v=""/>
    <m/>
  </r>
  <r>
    <x v="2"/>
    <s v="LEGG-8"/>
    <d v="2010-02-17T00:00:00"/>
    <m/>
    <n v="79.099999999999994"/>
    <m/>
    <m/>
    <x v="0"/>
    <s v="&lt;"/>
    <n v="0.2"/>
    <s v="dissolved; average of duplicates"/>
    <n v="1.8817608290495367"/>
    <s v=""/>
    <m/>
  </r>
  <r>
    <x v="2"/>
    <s v="LEGG-9"/>
    <d v="2010-02-17T00:00:00"/>
    <m/>
    <n v="129"/>
    <m/>
    <m/>
    <x v="0"/>
    <s v="&lt;"/>
    <n v="0.2"/>
    <s v="dissolved"/>
    <n v="2.701280761222296"/>
    <s v=""/>
    <m/>
  </r>
  <r>
    <x v="2"/>
    <s v="LEGG-1"/>
    <d v="2010-02-17T00:00:00"/>
    <m/>
    <n v="103.8"/>
    <m/>
    <m/>
    <x v="1"/>
    <m/>
    <n v="0.9"/>
    <s v="dissolved, dry"/>
    <n v="9.24576101159332"/>
    <s v=""/>
    <m/>
  </r>
  <r>
    <x v="2"/>
    <s v="LEGG-10"/>
    <d v="2010-02-17T00:00:00"/>
    <m/>
    <n v="184.2"/>
    <m/>
    <m/>
    <x v="1"/>
    <m/>
    <n v="0.6"/>
    <s v="dissolved, dry"/>
    <n v="15.093571282486618"/>
    <s v=""/>
    <m/>
  </r>
  <r>
    <x v="2"/>
    <s v="LEGG-4"/>
    <d v="2010-02-17T00:00:00"/>
    <m/>
    <n v="128.05000000000001"/>
    <m/>
    <m/>
    <x v="1"/>
    <m/>
    <n v="0.8"/>
    <s v="dissolved; average of replicates, dry"/>
    <n v="11.06261703690542"/>
    <s v=""/>
    <m/>
  </r>
  <r>
    <x v="2"/>
    <s v="LEGG-6"/>
    <d v="2010-02-17T00:00:00"/>
    <m/>
    <n v="184.9"/>
    <m/>
    <m/>
    <x v="1"/>
    <m/>
    <n v="0.6"/>
    <s v="dissolved, dry"/>
    <n v="15.142570887715241"/>
    <s v=""/>
    <m/>
  </r>
  <r>
    <x v="2"/>
    <s v="LEGG-8"/>
    <d v="2010-02-17T00:00:00"/>
    <m/>
    <n v="79.099999999999994"/>
    <m/>
    <m/>
    <x v="1"/>
    <m/>
    <n v="1.1499999999999999"/>
    <s v="dissolved; average of duplicates, dry"/>
    <n v="7.3298287810812139"/>
    <s v=""/>
    <m/>
  </r>
  <r>
    <x v="2"/>
    <s v="LEGG-9"/>
    <d v="2010-02-17T00:00:00"/>
    <m/>
    <n v="129"/>
    <m/>
    <m/>
    <x v="1"/>
    <m/>
    <n v="0.8"/>
    <s v="dissolved, dry"/>
    <n v="11.132710927172075"/>
    <s v=""/>
    <m/>
  </r>
  <r>
    <x v="2"/>
    <s v="LEGG-1"/>
    <d v="2010-02-17T00:00:00"/>
    <m/>
    <n v="103.8"/>
    <m/>
    <m/>
    <x v="2"/>
    <m/>
    <n v="0.06"/>
    <s v="dissolved, dry"/>
    <n v="2.6208787173993051"/>
    <s v=""/>
    <m/>
  </r>
  <r>
    <x v="2"/>
    <s v="LEGG-10"/>
    <d v="2010-02-17T00:00:00"/>
    <m/>
    <n v="184.2"/>
    <m/>
    <m/>
    <x v="2"/>
    <m/>
    <n v="0.16"/>
    <s v="dissolved, dry"/>
    <n v="4.8606117026485638"/>
    <s v=""/>
    <m/>
  </r>
  <r>
    <x v="2"/>
    <s v="LEGG-4"/>
    <d v="2010-02-17T00:00:00"/>
    <m/>
    <n v="128.05000000000001"/>
    <m/>
    <m/>
    <x v="2"/>
    <m/>
    <n v="0.06"/>
    <s v="dissolved; average of replicates, dry"/>
    <n v="3.2905667179362186"/>
    <s v=""/>
    <m/>
  </r>
  <r>
    <x v="2"/>
    <s v="LEGG-6"/>
    <d v="2010-02-17T00:00:00"/>
    <m/>
    <n v="184.9"/>
    <m/>
    <m/>
    <x v="2"/>
    <m/>
    <n v="0.16"/>
    <s v="dissolved, dry"/>
    <n v="4.8802926135049702"/>
    <s v=""/>
    <m/>
  </r>
  <r>
    <x v="2"/>
    <s v="LEGG-8"/>
    <d v="2010-02-17T00:00:00"/>
    <m/>
    <n v="79.099999999999994"/>
    <m/>
    <m/>
    <x v="2"/>
    <m/>
    <n v="5.5E-2"/>
    <s v="dissolved; average of duplicates, dry"/>
    <n v="1.9478870011532725"/>
    <s v=""/>
    <m/>
  </r>
  <r>
    <x v="2"/>
    <s v="LEGG-9"/>
    <d v="2010-02-17T00:00:00"/>
    <m/>
    <n v="129"/>
    <m/>
    <m/>
    <x v="2"/>
    <m/>
    <n v="0.05"/>
    <s v="dissolved, dry"/>
    <n v="3.3169367305491333"/>
    <s v=""/>
    <m/>
  </r>
  <r>
    <x v="2"/>
    <s v="LEGG-1"/>
    <d v="2010-02-17T00:00:00"/>
    <m/>
    <n v="103.8"/>
    <m/>
    <m/>
    <x v="3"/>
    <m/>
    <n v="0.2"/>
    <s v="dissolved"/>
    <n v="121.93187566963626"/>
    <s v=""/>
    <m/>
  </r>
  <r>
    <x v="2"/>
    <s v="LEGG-10"/>
    <d v="2010-02-17T00:00:00"/>
    <m/>
    <n v="184.2"/>
    <m/>
    <m/>
    <x v="3"/>
    <m/>
    <n v="0.8"/>
    <s v="dissolved"/>
    <n v="198.23171438610612"/>
    <s v=""/>
    <m/>
  </r>
  <r>
    <x v="2"/>
    <s v="LEGG-4"/>
    <d v="2010-02-17T00:00:00"/>
    <m/>
    <n v="128.05000000000001"/>
    <m/>
    <m/>
    <x v="3"/>
    <m/>
    <n v="3.55"/>
    <s v="dissolved; average of replicates"/>
    <n v="145.67195792199601"/>
    <s v=""/>
    <m/>
  </r>
  <r>
    <x v="2"/>
    <s v="LEGG-6"/>
    <d v="2010-02-17T00:00:00"/>
    <m/>
    <n v="184.9"/>
    <m/>
    <m/>
    <x v="3"/>
    <m/>
    <n v="2.1"/>
    <s v="dissolved"/>
    <n v="198.86982051186075"/>
    <s v=""/>
    <m/>
  </r>
  <r>
    <x v="2"/>
    <s v="LEGG-8"/>
    <d v="2010-02-17T00:00:00"/>
    <m/>
    <n v="79.099999999999994"/>
    <m/>
    <m/>
    <x v="3"/>
    <m/>
    <n v="1.0499999999999998"/>
    <s v="dissolved; average of duplicates"/>
    <n v="96.854136025256153"/>
    <s v=""/>
    <m/>
  </r>
  <r>
    <x v="2"/>
    <s v="LEGG-9"/>
    <d v="2010-02-17T00:00:00"/>
    <m/>
    <n v="129"/>
    <m/>
    <m/>
    <x v="3"/>
    <m/>
    <n v="4"/>
    <s v="dissolved"/>
    <n v="146.58714907712209"/>
    <s v=""/>
    <m/>
  </r>
  <r>
    <x v="2"/>
    <s v="Centr Lake"/>
    <d v="2007-05-18T00:00:00"/>
    <m/>
    <m/>
    <m/>
    <m/>
    <x v="4"/>
    <m/>
    <n v="0.23"/>
    <m/>
    <n v="1"/>
    <s v=""/>
    <m/>
  </r>
  <r>
    <x v="2"/>
    <s v="Centr Lake"/>
    <d v="2007-05-25T00:00:00"/>
    <m/>
    <m/>
    <m/>
    <m/>
    <x v="4"/>
    <m/>
    <n v="0.51"/>
    <m/>
    <n v="1"/>
    <s v=""/>
    <m/>
  </r>
  <r>
    <x v="2"/>
    <s v="Centr Lake"/>
    <d v="2007-05-31T00:00:00"/>
    <m/>
    <m/>
    <m/>
    <m/>
    <x v="4"/>
    <m/>
    <n v="0.53"/>
    <m/>
    <n v="1"/>
    <s v=""/>
    <m/>
  </r>
  <r>
    <x v="2"/>
    <s v="Centr Lake"/>
    <d v="2007-06-18T00:00:00"/>
    <m/>
    <m/>
    <m/>
    <m/>
    <x v="4"/>
    <m/>
    <n v="0.06"/>
    <m/>
    <n v="1"/>
    <s v=""/>
    <m/>
  </r>
  <r>
    <x v="2"/>
    <s v="Centr Lake"/>
    <d v="2007-06-21T00:00:00"/>
    <m/>
    <m/>
    <m/>
    <m/>
    <x v="4"/>
    <m/>
    <n v="0.1"/>
    <m/>
    <n v="1"/>
    <s v=""/>
    <m/>
  </r>
  <r>
    <x v="2"/>
    <s v="Centr Lake"/>
    <d v="2007-06-29T00:00:00"/>
    <m/>
    <m/>
    <m/>
    <m/>
    <x v="4"/>
    <m/>
    <n v="0.36"/>
    <m/>
    <n v="1"/>
    <s v=""/>
    <m/>
  </r>
  <r>
    <x v="2"/>
    <s v="Centr Lake"/>
    <d v="2007-07-05T00:00:00"/>
    <m/>
    <m/>
    <m/>
    <m/>
    <x v="4"/>
    <m/>
    <n v="0.25"/>
    <m/>
    <n v="1"/>
    <s v=""/>
    <m/>
  </r>
  <r>
    <x v="2"/>
    <s v="North Lake"/>
    <d v="2007-05-18T00:00:00"/>
    <m/>
    <m/>
    <m/>
    <m/>
    <x v="4"/>
    <m/>
    <n v="0.01"/>
    <m/>
    <n v="1"/>
    <s v=""/>
    <m/>
  </r>
  <r>
    <x v="2"/>
    <s v="North Lake"/>
    <d v="2007-05-25T00:00:00"/>
    <m/>
    <m/>
    <m/>
    <m/>
    <x v="4"/>
    <m/>
    <n v="0.01"/>
    <m/>
    <n v="1"/>
    <s v=""/>
    <m/>
  </r>
  <r>
    <x v="2"/>
    <s v="North Lake"/>
    <d v="2007-05-31T00:00:00"/>
    <m/>
    <m/>
    <m/>
    <m/>
    <x v="4"/>
    <m/>
    <n v="0.02"/>
    <m/>
    <n v="1"/>
    <s v=""/>
    <m/>
  </r>
  <r>
    <x v="2"/>
    <s v="North Lake"/>
    <d v="2007-06-18T00:00:00"/>
    <m/>
    <m/>
    <m/>
    <m/>
    <x v="4"/>
    <m/>
    <n v="0.01"/>
    <m/>
    <n v="1"/>
    <s v=""/>
    <m/>
  </r>
  <r>
    <x v="2"/>
    <s v="North Lake"/>
    <d v="2007-06-21T00:00:00"/>
    <m/>
    <m/>
    <m/>
    <m/>
    <x v="4"/>
    <m/>
    <n v="0.04"/>
    <m/>
    <n v="1"/>
    <s v=""/>
    <m/>
  </r>
  <r>
    <x v="2"/>
    <s v="North Lake"/>
    <d v="2007-06-29T00:00:00"/>
    <m/>
    <m/>
    <m/>
    <m/>
    <x v="4"/>
    <m/>
    <n v="0.2"/>
    <m/>
    <n v="1"/>
    <s v=""/>
    <m/>
  </r>
  <r>
    <x v="2"/>
    <s v="North Lake"/>
    <d v="2007-07-05T00:00:00"/>
    <m/>
    <m/>
    <m/>
    <m/>
    <x v="4"/>
    <m/>
    <n v="0.03"/>
    <m/>
    <n v="1"/>
    <s v=""/>
    <m/>
  </r>
  <r>
    <x v="2"/>
    <s v="South Lake"/>
    <d v="2007-05-18T00:00:00"/>
    <m/>
    <m/>
    <m/>
    <m/>
    <x v="4"/>
    <m/>
    <n v="0.01"/>
    <m/>
    <n v="1"/>
    <s v=""/>
    <m/>
  </r>
  <r>
    <x v="2"/>
    <s v="South Lake"/>
    <d v="2007-05-25T00:00:00"/>
    <m/>
    <m/>
    <m/>
    <m/>
    <x v="4"/>
    <m/>
    <n v="0.01"/>
    <m/>
    <n v="1"/>
    <s v=""/>
    <m/>
  </r>
  <r>
    <x v="2"/>
    <s v="South Lake"/>
    <d v="2007-05-31T00:00:00"/>
    <m/>
    <m/>
    <m/>
    <m/>
    <x v="4"/>
    <m/>
    <n v="0.1"/>
    <m/>
    <n v="1"/>
    <s v=""/>
    <m/>
  </r>
  <r>
    <x v="2"/>
    <s v="South Lake"/>
    <d v="2007-06-18T00:00:00"/>
    <m/>
    <m/>
    <m/>
    <m/>
    <x v="4"/>
    <m/>
    <n v="0.1"/>
    <m/>
    <n v="1"/>
    <s v=""/>
    <m/>
  </r>
  <r>
    <x v="2"/>
    <s v="South Lake"/>
    <d v="2007-06-21T00:00:00"/>
    <m/>
    <m/>
    <m/>
    <m/>
    <x v="4"/>
    <m/>
    <n v="0.12"/>
    <m/>
    <n v="1"/>
    <s v=""/>
    <m/>
  </r>
  <r>
    <x v="2"/>
    <s v="South Lake"/>
    <d v="2007-06-29T00:00:00"/>
    <m/>
    <m/>
    <m/>
    <m/>
    <x v="4"/>
    <m/>
    <n v="0.05"/>
    <m/>
    <n v="1"/>
    <s v=""/>
    <m/>
  </r>
  <r>
    <x v="2"/>
    <s v="South Lake"/>
    <d v="2007-07-05T00:00:00"/>
    <m/>
    <m/>
    <m/>
    <m/>
    <x v="4"/>
    <m/>
    <n v="7.0000000000000007E-2"/>
    <m/>
    <n v="1"/>
    <s v=""/>
    <m/>
  </r>
  <r>
    <x v="0"/>
    <s v="LEGG1"/>
    <d v="2009-02-03T00:00:00"/>
    <m/>
    <m/>
    <n v="9"/>
    <n v="12.5"/>
    <x v="4"/>
    <s v="&lt;"/>
    <n v="0.03"/>
    <m/>
    <n v="1"/>
    <s v=""/>
    <m/>
  </r>
  <r>
    <x v="0"/>
    <s v="LEGG2"/>
    <d v="2009-02-03T00:00:00"/>
    <m/>
    <m/>
    <n v="8.8000000000000007"/>
    <n v="14.5"/>
    <x v="4"/>
    <m/>
    <n v="0.03"/>
    <m/>
    <n v="1"/>
    <s v=""/>
    <m/>
  </r>
  <r>
    <x v="0"/>
    <s v="LEGG3"/>
    <d v="2009-02-03T00:00:00"/>
    <m/>
    <m/>
    <n v="8"/>
    <n v="12.5"/>
    <x v="4"/>
    <m/>
    <n v="0.06"/>
    <m/>
    <n v="1"/>
    <s v=""/>
    <m/>
  </r>
  <r>
    <x v="0"/>
    <s v="LEGG4"/>
    <d v="2009-02-03T00:00:00"/>
    <m/>
    <m/>
    <n v="8.1999999999999993"/>
    <n v="14.5"/>
    <x v="4"/>
    <m/>
    <n v="7.0000000000000007E-2"/>
    <m/>
    <n v="1"/>
    <s v=""/>
    <m/>
  </r>
  <r>
    <x v="0"/>
    <s v="LEGG44"/>
    <d v="2009-02-03T00:00:00"/>
    <m/>
    <m/>
    <n v="8.3000000000000007"/>
    <n v="15"/>
    <x v="4"/>
    <m/>
    <n v="0.06"/>
    <m/>
    <n v="1"/>
    <s v=""/>
    <m/>
  </r>
  <r>
    <x v="0"/>
    <s v="LEGG5"/>
    <d v="2009-02-03T00:00:00"/>
    <m/>
    <m/>
    <n v="8.1"/>
    <n v="16.5"/>
    <x v="4"/>
    <s v="&lt;"/>
    <n v="0.03"/>
    <m/>
    <n v="1"/>
    <s v=""/>
    <m/>
  </r>
  <r>
    <x v="0"/>
    <s v="LEGG6"/>
    <d v="2009-02-03T00:00:00"/>
    <m/>
    <m/>
    <n v="8.3000000000000007"/>
    <n v="16"/>
    <x v="4"/>
    <s v="&lt;"/>
    <n v="0.03"/>
    <m/>
    <n v="1"/>
    <s v=""/>
    <m/>
  </r>
  <r>
    <x v="0"/>
    <s v="LEGG7"/>
    <d v="2009-02-03T00:00:00"/>
    <m/>
    <m/>
    <n v="9"/>
    <n v="12.5"/>
    <x v="4"/>
    <s v="&lt;"/>
    <n v="0.03"/>
    <m/>
    <n v="1"/>
    <s v=""/>
    <m/>
  </r>
  <r>
    <x v="0"/>
    <s v="LEGG7"/>
    <d v="2009-07-14T00:00:00"/>
    <m/>
    <m/>
    <m/>
    <m/>
    <x v="4"/>
    <s v="&lt;"/>
    <n v="0.03"/>
    <m/>
    <n v="1"/>
    <s v=""/>
    <m/>
  </r>
  <r>
    <x v="0"/>
    <s v="LEGG8"/>
    <d v="2009-07-15T00:00:00"/>
    <m/>
    <m/>
    <m/>
    <m/>
    <x v="4"/>
    <s v="&lt;"/>
    <n v="0.03"/>
    <m/>
    <n v="1"/>
    <s v=""/>
    <m/>
  </r>
  <r>
    <x v="0"/>
    <s v="LEGG9"/>
    <d v="2009-07-16T00:00:00"/>
    <m/>
    <m/>
    <m/>
    <m/>
    <x v="4"/>
    <s v="&lt;"/>
    <n v="0.03"/>
    <m/>
    <n v="1"/>
    <s v=""/>
    <m/>
  </r>
  <r>
    <x v="0"/>
    <s v="LEGG10"/>
    <d v="2009-07-17T00:00:00"/>
    <m/>
    <m/>
    <m/>
    <m/>
    <x v="4"/>
    <s v="&lt;"/>
    <n v="0.03"/>
    <m/>
    <n v="1"/>
    <s v=""/>
    <m/>
  </r>
  <r>
    <x v="0"/>
    <s v="LEGG10D"/>
    <d v="2009-07-18T00:00:00"/>
    <m/>
    <m/>
    <m/>
    <m/>
    <x v="4"/>
    <s v="&lt;"/>
    <n v="0.03"/>
    <m/>
    <n v="1"/>
    <s v=""/>
    <m/>
  </r>
  <r>
    <x v="2"/>
    <s v="Near EPA"/>
    <d v="2007-05-18T00:00:00"/>
    <m/>
    <m/>
    <m/>
    <m/>
    <x v="4"/>
    <m/>
    <n v="0.01"/>
    <m/>
    <n v="1"/>
    <s v=""/>
    <m/>
  </r>
  <r>
    <x v="2"/>
    <s v="Near EPA"/>
    <d v="2007-05-25T00:00:00"/>
    <m/>
    <m/>
    <m/>
    <m/>
    <x v="4"/>
    <m/>
    <n v="0.01"/>
    <m/>
    <n v="1"/>
    <s v=""/>
    <m/>
  </r>
  <r>
    <x v="2"/>
    <s v="Near EPA"/>
    <d v="2007-05-31T00:00:00"/>
    <m/>
    <m/>
    <m/>
    <m/>
    <x v="4"/>
    <m/>
    <n v="0.12"/>
    <m/>
    <n v="1"/>
    <s v=""/>
    <m/>
  </r>
  <r>
    <x v="2"/>
    <s v="Near EPA"/>
    <d v="2007-06-18T00:00:00"/>
    <m/>
    <m/>
    <m/>
    <m/>
    <x v="4"/>
    <m/>
    <n v="0.05"/>
    <m/>
    <n v="1"/>
    <s v=""/>
    <m/>
  </r>
  <r>
    <x v="2"/>
    <s v="Near EPA"/>
    <d v="2007-06-21T00:00:00"/>
    <m/>
    <m/>
    <m/>
    <m/>
    <x v="4"/>
    <m/>
    <n v="0.08"/>
    <m/>
    <n v="1"/>
    <s v=""/>
    <m/>
  </r>
  <r>
    <x v="2"/>
    <s v="Near EPA"/>
    <d v="2007-06-29T00:00:00"/>
    <m/>
    <m/>
    <m/>
    <m/>
    <x v="4"/>
    <m/>
    <n v="5.76"/>
    <m/>
    <n v="1"/>
    <n v="1"/>
    <m/>
  </r>
  <r>
    <x v="2"/>
    <s v="Near EPA"/>
    <d v="2007-07-05T00:00:00"/>
    <m/>
    <m/>
    <m/>
    <m/>
    <x v="4"/>
    <m/>
    <n v="0.01"/>
    <m/>
    <n v="1"/>
    <s v="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dataOnRows="1" applyNumberFormats="0" applyBorderFormats="0" applyFontFormats="0" applyPatternFormats="0" applyAlignmentFormats="0" applyWidthHeightFormats="1" dataCaption="Data" updatedVersion="3" minRefreshableVersion="3" showMemberPropertyTips="0" useAutoFormatting="1" colGrandTotals="0" itemPrintTitles="1" createdVersion="3" indent="0" compact="0" compactData="0" gridDropZones="1">
  <location ref="A4:E40" firstHeaderRow="1" firstDataRow="2" firstDataCol="2"/>
  <pivotFields count="14">
    <pivotField axis="axisRow" compact="0" outline="0" subtotalTop="0" showAll="0" includeNewItemsInFilter="1">
      <items count="5">
        <item x="3"/>
        <item x="2"/>
        <item x="0"/>
        <item x="1"/>
        <item t="default"/>
      </items>
    </pivotField>
    <pivotField compact="0" outline="0" subtotalTop="0" showAll="0" includeNewItemsInFilter="1"/>
    <pivotField dataField="1" compact="0" numFmtId="167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6">
        <item h="1" x="0"/>
        <item x="1"/>
        <item x="2"/>
        <item h="1" x="3"/>
        <item x="4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numFmtId="2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</pivotFields>
  <rowFields count="2">
    <field x="0"/>
    <field x="-2"/>
  </rowFields>
  <rowItems count="35">
    <i>
      <x/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>
      <x v="1"/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>
      <x v="2"/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>
      <x v="3"/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 t="grand">
      <x/>
    </i>
    <i t="grand" i="1">
      <x/>
    </i>
    <i t="grand" i="2">
      <x/>
    </i>
    <i t="grand" i="3">
      <x/>
    </i>
    <i t="grand" i="4">
      <x/>
    </i>
    <i t="grand" i="5">
      <x/>
    </i>
    <i t="grand" i="6">
      <x/>
    </i>
  </rowItems>
  <colFields count="1">
    <field x="7"/>
  </colFields>
  <colItems count="3">
    <i>
      <x v="1"/>
    </i>
    <i>
      <x v="2"/>
    </i>
    <i>
      <x v="4"/>
    </i>
  </colItems>
  <dataFields count="7">
    <dataField name="Number of Exceedances" fld="12" subtotal="countNums" baseField="0" baseItem="0"/>
    <dataField name="Number of Samples" fld="9" subtotal="countNums" baseField="0" baseItem="0"/>
    <dataField name="Average Result" fld="9" subtotal="average" baseField="0" baseItem="0" numFmtId="2"/>
    <dataField name="Minimum Result" fld="9" subtotal="min" baseField="0" baseItem="0" numFmtId="2"/>
    <dataField name="Maximum Result" fld="9" subtotal="max" baseField="0" baseItem="0" numFmtId="2"/>
    <dataField name="Start Date" fld="2" subtotal="min" baseField="0" baseItem="0" numFmtId="14"/>
    <dataField name="End Date" fld="2" subtotal="max" baseField="0" baseItem="0" numFmtId="14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2"/>
  <sheetViews>
    <sheetView tabSelected="1" workbookViewId="0">
      <selection activeCell="A29" sqref="A29"/>
    </sheetView>
  </sheetViews>
  <sheetFormatPr defaultRowHeight="12.75"/>
  <cols>
    <col min="1" max="1" width="26.85546875" customWidth="1"/>
    <col min="2" max="2" width="17.7109375" customWidth="1"/>
    <col min="3" max="3" width="13" customWidth="1"/>
    <col min="4" max="4" width="17.42578125" customWidth="1"/>
    <col min="5" max="5" width="17.7109375" customWidth="1"/>
  </cols>
  <sheetData>
    <row r="1" spans="1:2" s="114" customFormat="1" ht="15">
      <c r="A1" s="127" t="s">
        <v>237</v>
      </c>
    </row>
    <row r="2" spans="1:2" s="114" customFormat="1" ht="15"/>
    <row r="3" spans="1:2" s="114" customFormat="1" ht="15">
      <c r="A3" s="115"/>
      <c r="B3" s="137" t="s">
        <v>217</v>
      </c>
    </row>
    <row r="4" spans="1:2" s="114" customFormat="1" ht="15">
      <c r="A4" s="135" t="s">
        <v>235</v>
      </c>
      <c r="B4" s="136"/>
    </row>
    <row r="5" spans="1:2" s="114" customFormat="1" ht="15">
      <c r="A5" s="115" t="s">
        <v>16</v>
      </c>
      <c r="B5" s="115">
        <v>1</v>
      </c>
    </row>
    <row r="6" spans="1:2" s="114" customFormat="1" ht="15">
      <c r="A6" s="115" t="s">
        <v>18</v>
      </c>
      <c r="B6" s="115">
        <v>28</v>
      </c>
    </row>
    <row r="7" spans="1:2" s="114" customFormat="1" ht="15">
      <c r="A7" s="115" t="s">
        <v>14</v>
      </c>
      <c r="B7" s="117">
        <v>0.31642857142857134</v>
      </c>
    </row>
    <row r="8" spans="1:2" s="114" customFormat="1" ht="15">
      <c r="A8" s="115" t="s">
        <v>20</v>
      </c>
      <c r="B8" s="117">
        <v>0.01</v>
      </c>
    </row>
    <row r="9" spans="1:2" s="114" customFormat="1" ht="15">
      <c r="A9" s="115" t="s">
        <v>22</v>
      </c>
      <c r="B9" s="117">
        <v>5.76</v>
      </c>
    </row>
    <row r="10" spans="1:2" s="114" customFormat="1" ht="15">
      <c r="A10" s="115" t="s">
        <v>24</v>
      </c>
      <c r="B10" s="118">
        <v>39220</v>
      </c>
    </row>
    <row r="11" spans="1:2" s="114" customFormat="1" ht="15">
      <c r="A11" s="115" t="s">
        <v>26</v>
      </c>
      <c r="B11" s="118">
        <v>39268</v>
      </c>
    </row>
    <row r="12" spans="1:2" s="114" customFormat="1" ht="15">
      <c r="A12" s="135" t="s">
        <v>232</v>
      </c>
      <c r="B12" s="136"/>
    </row>
    <row r="13" spans="1:2" s="114" customFormat="1" ht="15">
      <c r="A13" s="115" t="s">
        <v>16</v>
      </c>
      <c r="B13" s="115">
        <v>0</v>
      </c>
    </row>
    <row r="14" spans="1:2" s="114" customFormat="1" ht="15">
      <c r="A14" s="115" t="s">
        <v>18</v>
      </c>
      <c r="B14" s="115">
        <v>13</v>
      </c>
    </row>
    <row r="15" spans="1:2" s="114" customFormat="1" ht="15">
      <c r="A15" s="115" t="s">
        <v>14</v>
      </c>
      <c r="B15" s="117">
        <v>3.7692307692307692E-2</v>
      </c>
    </row>
    <row r="16" spans="1:2" s="114" customFormat="1" ht="15">
      <c r="A16" s="115" t="s">
        <v>20</v>
      </c>
      <c r="B16" s="117">
        <v>0.03</v>
      </c>
    </row>
    <row r="17" spans="1:2" s="114" customFormat="1" ht="15">
      <c r="A17" s="115" t="s">
        <v>22</v>
      </c>
      <c r="B17" s="117">
        <v>7.0000000000000007E-2</v>
      </c>
    </row>
    <row r="18" spans="1:2" s="114" customFormat="1" ht="15">
      <c r="A18" s="115" t="s">
        <v>24</v>
      </c>
      <c r="B18" s="118">
        <v>39847</v>
      </c>
    </row>
    <row r="19" spans="1:2" s="114" customFormat="1" ht="15">
      <c r="A19" s="115" t="s">
        <v>26</v>
      </c>
      <c r="B19" s="118">
        <v>40012</v>
      </c>
    </row>
    <row r="20" spans="1:2" s="114" customFormat="1" ht="15">
      <c r="A20" s="135"/>
      <c r="B20" s="136"/>
    </row>
    <row r="21" spans="1:2" s="114" customFormat="1" ht="15">
      <c r="A21" s="115" t="s">
        <v>17</v>
      </c>
      <c r="B21" s="115">
        <v>1</v>
      </c>
    </row>
    <row r="22" spans="1:2" s="114" customFormat="1" ht="15">
      <c r="A22" s="115" t="s">
        <v>19</v>
      </c>
      <c r="B22" s="115">
        <v>41</v>
      </c>
    </row>
    <row r="23" spans="1:2" s="114" customFormat="1" ht="15">
      <c r="A23" s="115" t="s">
        <v>15</v>
      </c>
      <c r="B23" s="117">
        <v>0.22804878048780469</v>
      </c>
    </row>
    <row r="24" spans="1:2" s="114" customFormat="1" ht="15">
      <c r="A24" s="115" t="s">
        <v>21</v>
      </c>
      <c r="B24" s="117">
        <v>0.01</v>
      </c>
    </row>
    <row r="25" spans="1:2" s="114" customFormat="1" ht="15">
      <c r="A25" s="116" t="s">
        <v>23</v>
      </c>
      <c r="B25" s="117">
        <v>5.76</v>
      </c>
    </row>
    <row r="26" spans="1:2" s="114" customFormat="1" ht="15">
      <c r="A26" s="119" t="s">
        <v>25</v>
      </c>
      <c r="B26" s="118">
        <v>39220</v>
      </c>
    </row>
    <row r="27" spans="1:2" s="114" customFormat="1" ht="15">
      <c r="A27" s="120" t="s">
        <v>27</v>
      </c>
      <c r="B27" s="118">
        <v>40012</v>
      </c>
    </row>
    <row r="28" spans="1:2" s="114" customFormat="1" ht="15">
      <c r="A28" s="138" t="s">
        <v>236</v>
      </c>
      <c r="B28"/>
    </row>
    <row r="29" spans="1:2" s="114" customFormat="1" ht="15">
      <c r="A29"/>
      <c r="B29"/>
    </row>
    <row r="30" spans="1:2" s="114" customFormat="1" ht="15">
      <c r="A30"/>
      <c r="B30"/>
    </row>
    <row r="31" spans="1:2" s="114" customFormat="1" ht="15">
      <c r="A31"/>
      <c r="B31"/>
    </row>
    <row r="32" spans="1:2" s="114" customFormat="1" ht="15">
      <c r="A32"/>
      <c r="B32"/>
    </row>
    <row r="33" spans="1:2" s="114" customFormat="1" ht="15">
      <c r="A33"/>
      <c r="B33"/>
    </row>
    <row r="34" spans="1:2" s="114" customFormat="1" ht="15">
      <c r="A34"/>
      <c r="B34"/>
    </row>
    <row r="35" spans="1:2" s="114" customFormat="1" ht="15">
      <c r="A35"/>
      <c r="B35"/>
    </row>
    <row r="36" spans="1:2" s="114" customFormat="1" ht="15">
      <c r="A36"/>
      <c r="B36"/>
    </row>
    <row r="37" spans="1:2" s="114" customFormat="1" ht="15">
      <c r="A37"/>
      <c r="B37"/>
    </row>
    <row r="38" spans="1:2" s="114" customFormat="1" ht="15">
      <c r="A38"/>
      <c r="B38"/>
    </row>
    <row r="39" spans="1:2" s="114" customFormat="1" ht="15">
      <c r="A39"/>
      <c r="B39"/>
    </row>
    <row r="40" spans="1:2" s="114" customFormat="1" ht="15">
      <c r="A40"/>
      <c r="B40"/>
    </row>
    <row r="41" spans="1:2" s="114" customFormat="1" ht="15">
      <c r="A41"/>
      <c r="B41"/>
    </row>
    <row r="42" spans="1:2" s="114" customFormat="1" ht="15">
      <c r="A42"/>
      <c r="B4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5"/>
  <sheetViews>
    <sheetView workbookViewId="0"/>
  </sheetViews>
  <sheetFormatPr defaultRowHeight="12.75"/>
  <cols>
    <col min="1" max="1" width="26.85546875" customWidth="1"/>
    <col min="2" max="2" width="15.85546875" customWidth="1"/>
    <col min="3" max="3" width="13" customWidth="1"/>
    <col min="4" max="4" width="17.42578125" customWidth="1"/>
    <col min="5" max="5" width="17.7109375" customWidth="1"/>
  </cols>
  <sheetData>
    <row r="1" spans="1:2" s="114" customFormat="1" ht="15">
      <c r="A1" s="127" t="s">
        <v>239</v>
      </c>
    </row>
    <row r="2" spans="1:2" s="114" customFormat="1" ht="15"/>
    <row r="3" spans="1:2" s="114" customFormat="1" ht="15">
      <c r="A3" s="115"/>
      <c r="B3" s="137" t="s">
        <v>117</v>
      </c>
    </row>
    <row r="4" spans="1:2" s="114" customFormat="1" ht="15">
      <c r="A4" s="135" t="s">
        <v>212</v>
      </c>
      <c r="B4" s="135"/>
    </row>
    <row r="5" spans="1:2" s="114" customFormat="1" ht="15">
      <c r="A5" s="115" t="s">
        <v>16</v>
      </c>
      <c r="B5" s="115">
        <v>0</v>
      </c>
    </row>
    <row r="6" spans="1:2" s="114" customFormat="1" ht="15">
      <c r="A6" s="115" t="s">
        <v>18</v>
      </c>
      <c r="B6" s="115">
        <v>6</v>
      </c>
    </row>
    <row r="7" spans="1:2" s="114" customFormat="1" ht="15">
      <c r="A7" s="115" t="s">
        <v>14</v>
      </c>
      <c r="B7" s="117">
        <v>1.3416666666666668</v>
      </c>
    </row>
    <row r="8" spans="1:2" s="114" customFormat="1" ht="15">
      <c r="A8" s="115" t="s">
        <v>20</v>
      </c>
      <c r="B8" s="117">
        <v>0.6</v>
      </c>
    </row>
    <row r="9" spans="1:2" s="114" customFormat="1" ht="15">
      <c r="A9" s="115" t="s">
        <v>22</v>
      </c>
      <c r="B9" s="117">
        <v>2.2999999999999998</v>
      </c>
    </row>
    <row r="10" spans="1:2" s="114" customFormat="1" ht="15">
      <c r="A10" s="115" t="s">
        <v>24</v>
      </c>
      <c r="B10" s="118">
        <v>40163</v>
      </c>
    </row>
    <row r="11" spans="1:2" s="114" customFormat="1" ht="15">
      <c r="A11" s="115" t="s">
        <v>26</v>
      </c>
      <c r="B11" s="118">
        <v>40163</v>
      </c>
    </row>
    <row r="12" spans="1:2" s="114" customFormat="1" ht="15">
      <c r="A12" s="135" t="s">
        <v>235</v>
      </c>
      <c r="B12" s="136"/>
    </row>
    <row r="13" spans="1:2" s="114" customFormat="1" ht="15">
      <c r="A13" s="115" t="s">
        <v>16</v>
      </c>
      <c r="B13" s="115">
        <v>0</v>
      </c>
    </row>
    <row r="14" spans="1:2" s="114" customFormat="1" ht="15">
      <c r="A14" s="115" t="s">
        <v>18</v>
      </c>
      <c r="B14" s="115">
        <v>18</v>
      </c>
    </row>
    <row r="15" spans="1:2" s="114" customFormat="1" ht="15">
      <c r="A15" s="115" t="s">
        <v>14</v>
      </c>
      <c r="B15" s="117">
        <v>1.0277777777777777</v>
      </c>
    </row>
    <row r="16" spans="1:2" s="114" customFormat="1" ht="15">
      <c r="A16" s="115" t="s">
        <v>20</v>
      </c>
      <c r="B16" s="117">
        <v>0.4</v>
      </c>
    </row>
    <row r="17" spans="1:2" s="114" customFormat="1" ht="15">
      <c r="A17" s="115" t="s">
        <v>22</v>
      </c>
      <c r="B17" s="115">
        <v>3.45</v>
      </c>
    </row>
    <row r="18" spans="1:2" s="114" customFormat="1" ht="15">
      <c r="A18" s="115" t="s">
        <v>24</v>
      </c>
      <c r="B18" s="118">
        <v>40155</v>
      </c>
    </row>
    <row r="19" spans="1:2" s="114" customFormat="1" ht="15">
      <c r="A19" s="115" t="s">
        <v>26</v>
      </c>
      <c r="B19" s="118">
        <v>40226</v>
      </c>
    </row>
    <row r="20" spans="1:2" s="114" customFormat="1" ht="15">
      <c r="A20" s="135" t="s">
        <v>232</v>
      </c>
      <c r="B20" s="136"/>
    </row>
    <row r="21" spans="1:2" s="114" customFormat="1" ht="15">
      <c r="A21" s="115" t="s">
        <v>16</v>
      </c>
      <c r="B21" s="115">
        <v>0</v>
      </c>
    </row>
    <row r="22" spans="1:2" s="114" customFormat="1" ht="15">
      <c r="A22" s="115" t="s">
        <v>18</v>
      </c>
      <c r="B22" s="115">
        <v>3</v>
      </c>
    </row>
    <row r="23" spans="1:2" s="114" customFormat="1" ht="15">
      <c r="A23" s="115" t="s">
        <v>14</v>
      </c>
      <c r="B23" s="117">
        <v>1.1833333333333333</v>
      </c>
    </row>
    <row r="24" spans="1:2" s="114" customFormat="1" ht="15">
      <c r="A24" s="115" t="s">
        <v>20</v>
      </c>
      <c r="B24" s="117">
        <v>0.9</v>
      </c>
    </row>
    <row r="25" spans="1:2" s="114" customFormat="1" ht="15">
      <c r="A25" s="115" t="s">
        <v>22</v>
      </c>
      <c r="B25" s="115">
        <v>1.5499999999999998</v>
      </c>
    </row>
    <row r="26" spans="1:2" s="114" customFormat="1" ht="15">
      <c r="A26" s="115" t="s">
        <v>24</v>
      </c>
      <c r="B26" s="118">
        <v>39847</v>
      </c>
    </row>
    <row r="27" spans="1:2" s="114" customFormat="1" ht="15">
      <c r="A27" s="115" t="s">
        <v>26</v>
      </c>
      <c r="B27" s="118">
        <v>39847</v>
      </c>
    </row>
    <row r="28" spans="1:2" s="114" customFormat="1" ht="15">
      <c r="A28" s="135" t="s">
        <v>233</v>
      </c>
      <c r="B28" s="136"/>
    </row>
    <row r="29" spans="1:2" s="114" customFormat="1" ht="15">
      <c r="A29" s="115" t="s">
        <v>16</v>
      </c>
      <c r="B29" s="115">
        <v>0</v>
      </c>
    </row>
    <row r="30" spans="1:2" s="114" customFormat="1" ht="15">
      <c r="A30" s="115" t="s">
        <v>18</v>
      </c>
      <c r="B30" s="115">
        <v>6</v>
      </c>
    </row>
    <row r="31" spans="1:2" s="114" customFormat="1" ht="15">
      <c r="A31" s="115" t="s">
        <v>14</v>
      </c>
      <c r="B31" s="117">
        <v>0.54166666666666663</v>
      </c>
    </row>
    <row r="32" spans="1:2" s="114" customFormat="1" ht="15">
      <c r="A32" s="115" t="s">
        <v>20</v>
      </c>
      <c r="B32" s="117">
        <v>0.5</v>
      </c>
    </row>
    <row r="33" spans="1:2" s="114" customFormat="1" ht="15">
      <c r="A33" s="115" t="s">
        <v>22</v>
      </c>
      <c r="B33" s="117">
        <v>0.6</v>
      </c>
    </row>
    <row r="34" spans="1:2" s="114" customFormat="1" ht="15">
      <c r="A34" s="115" t="s">
        <v>24</v>
      </c>
      <c r="B34" s="118">
        <v>40008</v>
      </c>
    </row>
    <row r="35" spans="1:2" s="114" customFormat="1" ht="15">
      <c r="A35" s="115" t="s">
        <v>26</v>
      </c>
      <c r="B35" s="118">
        <v>40008</v>
      </c>
    </row>
    <row r="36" spans="1:2" s="114" customFormat="1" ht="15">
      <c r="A36" s="135"/>
      <c r="B36" s="136"/>
    </row>
    <row r="37" spans="1:2" s="114" customFormat="1" ht="15">
      <c r="A37" s="115" t="s">
        <v>17</v>
      </c>
      <c r="B37" s="115">
        <v>0</v>
      </c>
    </row>
    <row r="38" spans="1:2" s="114" customFormat="1" ht="15">
      <c r="A38" s="115" t="s">
        <v>19</v>
      </c>
      <c r="B38" s="115">
        <v>33</v>
      </c>
    </row>
    <row r="39" spans="1:2" s="114" customFormat="1" ht="15">
      <c r="A39" s="115" t="s">
        <v>15</v>
      </c>
      <c r="B39" s="117">
        <v>1.010606060606061</v>
      </c>
    </row>
    <row r="40" spans="1:2" s="114" customFormat="1" ht="15">
      <c r="A40" s="115" t="s">
        <v>21</v>
      </c>
      <c r="B40" s="117">
        <v>0.4</v>
      </c>
    </row>
    <row r="41" spans="1:2" s="114" customFormat="1" ht="15">
      <c r="A41" s="116" t="s">
        <v>23</v>
      </c>
      <c r="B41" s="115">
        <v>3.45</v>
      </c>
    </row>
    <row r="42" spans="1:2" s="114" customFormat="1" ht="15">
      <c r="A42" s="119" t="s">
        <v>25</v>
      </c>
      <c r="B42" s="118">
        <v>39847</v>
      </c>
    </row>
    <row r="43" spans="1:2" s="114" customFormat="1" ht="15">
      <c r="A43" s="120" t="s">
        <v>27</v>
      </c>
      <c r="B43" s="118">
        <v>40226</v>
      </c>
    </row>
    <row r="44" spans="1:2">
      <c r="A44" s="139" t="s">
        <v>234</v>
      </c>
    </row>
    <row r="45" spans="1:2">
      <c r="A45" s="138" t="s">
        <v>236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5"/>
  <sheetViews>
    <sheetView workbookViewId="0"/>
  </sheetViews>
  <sheetFormatPr defaultRowHeight="12.75"/>
  <cols>
    <col min="1" max="1" width="26.85546875" customWidth="1"/>
    <col min="2" max="2" width="14" customWidth="1"/>
    <col min="3" max="3" width="13" customWidth="1"/>
    <col min="4" max="4" width="17.42578125" customWidth="1"/>
    <col min="5" max="5" width="17.7109375" customWidth="1"/>
  </cols>
  <sheetData>
    <row r="1" spans="1:2" s="114" customFormat="1" ht="15">
      <c r="A1" s="127" t="s">
        <v>238</v>
      </c>
    </row>
    <row r="2" spans="1:2" s="114" customFormat="1" ht="15"/>
    <row r="3" spans="1:2" s="114" customFormat="1" ht="15">
      <c r="A3" s="115"/>
      <c r="B3" s="137" t="s">
        <v>118</v>
      </c>
    </row>
    <row r="4" spans="1:2" s="114" customFormat="1" ht="15">
      <c r="A4" s="135" t="s">
        <v>212</v>
      </c>
      <c r="B4" s="135"/>
    </row>
    <row r="5" spans="1:2" s="114" customFormat="1" ht="15">
      <c r="A5" s="115" t="s">
        <v>16</v>
      </c>
      <c r="B5" s="115">
        <v>0</v>
      </c>
    </row>
    <row r="6" spans="1:2" s="114" customFormat="1" ht="15">
      <c r="A6" s="115" t="s">
        <v>18</v>
      </c>
      <c r="B6" s="115">
        <v>6</v>
      </c>
    </row>
    <row r="7" spans="1:2" s="114" customFormat="1" ht="15">
      <c r="A7" s="115" t="s">
        <v>14</v>
      </c>
      <c r="B7" s="117">
        <v>0.1525</v>
      </c>
    </row>
    <row r="8" spans="1:2" s="114" customFormat="1" ht="15">
      <c r="A8" s="115" t="s">
        <v>20</v>
      </c>
      <c r="B8" s="115">
        <v>0.12</v>
      </c>
    </row>
    <row r="9" spans="1:2" s="114" customFormat="1" ht="15">
      <c r="A9" s="115" t="s">
        <v>22</v>
      </c>
      <c r="B9" s="115">
        <v>0.18</v>
      </c>
    </row>
    <row r="10" spans="1:2" s="114" customFormat="1" ht="15">
      <c r="A10" s="115" t="s">
        <v>24</v>
      </c>
      <c r="B10" s="118">
        <v>40163</v>
      </c>
    </row>
    <row r="11" spans="1:2" s="114" customFormat="1" ht="15">
      <c r="A11" s="115" t="s">
        <v>26</v>
      </c>
      <c r="B11" s="118">
        <v>40163</v>
      </c>
    </row>
    <row r="12" spans="1:2" s="114" customFormat="1" ht="15">
      <c r="A12" s="135" t="s">
        <v>235</v>
      </c>
      <c r="B12" s="136"/>
    </row>
    <row r="13" spans="1:2" s="114" customFormat="1" ht="15">
      <c r="A13" s="115" t="s">
        <v>16</v>
      </c>
      <c r="B13" s="115">
        <v>0</v>
      </c>
    </row>
    <row r="14" spans="1:2" s="114" customFormat="1" ht="15">
      <c r="A14" s="115" t="s">
        <v>18</v>
      </c>
      <c r="B14" s="115">
        <v>18</v>
      </c>
    </row>
    <row r="15" spans="1:2" s="114" customFormat="1" ht="15">
      <c r="A15" s="115" t="s">
        <v>14</v>
      </c>
      <c r="B15" s="115">
        <v>8.0000000000000016E-2</v>
      </c>
    </row>
    <row r="16" spans="1:2" s="114" customFormat="1" ht="15">
      <c r="A16" s="115" t="s">
        <v>20</v>
      </c>
      <c r="B16" s="115">
        <v>0.05</v>
      </c>
    </row>
    <row r="17" spans="1:2" s="114" customFormat="1" ht="15">
      <c r="A17" s="115" t="s">
        <v>22</v>
      </c>
      <c r="B17" s="115">
        <v>0.16500000000000001</v>
      </c>
    </row>
    <row r="18" spans="1:2" s="114" customFormat="1" ht="15">
      <c r="A18" s="115" t="s">
        <v>24</v>
      </c>
      <c r="B18" s="118">
        <v>40155</v>
      </c>
    </row>
    <row r="19" spans="1:2" s="114" customFormat="1" ht="15">
      <c r="A19" s="115" t="s">
        <v>26</v>
      </c>
      <c r="B19" s="118">
        <v>40226</v>
      </c>
    </row>
    <row r="20" spans="1:2" s="114" customFormat="1" ht="15">
      <c r="A20" s="135" t="s">
        <v>232</v>
      </c>
      <c r="B20" s="136"/>
    </row>
    <row r="21" spans="1:2" s="114" customFormat="1" ht="15">
      <c r="A21" s="115" t="s">
        <v>16</v>
      </c>
      <c r="B21" s="115">
        <v>0</v>
      </c>
    </row>
    <row r="22" spans="1:2" s="114" customFormat="1" ht="15">
      <c r="A22" s="115" t="s">
        <v>18</v>
      </c>
      <c r="B22" s="115">
        <v>3</v>
      </c>
    </row>
    <row r="23" spans="1:2" s="114" customFormat="1" ht="15">
      <c r="A23" s="115" t="s">
        <v>14</v>
      </c>
      <c r="B23" s="117">
        <v>0.15166666666666667</v>
      </c>
    </row>
    <row r="24" spans="1:2" s="114" customFormat="1" ht="15">
      <c r="A24" s="115" t="s">
        <v>20</v>
      </c>
      <c r="B24" s="115">
        <v>5.000000000000001E-2</v>
      </c>
    </row>
    <row r="25" spans="1:2" s="114" customFormat="1" ht="15">
      <c r="A25" s="115" t="s">
        <v>22</v>
      </c>
      <c r="B25" s="117">
        <v>0.20500000000000002</v>
      </c>
    </row>
    <row r="26" spans="1:2" s="114" customFormat="1" ht="15">
      <c r="A26" s="115" t="s">
        <v>24</v>
      </c>
      <c r="B26" s="118">
        <v>39847</v>
      </c>
    </row>
    <row r="27" spans="1:2" s="114" customFormat="1" ht="15">
      <c r="A27" s="115" t="s">
        <v>26</v>
      </c>
      <c r="B27" s="118">
        <v>39847</v>
      </c>
    </row>
    <row r="28" spans="1:2" s="114" customFormat="1" ht="15">
      <c r="A28" s="135" t="s">
        <v>233</v>
      </c>
      <c r="B28" s="136"/>
    </row>
    <row r="29" spans="1:2" s="114" customFormat="1" ht="15">
      <c r="A29" s="115" t="s">
        <v>16</v>
      </c>
      <c r="B29" s="115">
        <v>0</v>
      </c>
    </row>
    <row r="30" spans="1:2" s="114" customFormat="1" ht="15">
      <c r="A30" s="115" t="s">
        <v>18</v>
      </c>
      <c r="B30" s="115">
        <v>6</v>
      </c>
    </row>
    <row r="31" spans="1:2" s="114" customFormat="1" ht="15">
      <c r="A31" s="115" t="s">
        <v>14</v>
      </c>
      <c r="B31" s="117">
        <v>6.3888888888888884E-2</v>
      </c>
    </row>
    <row r="32" spans="1:2" s="114" customFormat="1" ht="15">
      <c r="A32" s="115" t="s">
        <v>20</v>
      </c>
      <c r="B32" s="115">
        <v>0.05</v>
      </c>
    </row>
    <row r="33" spans="1:2" s="114" customFormat="1" ht="15">
      <c r="A33" s="115" t="s">
        <v>22</v>
      </c>
      <c r="B33" s="115">
        <v>0.09</v>
      </c>
    </row>
    <row r="34" spans="1:2" s="114" customFormat="1" ht="15">
      <c r="A34" s="115" t="s">
        <v>24</v>
      </c>
      <c r="B34" s="118">
        <v>40008</v>
      </c>
    </row>
    <row r="35" spans="1:2" s="114" customFormat="1" ht="15">
      <c r="A35" s="115" t="s">
        <v>26</v>
      </c>
      <c r="B35" s="118">
        <v>40008</v>
      </c>
    </row>
    <row r="36" spans="1:2" s="114" customFormat="1" ht="15">
      <c r="A36" s="135"/>
      <c r="B36" s="136"/>
    </row>
    <row r="37" spans="1:2" s="114" customFormat="1" ht="15">
      <c r="A37" s="115" t="s">
        <v>17</v>
      </c>
      <c r="B37" s="115">
        <v>0</v>
      </c>
    </row>
    <row r="38" spans="1:2" s="114" customFormat="1" ht="15">
      <c r="A38" s="115" t="s">
        <v>19</v>
      </c>
      <c r="B38" s="115">
        <v>33</v>
      </c>
    </row>
    <row r="39" spans="1:2" s="114" customFormat="1" ht="15">
      <c r="A39" s="115" t="s">
        <v>15</v>
      </c>
      <c r="B39" s="117">
        <v>9.6767676767676711E-2</v>
      </c>
    </row>
    <row r="40" spans="1:2" s="114" customFormat="1" ht="15">
      <c r="A40" s="115" t="s">
        <v>21</v>
      </c>
      <c r="B40" s="115">
        <v>0.05</v>
      </c>
    </row>
    <row r="41" spans="1:2" s="114" customFormat="1" ht="15">
      <c r="A41" s="116" t="s">
        <v>23</v>
      </c>
      <c r="B41" s="117">
        <v>0.20500000000000002</v>
      </c>
    </row>
    <row r="42" spans="1:2" s="114" customFormat="1" ht="15">
      <c r="A42" s="119" t="s">
        <v>25</v>
      </c>
      <c r="B42" s="118">
        <v>39847</v>
      </c>
    </row>
    <row r="43" spans="1:2" s="114" customFormat="1" ht="15">
      <c r="A43" s="120" t="s">
        <v>27</v>
      </c>
      <c r="B43" s="118">
        <v>40226</v>
      </c>
    </row>
    <row r="44" spans="1:2">
      <c r="A44" s="139" t="s">
        <v>234</v>
      </c>
    </row>
    <row r="45" spans="1:2">
      <c r="A45" s="138" t="s">
        <v>236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G40"/>
  <sheetViews>
    <sheetView workbookViewId="0">
      <selection activeCell="B3" sqref="B3"/>
    </sheetView>
  </sheetViews>
  <sheetFormatPr defaultRowHeight="12.75"/>
  <cols>
    <col min="1" max="1" width="17" customWidth="1"/>
    <col min="2" max="2" width="21.7109375" customWidth="1"/>
    <col min="3" max="3" width="17.5703125" customWidth="1"/>
    <col min="4" max="4" width="10.28515625" customWidth="1"/>
    <col min="5" max="5" width="15" customWidth="1"/>
    <col min="6" max="6" width="10.140625" customWidth="1"/>
    <col min="7" max="7" width="12" customWidth="1"/>
  </cols>
  <sheetData>
    <row r="1" spans="1:5" s="16" customFormat="1" ht="18">
      <c r="A1" s="16" t="s">
        <v>106</v>
      </c>
    </row>
    <row r="2" spans="1:5" s="16" customFormat="1" ht="18"/>
    <row r="3" spans="1:5" s="17" customFormat="1" ht="15.75">
      <c r="A3" s="17" t="s">
        <v>28</v>
      </c>
    </row>
    <row r="4" spans="1:5">
      <c r="A4" s="9"/>
      <c r="B4" s="10"/>
      <c r="C4" s="12" t="s">
        <v>9</v>
      </c>
      <c r="D4" s="10"/>
      <c r="E4" s="63"/>
    </row>
    <row r="5" spans="1:5">
      <c r="A5" s="12" t="s">
        <v>0</v>
      </c>
      <c r="B5" s="12" t="s">
        <v>12</v>
      </c>
      <c r="C5" s="9" t="s">
        <v>117</v>
      </c>
      <c r="D5" s="128" t="s">
        <v>118</v>
      </c>
      <c r="E5" s="66" t="s">
        <v>217</v>
      </c>
    </row>
    <row r="6" spans="1:5">
      <c r="A6" s="9" t="s">
        <v>212</v>
      </c>
      <c r="B6" s="9" t="s">
        <v>16</v>
      </c>
      <c r="C6" s="64">
        <v>0</v>
      </c>
      <c r="D6" s="129">
        <v>0</v>
      </c>
      <c r="E6" s="67"/>
    </row>
    <row r="7" spans="1:5">
      <c r="A7" s="11"/>
      <c r="B7" s="13" t="s">
        <v>18</v>
      </c>
      <c r="C7" s="65">
        <v>6</v>
      </c>
      <c r="D7" s="130">
        <v>6</v>
      </c>
      <c r="E7" s="68"/>
    </row>
    <row r="8" spans="1:5">
      <c r="A8" s="11"/>
      <c r="B8" s="13" t="s">
        <v>14</v>
      </c>
      <c r="C8" s="69">
        <v>1.3416666666666668</v>
      </c>
      <c r="D8" s="131">
        <v>0.1525</v>
      </c>
      <c r="E8" s="70"/>
    </row>
    <row r="9" spans="1:5">
      <c r="A9" s="11"/>
      <c r="B9" s="13" t="s">
        <v>20</v>
      </c>
      <c r="C9" s="69">
        <v>0.6</v>
      </c>
      <c r="D9" s="131">
        <v>0.12</v>
      </c>
      <c r="E9" s="70"/>
    </row>
    <row r="10" spans="1:5">
      <c r="A10" s="11"/>
      <c r="B10" s="13" t="s">
        <v>22</v>
      </c>
      <c r="C10" s="69">
        <v>2.2999999999999998</v>
      </c>
      <c r="D10" s="131">
        <v>0.18</v>
      </c>
      <c r="E10" s="70"/>
    </row>
    <row r="11" spans="1:5">
      <c r="A11" s="11"/>
      <c r="B11" s="13" t="s">
        <v>24</v>
      </c>
      <c r="C11" s="73">
        <v>40163</v>
      </c>
      <c r="D11" s="122">
        <v>40163</v>
      </c>
      <c r="E11" s="74"/>
    </row>
    <row r="12" spans="1:5">
      <c r="A12" s="11"/>
      <c r="B12" s="13" t="s">
        <v>26</v>
      </c>
      <c r="C12" s="73">
        <v>40163</v>
      </c>
      <c r="D12" s="122">
        <v>40163</v>
      </c>
      <c r="E12" s="74"/>
    </row>
    <row r="13" spans="1:5">
      <c r="A13" s="9" t="s">
        <v>211</v>
      </c>
      <c r="B13" s="9" t="s">
        <v>16</v>
      </c>
      <c r="C13" s="64">
        <v>0</v>
      </c>
      <c r="D13" s="129">
        <v>0</v>
      </c>
      <c r="E13" s="67">
        <v>1</v>
      </c>
    </row>
    <row r="14" spans="1:5">
      <c r="A14" s="11"/>
      <c r="B14" s="13" t="s">
        <v>18</v>
      </c>
      <c r="C14" s="65">
        <v>18</v>
      </c>
      <c r="D14" s="130">
        <v>18</v>
      </c>
      <c r="E14" s="68">
        <v>28</v>
      </c>
    </row>
    <row r="15" spans="1:5">
      <c r="A15" s="11"/>
      <c r="B15" s="13" t="s">
        <v>14</v>
      </c>
      <c r="C15" s="69">
        <v>1.0277777777777777</v>
      </c>
      <c r="D15" s="131">
        <v>0.08</v>
      </c>
      <c r="E15" s="70">
        <v>0.31642857142857134</v>
      </c>
    </row>
    <row r="16" spans="1:5">
      <c r="A16" s="11"/>
      <c r="B16" s="13" t="s">
        <v>20</v>
      </c>
      <c r="C16" s="69">
        <v>0.4</v>
      </c>
      <c r="D16" s="131">
        <v>0.05</v>
      </c>
      <c r="E16" s="70">
        <v>0.01</v>
      </c>
    </row>
    <row r="17" spans="1:7">
      <c r="A17" s="11"/>
      <c r="B17" s="13" t="s">
        <v>22</v>
      </c>
      <c r="C17" s="69">
        <v>3.45</v>
      </c>
      <c r="D17" s="131">
        <v>0.16500000000000001</v>
      </c>
      <c r="E17" s="70">
        <v>5.76</v>
      </c>
    </row>
    <row r="18" spans="1:7">
      <c r="A18" s="11"/>
      <c r="B18" s="13" t="s">
        <v>24</v>
      </c>
      <c r="C18" s="73">
        <v>40155</v>
      </c>
      <c r="D18" s="122">
        <v>40155</v>
      </c>
      <c r="E18" s="74">
        <v>39220</v>
      </c>
    </row>
    <row r="19" spans="1:7">
      <c r="A19" s="11"/>
      <c r="B19" s="13" t="s">
        <v>26</v>
      </c>
      <c r="C19" s="73">
        <v>40226</v>
      </c>
      <c r="D19" s="122">
        <v>40226</v>
      </c>
      <c r="E19" s="74">
        <v>39268</v>
      </c>
    </row>
    <row r="20" spans="1:7">
      <c r="A20" s="9" t="s">
        <v>5</v>
      </c>
      <c r="B20" s="9" t="s">
        <v>16</v>
      </c>
      <c r="C20" s="64">
        <v>0</v>
      </c>
      <c r="D20" s="129">
        <v>0</v>
      </c>
      <c r="E20" s="67">
        <v>0</v>
      </c>
    </row>
    <row r="21" spans="1:7">
      <c r="A21" s="11"/>
      <c r="B21" s="13" t="s">
        <v>18</v>
      </c>
      <c r="C21" s="65">
        <v>3</v>
      </c>
      <c r="D21" s="130">
        <v>3</v>
      </c>
      <c r="E21" s="68">
        <v>13</v>
      </c>
    </row>
    <row r="22" spans="1:7">
      <c r="A22" s="11"/>
      <c r="B22" s="13" t="s">
        <v>14</v>
      </c>
      <c r="C22" s="69">
        <v>1.1833333333333333</v>
      </c>
      <c r="D22" s="131">
        <v>0.15166666666666667</v>
      </c>
      <c r="E22" s="70">
        <v>3.7692307692307692E-2</v>
      </c>
    </row>
    <row r="23" spans="1:7">
      <c r="A23" s="11"/>
      <c r="B23" s="13" t="s">
        <v>20</v>
      </c>
      <c r="C23" s="69">
        <v>0.9</v>
      </c>
      <c r="D23" s="131">
        <v>5.000000000000001E-2</v>
      </c>
      <c r="E23" s="70">
        <v>0.03</v>
      </c>
    </row>
    <row r="24" spans="1:7">
      <c r="A24" s="11"/>
      <c r="B24" s="13" t="s">
        <v>22</v>
      </c>
      <c r="C24" s="69">
        <v>1.5499999999999998</v>
      </c>
      <c r="D24" s="131">
        <v>0.20500000000000002</v>
      </c>
      <c r="E24" s="70">
        <v>7.0000000000000007E-2</v>
      </c>
    </row>
    <row r="25" spans="1:7">
      <c r="A25" s="11"/>
      <c r="B25" s="13" t="s">
        <v>24</v>
      </c>
      <c r="C25" s="73">
        <v>39847</v>
      </c>
      <c r="D25" s="122">
        <v>39847</v>
      </c>
      <c r="E25" s="74">
        <v>39847</v>
      </c>
    </row>
    <row r="26" spans="1:7">
      <c r="A26" s="11"/>
      <c r="B26" s="13" t="s">
        <v>26</v>
      </c>
      <c r="C26" s="73">
        <v>39847</v>
      </c>
      <c r="D26" s="122">
        <v>39847</v>
      </c>
      <c r="E26" s="74">
        <v>40012</v>
      </c>
    </row>
    <row r="27" spans="1:7">
      <c r="A27" s="9" t="s">
        <v>210</v>
      </c>
      <c r="B27" s="9" t="s">
        <v>16</v>
      </c>
      <c r="C27" s="64">
        <v>0</v>
      </c>
      <c r="D27" s="129">
        <v>0</v>
      </c>
      <c r="E27" s="67"/>
    </row>
    <row r="28" spans="1:7">
      <c r="A28" s="11"/>
      <c r="B28" s="13" t="s">
        <v>18</v>
      </c>
      <c r="C28" s="65">
        <v>6</v>
      </c>
      <c r="D28" s="130">
        <v>6</v>
      </c>
      <c r="E28" s="68"/>
    </row>
    <row r="29" spans="1:7" s="17" customFormat="1" ht="15.75">
      <c r="A29" s="11"/>
      <c r="B29" s="13" t="s">
        <v>14</v>
      </c>
      <c r="C29" s="69">
        <v>0.54166666666666663</v>
      </c>
      <c r="D29" s="131">
        <v>6.3888888888888884E-2</v>
      </c>
      <c r="E29" s="70"/>
      <c r="F29"/>
      <c r="G29"/>
    </row>
    <row r="30" spans="1:7">
      <c r="A30" s="11"/>
      <c r="B30" s="13" t="s">
        <v>20</v>
      </c>
      <c r="C30" s="69">
        <v>0.5</v>
      </c>
      <c r="D30" s="131">
        <v>0.05</v>
      </c>
      <c r="E30" s="70"/>
    </row>
    <row r="31" spans="1:7">
      <c r="A31" s="11"/>
      <c r="B31" s="13" t="s">
        <v>22</v>
      </c>
      <c r="C31" s="69">
        <v>0.6</v>
      </c>
      <c r="D31" s="131">
        <v>0.09</v>
      </c>
      <c r="E31" s="70"/>
    </row>
    <row r="32" spans="1:7">
      <c r="A32" s="11"/>
      <c r="B32" s="13" t="s">
        <v>24</v>
      </c>
      <c r="C32" s="73">
        <v>40008</v>
      </c>
      <c r="D32" s="122">
        <v>40008</v>
      </c>
      <c r="E32" s="74"/>
    </row>
    <row r="33" spans="1:5">
      <c r="A33" s="11"/>
      <c r="B33" s="13" t="s">
        <v>26</v>
      </c>
      <c r="C33" s="73">
        <v>40008</v>
      </c>
      <c r="D33" s="122">
        <v>40008</v>
      </c>
      <c r="E33" s="74"/>
    </row>
    <row r="34" spans="1:5">
      <c r="A34" s="9" t="s">
        <v>17</v>
      </c>
      <c r="B34" s="10"/>
      <c r="C34" s="64">
        <v>0</v>
      </c>
      <c r="D34" s="129">
        <v>0</v>
      </c>
      <c r="E34" s="67">
        <v>1</v>
      </c>
    </row>
    <row r="35" spans="1:5">
      <c r="A35" s="9" t="s">
        <v>19</v>
      </c>
      <c r="B35" s="10"/>
      <c r="C35" s="64">
        <v>33</v>
      </c>
      <c r="D35" s="129">
        <v>33</v>
      </c>
      <c r="E35" s="67">
        <v>41</v>
      </c>
    </row>
    <row r="36" spans="1:5">
      <c r="A36" s="9" t="s">
        <v>15</v>
      </c>
      <c r="B36" s="10"/>
      <c r="C36" s="71">
        <v>1.010606060606061</v>
      </c>
      <c r="D36" s="132">
        <v>9.6767676767676739E-2</v>
      </c>
      <c r="E36" s="72">
        <v>0.22804878048780469</v>
      </c>
    </row>
    <row r="37" spans="1:5">
      <c r="A37" s="9" t="s">
        <v>21</v>
      </c>
      <c r="B37" s="10"/>
      <c r="C37" s="71">
        <v>0.4</v>
      </c>
      <c r="D37" s="132">
        <v>0.05</v>
      </c>
      <c r="E37" s="72">
        <v>0.01</v>
      </c>
    </row>
    <row r="38" spans="1:5">
      <c r="A38" s="9" t="s">
        <v>23</v>
      </c>
      <c r="B38" s="10"/>
      <c r="C38" s="71">
        <v>3.45</v>
      </c>
      <c r="D38" s="132">
        <v>0.20500000000000002</v>
      </c>
      <c r="E38" s="72">
        <v>5.76</v>
      </c>
    </row>
    <row r="39" spans="1:5">
      <c r="A39" s="9" t="s">
        <v>25</v>
      </c>
      <c r="B39" s="10"/>
      <c r="C39" s="75">
        <v>39847</v>
      </c>
      <c r="D39" s="133">
        <v>39847</v>
      </c>
      <c r="E39" s="76">
        <v>39220</v>
      </c>
    </row>
    <row r="40" spans="1:5">
      <c r="A40" s="14" t="s">
        <v>27</v>
      </c>
      <c r="B40" s="15"/>
      <c r="C40" s="77">
        <v>40226</v>
      </c>
      <c r="D40" s="134">
        <v>40226</v>
      </c>
      <c r="E40" s="78">
        <v>40012</v>
      </c>
    </row>
  </sheetData>
  <phoneticPr fontId="1" type="noConversion"/>
  <pageMargins left="0.75" right="0.75" top="1" bottom="1" header="0.5" footer="0.5"/>
  <pageSetup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 enableFormatConditionsCalculation="0"/>
  <dimension ref="A1:BD174"/>
  <sheetViews>
    <sheetView topLeftCell="F1" zoomScale="90" workbookViewId="0">
      <pane ySplit="1" topLeftCell="A2" activePane="bottomLeft" state="frozen"/>
      <selection activeCell="G14" sqref="G14"/>
      <selection pane="bottomLeft" activeCell="M131" sqref="M131"/>
    </sheetView>
  </sheetViews>
  <sheetFormatPr defaultRowHeight="12.75"/>
  <cols>
    <col min="1" max="1" width="22.85546875" bestFit="1" customWidth="1"/>
    <col min="2" max="2" width="10.7109375" customWidth="1"/>
    <col min="3" max="3" width="11" bestFit="1" customWidth="1"/>
    <col min="4" max="4" width="6.42578125" bestFit="1" customWidth="1"/>
    <col min="5" max="5" width="15.85546875" bestFit="1" customWidth="1"/>
    <col min="6" max="6" width="6.140625" customWidth="1"/>
    <col min="7" max="7" width="12.85546875" bestFit="1" customWidth="1"/>
    <col min="8" max="8" width="15.85546875" customWidth="1"/>
    <col min="9" max="9" width="5.28515625" bestFit="1" customWidth="1"/>
    <col min="10" max="10" width="13" style="1" bestFit="1" customWidth="1"/>
    <col min="11" max="11" width="55.42578125" customWidth="1"/>
    <col min="12" max="12" width="7.140625" style="2" bestFit="1" customWidth="1"/>
    <col min="13" max="13" width="19" style="24" bestFit="1" customWidth="1"/>
    <col min="14" max="14" width="5.7109375" style="1" bestFit="1" customWidth="1"/>
    <col min="15" max="15" width="6.5703125" customWidth="1"/>
  </cols>
  <sheetData>
    <row r="1" spans="1:14" s="23" customFormat="1" ht="25.5">
      <c r="A1" s="18" t="s">
        <v>0</v>
      </c>
      <c r="B1" s="19" t="s">
        <v>1</v>
      </c>
      <c r="C1" s="19" t="s">
        <v>2</v>
      </c>
      <c r="D1" s="19" t="s">
        <v>105</v>
      </c>
      <c r="E1" s="19" t="s">
        <v>6</v>
      </c>
      <c r="F1" s="19" t="s">
        <v>87</v>
      </c>
      <c r="G1" s="19" t="s">
        <v>88</v>
      </c>
      <c r="H1" s="19" t="s">
        <v>9</v>
      </c>
      <c r="I1" s="19" t="s">
        <v>11</v>
      </c>
      <c r="J1" s="20" t="s">
        <v>10</v>
      </c>
      <c r="K1" s="21" t="s">
        <v>3</v>
      </c>
      <c r="L1" s="22" t="s">
        <v>7</v>
      </c>
      <c r="M1" s="25" t="s">
        <v>8</v>
      </c>
      <c r="N1" s="19" t="s">
        <v>13</v>
      </c>
    </row>
    <row r="2" spans="1:14" s="23" customFormat="1">
      <c r="A2" s="5" t="s">
        <v>5</v>
      </c>
      <c r="B2" s="79" t="s">
        <v>182</v>
      </c>
      <c r="C2" s="60">
        <v>39847</v>
      </c>
      <c r="D2" s="19"/>
      <c r="E2" s="61">
        <f>AVERAGE('Excluded or Combined (water)'!E2:E4)</f>
        <v>106.69999999999999</v>
      </c>
      <c r="F2" s="61"/>
      <c r="G2" s="19"/>
      <c r="H2" s="59" t="s">
        <v>109</v>
      </c>
      <c r="I2" s="19"/>
      <c r="J2" s="80">
        <f>AVERAGE('Excluded or Combined (water)'!J2:J4)</f>
        <v>0.20000000000000004</v>
      </c>
      <c r="K2" s="62" t="s">
        <v>183</v>
      </c>
      <c r="L2" s="32">
        <f>IF(E2&gt;400,((1.101672-(LN(400))*(0.041838))*EXP((0.7852*LN(400))+(-2.715))),((1.101672-(LN(E2))*(0.041838))*EXP((0.7852*LN(E2))+(-2.715))))</f>
        <v>2.3478548698192481</v>
      </c>
      <c r="M2" s="7" t="str">
        <f>IF(J2&gt;L2,1,"")</f>
        <v/>
      </c>
      <c r="N2" s="19"/>
    </row>
    <row r="3" spans="1:14">
      <c r="A3" s="5" t="s">
        <v>5</v>
      </c>
      <c r="B3" s="59" t="s">
        <v>147</v>
      </c>
      <c r="C3" s="60">
        <v>39847</v>
      </c>
      <c r="D3" s="60"/>
      <c r="E3" s="61">
        <f>AVERAGE('Excluded or Combined (water)'!E5:E6)</f>
        <v>174.3</v>
      </c>
      <c r="F3" s="60"/>
      <c r="G3" s="59"/>
      <c r="H3" s="59" t="s">
        <v>109</v>
      </c>
      <c r="I3" s="59" t="s">
        <v>107</v>
      </c>
      <c r="J3" s="61">
        <f>AVERAGE('Excluded or Combined (water)'!J5:J6)</f>
        <v>0.2</v>
      </c>
      <c r="K3" s="62" t="s">
        <v>148</v>
      </c>
      <c r="L3" s="32">
        <f>IF(E3&gt;400,((1.101672-(LN(400))*(0.041838))*EXP((0.7852*LN(400))+(-2.715))),((1.101672-(LN(E3))*(0.041838))*EXP((0.7852*LN(E3))+(-2.715))))</f>
        <v>3.3734244240728084</v>
      </c>
      <c r="M3" s="7" t="str">
        <f>IF(J3&gt;L3,1,"")</f>
        <v/>
      </c>
      <c r="N3" s="19"/>
    </row>
    <row r="4" spans="1:14">
      <c r="A4" s="5" t="s">
        <v>5</v>
      </c>
      <c r="B4" s="59" t="s">
        <v>163</v>
      </c>
      <c r="C4" s="60">
        <v>39847</v>
      </c>
      <c r="D4" s="60"/>
      <c r="E4" s="61">
        <f>AVERAGE('Excluded or Combined (water)'!E53:E54)</f>
        <v>181.55</v>
      </c>
      <c r="F4" s="60"/>
      <c r="G4" s="59"/>
      <c r="H4" s="59" t="s">
        <v>109</v>
      </c>
      <c r="I4" s="59" t="s">
        <v>107</v>
      </c>
      <c r="J4" s="59">
        <v>0.2</v>
      </c>
      <c r="K4" s="61" t="s">
        <v>164</v>
      </c>
      <c r="L4" s="32">
        <f>IF(E4&gt;400,((1.101672-(LN(400))*(0.041838))*EXP((0.7852*LN(400))+(-2.715))),((1.101672-(LN(E4))*(0.041838))*EXP((0.7852*LN(E4))+(-2.715))))</f>
        <v>3.4764127666673619</v>
      </c>
      <c r="M4" s="7" t="str">
        <f>IF(J4&gt;L4,1,"")</f>
        <v/>
      </c>
      <c r="N4" s="5"/>
    </row>
    <row r="5" spans="1:14">
      <c r="A5" s="5" t="s">
        <v>5</v>
      </c>
      <c r="B5" s="59" t="s">
        <v>182</v>
      </c>
      <c r="C5" s="60">
        <v>39847</v>
      </c>
      <c r="D5" s="60"/>
      <c r="E5" s="61">
        <f>AVERAGE('Excluded or Combined (water)'!E15:E17)</f>
        <v>106.69999999999999</v>
      </c>
      <c r="F5" s="60"/>
      <c r="G5" s="59"/>
      <c r="H5" s="59" t="s">
        <v>117</v>
      </c>
      <c r="I5" s="59"/>
      <c r="J5" s="61">
        <f>AVERAGE('Excluded or Combined (water)'!J15:J17)</f>
        <v>0.9</v>
      </c>
      <c r="K5" s="61" t="s">
        <v>201</v>
      </c>
      <c r="L5" s="32">
        <f>IF(E4&gt;400,((0.96)*EXP((0.8545*LN(400)+(-1.702)))),((0.96)*EXP((0.8545*LN(E4)+(-1.702)))))</f>
        <v>14.907826277855598</v>
      </c>
      <c r="M5" s="7"/>
      <c r="N5" s="5"/>
    </row>
    <row r="6" spans="1:14">
      <c r="A6" s="5" t="s">
        <v>5</v>
      </c>
      <c r="B6" s="59" t="s">
        <v>147</v>
      </c>
      <c r="C6" s="60">
        <v>39847</v>
      </c>
      <c r="D6" s="60"/>
      <c r="E6" s="61">
        <f>AVERAGE('Excluded or Combined (water)'!E18:E19)</f>
        <v>174.3</v>
      </c>
      <c r="F6" s="60"/>
      <c r="G6" s="59"/>
      <c r="H6" s="59" t="s">
        <v>117</v>
      </c>
      <c r="I6" s="59"/>
      <c r="J6" s="61">
        <f>AVERAGE('Excluded or Combined (water)'!J18:J19)</f>
        <v>1.1000000000000001</v>
      </c>
      <c r="K6" s="61" t="s">
        <v>202</v>
      </c>
      <c r="L6" s="32">
        <f>IF(E6&gt;400,((0.96)*EXP((0.8545*LN(400)+(-1.702)))),((0.96)*EXP((0.8545*LN(E6)+(-1.702)))))</f>
        <v>14.397617851427356</v>
      </c>
      <c r="M6" s="7" t="str">
        <f>IF(J6&gt;L6,1,"")</f>
        <v/>
      </c>
      <c r="N6" s="19"/>
    </row>
    <row r="7" spans="1:14">
      <c r="A7" s="5" t="s">
        <v>5</v>
      </c>
      <c r="B7" s="59" t="s">
        <v>163</v>
      </c>
      <c r="C7" s="60">
        <v>39847</v>
      </c>
      <c r="D7" s="60"/>
      <c r="E7" s="61">
        <f>AVERAGE('Excluded or Combined (water)'!E55:E56)</f>
        <v>181.55</v>
      </c>
      <c r="F7" s="60"/>
      <c r="G7" s="59"/>
      <c r="H7" s="59" t="s">
        <v>117</v>
      </c>
      <c r="I7" s="59"/>
      <c r="J7" s="61">
        <f>AVERAGE('Excluded or Combined (water)'!J55:J56)</f>
        <v>1.5499999999999998</v>
      </c>
      <c r="K7" s="61" t="s">
        <v>203</v>
      </c>
      <c r="L7" s="32">
        <f>IF(E7&gt;400,((0.96)*EXP((0.8545*LN(400)+(-1.702)))),((0.96)*EXP((0.8545*LN(E7)+(-1.702)))))</f>
        <v>14.907826277855598</v>
      </c>
      <c r="M7" s="7" t="str">
        <f>IF(J7&gt;L7,1,"")</f>
        <v/>
      </c>
      <c r="N7" s="5"/>
    </row>
    <row r="8" spans="1:14">
      <c r="A8" s="5" t="s">
        <v>5</v>
      </c>
      <c r="B8" s="59" t="s">
        <v>182</v>
      </c>
      <c r="C8" s="60">
        <v>39847</v>
      </c>
      <c r="D8" s="60"/>
      <c r="E8" s="61">
        <f>AVERAGE('Excluded or Combined (water)'!E28:E30)</f>
        <v>106.69999999999999</v>
      </c>
      <c r="F8" s="60"/>
      <c r="G8" s="59"/>
      <c r="H8" s="59" t="s">
        <v>118</v>
      </c>
      <c r="I8" s="59" t="s">
        <v>107</v>
      </c>
      <c r="J8" s="61">
        <f>AVERAGE('Excluded or Combined (water)'!J28:J30)</f>
        <v>5.000000000000001E-2</v>
      </c>
      <c r="K8" s="61" t="s">
        <v>201</v>
      </c>
      <c r="L8" s="32">
        <f>IF(E8&gt;400,((1.46203-(LN(400)*(0.145712)))*EXP(1.273*LN(400)+(-4.705))),((1.46203-(LN(E8)*(0.145712)))*EXP(1.273*LN(E8)+(-4.705))))</f>
        <v>2.7005708713515419</v>
      </c>
      <c r="M8" s="7"/>
      <c r="N8" s="5"/>
    </row>
    <row r="9" spans="1:14">
      <c r="A9" s="5" t="s">
        <v>5</v>
      </c>
      <c r="B9" s="59" t="s">
        <v>147</v>
      </c>
      <c r="C9" s="60">
        <v>39847</v>
      </c>
      <c r="D9" s="60"/>
      <c r="E9" s="61">
        <f>AVERAGE('Excluded or Combined (water)'!E31:E32)</f>
        <v>174.3</v>
      </c>
      <c r="F9" s="60"/>
      <c r="G9" s="59"/>
      <c r="H9" s="59" t="s">
        <v>118</v>
      </c>
      <c r="I9" s="59"/>
      <c r="J9" s="61">
        <f>AVERAGE('Excluded or Combined (water)'!J31:J32)</f>
        <v>0.2</v>
      </c>
      <c r="K9" s="61" t="s">
        <v>202</v>
      </c>
      <c r="L9" s="32">
        <f>IF(E9&gt;400,((1.46203-(LN(400)*(0.145712)))*EXP(1.273*LN(400)+(-4.705))),((1.46203-(LN(E9)*(0.145712)))*EXP(1.273*LN(E9)+(-4.705))))</f>
        <v>4.582479357213658</v>
      </c>
      <c r="M9" s="7" t="str">
        <f>IF(J9&gt;L9,1,"")</f>
        <v/>
      </c>
      <c r="N9" s="19"/>
    </row>
    <row r="10" spans="1:14">
      <c r="A10" s="5" t="s">
        <v>5</v>
      </c>
      <c r="B10" s="59" t="s">
        <v>163</v>
      </c>
      <c r="C10" s="60">
        <v>39847</v>
      </c>
      <c r="D10" s="60"/>
      <c r="E10" s="61">
        <f>AVERAGE('Excluded or Combined (water)'!E57:E58)</f>
        <v>181.55</v>
      </c>
      <c r="F10" s="60"/>
      <c r="G10" s="59"/>
      <c r="H10" s="59" t="s">
        <v>118</v>
      </c>
      <c r="I10" s="59"/>
      <c r="J10" s="61">
        <f>AVERAGE('Excluded or Combined (water)'!J57:J58)</f>
        <v>0.20500000000000002</v>
      </c>
      <c r="K10" s="61" t="s">
        <v>203</v>
      </c>
      <c r="L10" s="32">
        <f>IF(E10&gt;400,((1.46203-(LN(400)*(0.145712)))*EXP(1.273*LN(400)+(-4.705))),((1.46203-(LN(E10)*(0.145712)))*EXP(1.273*LN(E10)+(-4.705))))</f>
        <v>4.7861225360894961</v>
      </c>
      <c r="M10" s="7" t="str">
        <f>IF(J10&gt;L10,1,"")</f>
        <v/>
      </c>
      <c r="N10" s="5"/>
    </row>
    <row r="11" spans="1:14">
      <c r="A11" s="5" t="s">
        <v>5</v>
      </c>
      <c r="B11" s="59" t="s">
        <v>163</v>
      </c>
      <c r="C11" s="60">
        <v>39847</v>
      </c>
      <c r="D11" s="60"/>
      <c r="E11" s="61">
        <f>AVERAGE('Excluded or Combined (water)'!E59:E60)</f>
        <v>181.55</v>
      </c>
      <c r="F11" s="60"/>
      <c r="G11" s="59"/>
      <c r="H11" s="59" t="s">
        <v>119</v>
      </c>
      <c r="I11" s="59"/>
      <c r="J11" s="61">
        <f>AVERAGE('Excluded or Combined (water)'!J59:J60)</f>
        <v>0.35</v>
      </c>
      <c r="K11" s="62" t="s">
        <v>164</v>
      </c>
      <c r="L11" s="36">
        <f>IF(E11&gt;400,((0.986)*EXP((0.8473*LN(400)+(0.884)))),((0.986)*EXP((0.8473*LN(E11)+(0.884)))))</f>
        <v>195.81265784944623</v>
      </c>
      <c r="M11" s="7" t="str">
        <f>IF(J11&gt;L11,1,"")</f>
        <v/>
      </c>
      <c r="N11" s="5"/>
    </row>
    <row r="12" spans="1:14">
      <c r="A12" s="5" t="s">
        <v>5</v>
      </c>
      <c r="B12" s="59" t="s">
        <v>182</v>
      </c>
      <c r="C12" s="60">
        <v>39847</v>
      </c>
      <c r="D12" s="60"/>
      <c r="E12" s="61">
        <f>AVERAGE('Excluded or Combined (water)'!E41:E43)</f>
        <v>106.69999999999999</v>
      </c>
      <c r="F12" s="60"/>
      <c r="G12" s="59"/>
      <c r="H12" s="59" t="s">
        <v>119</v>
      </c>
      <c r="I12" s="59"/>
      <c r="J12" s="61">
        <f>AVERAGE('Excluded or Combined (water)'!J41:J43)</f>
        <v>1.1666666666666667</v>
      </c>
      <c r="K12" s="62" t="s">
        <v>183</v>
      </c>
      <c r="L12" s="36">
        <f>IF(E12&gt;400,((0.986)*EXP((0.8473*LN(400)+(0.884)))),((0.986)*EXP((0.8473*LN(E12)+(0.884)))))</f>
        <v>124.81217447427048</v>
      </c>
      <c r="M12" s="7"/>
      <c r="N12" s="5"/>
    </row>
    <row r="13" spans="1:14">
      <c r="A13" s="5" t="s">
        <v>5</v>
      </c>
      <c r="B13" s="59" t="s">
        <v>147</v>
      </c>
      <c r="C13" s="60">
        <v>39847</v>
      </c>
      <c r="D13" s="60"/>
      <c r="E13" s="61">
        <f>AVERAGE('Excluded or Combined (water)'!E44:E45)</f>
        <v>174.3</v>
      </c>
      <c r="F13" s="60"/>
      <c r="G13" s="59"/>
      <c r="H13" s="59" t="s">
        <v>119</v>
      </c>
      <c r="I13" s="59"/>
      <c r="J13" s="61">
        <f>AVERAGE('Excluded or Combined (water)'!J44:J45)</f>
        <v>0.55000000000000004</v>
      </c>
      <c r="K13" s="61" t="s">
        <v>148</v>
      </c>
      <c r="L13" s="36">
        <f>IF(E13&gt;400,((0.986)*EXP((0.8473*LN(400)+(0.884)))),((0.986)*EXP((0.8473*LN(E13)+(0.884)))))</f>
        <v>189.16662393549339</v>
      </c>
      <c r="M13" s="7" t="str">
        <f t="shared" ref="M13:M44" si="0">IF(J13&gt;L13,1,"")</f>
        <v/>
      </c>
      <c r="N13" s="19"/>
    </row>
    <row r="14" spans="1:14">
      <c r="A14" s="5" t="s">
        <v>210</v>
      </c>
      <c r="B14" s="59" t="s">
        <v>182</v>
      </c>
      <c r="C14" s="60">
        <v>40008</v>
      </c>
      <c r="D14" s="60"/>
      <c r="E14" s="61">
        <f>AVERAGE('Excluded or Combined (water)'!E7:E8)</f>
        <v>96</v>
      </c>
      <c r="F14" s="60"/>
      <c r="G14" s="59"/>
      <c r="H14" s="59" t="s">
        <v>109</v>
      </c>
      <c r="I14" s="59" t="s">
        <v>107</v>
      </c>
      <c r="J14" s="61">
        <f>AVERAGE('Excluded or Combined (water)'!J7:J8)</f>
        <v>0.30000000000000004</v>
      </c>
      <c r="K14" s="61" t="s">
        <v>122</v>
      </c>
      <c r="L14" s="32">
        <f t="shared" ref="L14:L19" si="1">IF(E14&gt;400,((1.101672-(LN(400))*(0.041838))*EXP((0.7852*LN(400))+(-2.715))),((1.101672-(LN(E14))*(0.041838))*EXP((0.7852*LN(E14))+(-2.715))))</f>
        <v>2.1714477669125474</v>
      </c>
      <c r="M14" s="7" t="str">
        <f t="shared" si="0"/>
        <v/>
      </c>
      <c r="N14" s="5">
        <v>0.2</v>
      </c>
    </row>
    <row r="15" spans="1:14">
      <c r="A15" s="5" t="s">
        <v>210</v>
      </c>
      <c r="B15" s="59" t="s">
        <v>147</v>
      </c>
      <c r="C15" s="60">
        <v>40008</v>
      </c>
      <c r="D15" s="60"/>
      <c r="E15" s="61">
        <v>155.69999999999999</v>
      </c>
      <c r="F15" s="60"/>
      <c r="G15" s="59"/>
      <c r="H15" s="59" t="s">
        <v>109</v>
      </c>
      <c r="I15" s="59" t="s">
        <v>107</v>
      </c>
      <c r="J15" s="61">
        <v>0.2</v>
      </c>
      <c r="K15" s="61" t="s">
        <v>122</v>
      </c>
      <c r="L15" s="32">
        <f t="shared" si="1"/>
        <v>3.1038308169275814</v>
      </c>
      <c r="M15" s="7" t="str">
        <f t="shared" si="0"/>
        <v/>
      </c>
      <c r="N15" s="5">
        <v>0.2</v>
      </c>
    </row>
    <row r="16" spans="1:14">
      <c r="A16" s="5" t="s">
        <v>210</v>
      </c>
      <c r="B16" s="59" t="s">
        <v>167</v>
      </c>
      <c r="C16" s="60">
        <v>40008</v>
      </c>
      <c r="D16" s="60"/>
      <c r="E16" s="61">
        <v>138.5</v>
      </c>
      <c r="F16" s="60"/>
      <c r="G16" s="59"/>
      <c r="H16" s="59" t="s">
        <v>109</v>
      </c>
      <c r="I16" s="59" t="s">
        <v>107</v>
      </c>
      <c r="J16" s="61">
        <v>0.2</v>
      </c>
      <c r="K16" s="61" t="s">
        <v>122</v>
      </c>
      <c r="L16" s="32">
        <f t="shared" si="1"/>
        <v>2.8468294034871615</v>
      </c>
      <c r="M16" s="7" t="str">
        <f t="shared" si="0"/>
        <v/>
      </c>
      <c r="N16" s="5">
        <v>0.2</v>
      </c>
    </row>
    <row r="17" spans="1:14">
      <c r="A17" s="5" t="s">
        <v>210</v>
      </c>
      <c r="B17" s="59" t="s">
        <v>168</v>
      </c>
      <c r="C17" s="60">
        <v>40008</v>
      </c>
      <c r="D17" s="60"/>
      <c r="E17" s="61">
        <v>97.6</v>
      </c>
      <c r="F17" s="60"/>
      <c r="G17" s="59"/>
      <c r="H17" s="59" t="s">
        <v>109</v>
      </c>
      <c r="I17" s="59" t="s">
        <v>107</v>
      </c>
      <c r="J17" s="61">
        <v>0.2</v>
      </c>
      <c r="K17" s="61" t="s">
        <v>122</v>
      </c>
      <c r="L17" s="32">
        <f t="shared" si="1"/>
        <v>2.1981438097786201</v>
      </c>
      <c r="M17" s="7" t="str">
        <f t="shared" si="0"/>
        <v/>
      </c>
      <c r="N17" s="5">
        <v>0.2</v>
      </c>
    </row>
    <row r="18" spans="1:14">
      <c r="A18" s="5" t="s">
        <v>210</v>
      </c>
      <c r="B18" s="59" t="s">
        <v>169</v>
      </c>
      <c r="C18" s="60">
        <v>40008</v>
      </c>
      <c r="D18" s="60"/>
      <c r="E18" s="61">
        <v>158.69999999999999</v>
      </c>
      <c r="F18" s="60"/>
      <c r="G18" s="59"/>
      <c r="H18" s="59" t="s">
        <v>109</v>
      </c>
      <c r="I18" s="59" t="s">
        <v>107</v>
      </c>
      <c r="J18" s="61">
        <v>0.2</v>
      </c>
      <c r="K18" s="61" t="s">
        <v>122</v>
      </c>
      <c r="L18" s="32">
        <f t="shared" si="1"/>
        <v>3.1478674269983475</v>
      </c>
      <c r="M18" s="7" t="str">
        <f t="shared" si="0"/>
        <v/>
      </c>
      <c r="N18" s="5">
        <v>0.2</v>
      </c>
    </row>
    <row r="19" spans="1:14">
      <c r="A19" s="5" t="s">
        <v>210</v>
      </c>
      <c r="B19" s="59" t="s">
        <v>170</v>
      </c>
      <c r="C19" s="60">
        <v>40008</v>
      </c>
      <c r="D19" s="60"/>
      <c r="E19" s="61">
        <v>136.19999999999999</v>
      </c>
      <c r="F19" s="60"/>
      <c r="G19" s="59"/>
      <c r="H19" s="59" t="s">
        <v>109</v>
      </c>
      <c r="I19" s="59" t="s">
        <v>107</v>
      </c>
      <c r="J19" s="61">
        <v>0.2</v>
      </c>
      <c r="K19" s="61" t="s">
        <v>171</v>
      </c>
      <c r="L19" s="32">
        <f t="shared" si="1"/>
        <v>2.8118402369396649</v>
      </c>
      <c r="M19" s="7" t="str">
        <f t="shared" si="0"/>
        <v/>
      </c>
      <c r="N19" s="5">
        <v>0.2</v>
      </c>
    </row>
    <row r="20" spans="1:14">
      <c r="A20" s="5" t="s">
        <v>210</v>
      </c>
      <c r="B20" s="59" t="s">
        <v>182</v>
      </c>
      <c r="C20" s="60">
        <v>40008</v>
      </c>
      <c r="D20" s="60"/>
      <c r="E20" s="61">
        <f>AVERAGE('Excluded or Combined (water)'!E20:E21)</f>
        <v>96</v>
      </c>
      <c r="F20" s="60"/>
      <c r="G20" s="59"/>
      <c r="H20" s="59" t="s">
        <v>117</v>
      </c>
      <c r="I20" s="59"/>
      <c r="J20" s="61">
        <f>AVERAGE('Excluded or Combined (water)'!J20:J21)</f>
        <v>0.55000000000000004</v>
      </c>
      <c r="K20" s="62" t="s">
        <v>204</v>
      </c>
      <c r="L20" s="32">
        <f t="shared" ref="L20:L25" si="2">IF(E20&gt;400,((0.96)*EXP((0.8545*LN(400)+(-1.702)))),((0.96)*EXP((0.8545*LN(E20)+(-1.702)))))</f>
        <v>8.6487390442731673</v>
      </c>
      <c r="M20" s="7" t="str">
        <f t="shared" si="0"/>
        <v/>
      </c>
      <c r="N20" s="5">
        <v>0.4</v>
      </c>
    </row>
    <row r="21" spans="1:14">
      <c r="A21" s="5" t="s">
        <v>210</v>
      </c>
      <c r="B21" s="59" t="s">
        <v>147</v>
      </c>
      <c r="C21" s="60">
        <v>40008</v>
      </c>
      <c r="D21" s="60"/>
      <c r="E21" s="61">
        <v>155.69999999999999</v>
      </c>
      <c r="F21" s="60"/>
      <c r="G21" s="59"/>
      <c r="H21" s="59" t="s">
        <v>117</v>
      </c>
      <c r="I21" s="59"/>
      <c r="J21" s="61">
        <v>0.6</v>
      </c>
      <c r="K21" s="62" t="s">
        <v>204</v>
      </c>
      <c r="L21" s="32">
        <f t="shared" si="2"/>
        <v>13.074125343103832</v>
      </c>
      <c r="M21" s="7" t="str">
        <f t="shared" si="0"/>
        <v/>
      </c>
      <c r="N21" s="5">
        <v>0.4</v>
      </c>
    </row>
    <row r="22" spans="1:14">
      <c r="A22" s="5" t="s">
        <v>210</v>
      </c>
      <c r="B22" s="59" t="s">
        <v>167</v>
      </c>
      <c r="C22" s="60">
        <v>40008</v>
      </c>
      <c r="D22" s="60"/>
      <c r="E22" s="61">
        <v>138.5</v>
      </c>
      <c r="F22" s="60"/>
      <c r="G22" s="59"/>
      <c r="H22" s="59" t="s">
        <v>117</v>
      </c>
      <c r="I22" s="59"/>
      <c r="J22" s="61">
        <v>0.6</v>
      </c>
      <c r="K22" s="61" t="s">
        <v>204</v>
      </c>
      <c r="L22" s="32">
        <f t="shared" si="2"/>
        <v>11.829621691380259</v>
      </c>
      <c r="M22" s="7" t="str">
        <f t="shared" si="0"/>
        <v/>
      </c>
      <c r="N22" s="5">
        <v>0.4</v>
      </c>
    </row>
    <row r="23" spans="1:14">
      <c r="A23" s="5" t="s">
        <v>210</v>
      </c>
      <c r="B23" s="59" t="s">
        <v>168</v>
      </c>
      <c r="C23" s="60">
        <v>40008</v>
      </c>
      <c r="D23" s="60"/>
      <c r="E23" s="61">
        <v>97.6</v>
      </c>
      <c r="F23" s="60"/>
      <c r="G23" s="59"/>
      <c r="H23" s="59" t="s">
        <v>117</v>
      </c>
      <c r="I23" s="59"/>
      <c r="J23" s="61">
        <v>0.5</v>
      </c>
      <c r="K23" s="61" t="s">
        <v>204</v>
      </c>
      <c r="L23" s="32">
        <f t="shared" si="2"/>
        <v>8.7717630982395693</v>
      </c>
      <c r="M23" s="7" t="str">
        <f t="shared" si="0"/>
        <v/>
      </c>
      <c r="N23" s="5">
        <v>0.4</v>
      </c>
    </row>
    <row r="24" spans="1:14">
      <c r="A24" s="5" t="s">
        <v>210</v>
      </c>
      <c r="B24" s="59" t="s">
        <v>169</v>
      </c>
      <c r="C24" s="60">
        <v>40008</v>
      </c>
      <c r="D24" s="60"/>
      <c r="E24" s="61">
        <v>158.69999999999999</v>
      </c>
      <c r="F24" s="60"/>
      <c r="G24" s="59"/>
      <c r="H24" s="59" t="s">
        <v>117</v>
      </c>
      <c r="I24" s="59"/>
      <c r="J24" s="61">
        <v>0.5</v>
      </c>
      <c r="K24" s="61" t="s">
        <v>204</v>
      </c>
      <c r="L24" s="32">
        <f t="shared" si="2"/>
        <v>13.289082841980951</v>
      </c>
      <c r="M24" s="7" t="str">
        <f t="shared" si="0"/>
        <v/>
      </c>
      <c r="N24" s="5">
        <v>0.4</v>
      </c>
    </row>
    <row r="25" spans="1:14">
      <c r="A25" s="5" t="s">
        <v>210</v>
      </c>
      <c r="B25" s="59" t="s">
        <v>170</v>
      </c>
      <c r="C25" s="60">
        <v>40008</v>
      </c>
      <c r="D25" s="60"/>
      <c r="E25" s="61">
        <v>136.19999999999999</v>
      </c>
      <c r="F25" s="60"/>
      <c r="G25" s="59"/>
      <c r="H25" s="59" t="s">
        <v>117</v>
      </c>
      <c r="I25" s="59"/>
      <c r="J25" s="61">
        <v>0.5</v>
      </c>
      <c r="K25" s="61" t="s">
        <v>205</v>
      </c>
      <c r="L25" s="32">
        <f t="shared" si="2"/>
        <v>11.661552270707025</v>
      </c>
      <c r="M25" s="7" t="str">
        <f t="shared" si="0"/>
        <v/>
      </c>
      <c r="N25" s="5">
        <v>0.4</v>
      </c>
    </row>
    <row r="26" spans="1:14">
      <c r="A26" s="5" t="s">
        <v>210</v>
      </c>
      <c r="B26" s="59" t="s">
        <v>182</v>
      </c>
      <c r="C26" s="60">
        <v>40008</v>
      </c>
      <c r="D26" s="60"/>
      <c r="E26" s="61">
        <f>AVERAGE('Excluded or Combined (water)'!E33:E34)</f>
        <v>96</v>
      </c>
      <c r="F26" s="60"/>
      <c r="G26" s="59"/>
      <c r="H26" s="59" t="s">
        <v>118</v>
      </c>
      <c r="I26" s="59" t="s">
        <v>107</v>
      </c>
      <c r="J26" s="61">
        <f>AVERAGE('Excluded or Combined (water)'!J33:J34)</f>
        <v>0.05</v>
      </c>
      <c r="K26" s="61" t="s">
        <v>204</v>
      </c>
      <c r="L26" s="32">
        <f t="shared" ref="L26:L31" si="3">IF(E26&gt;400,((1.46203-(LN(400)*(0.145712)))*EXP(1.273*LN(400)+(-4.705))),((1.46203-(LN(E26)*(0.145712)))*EXP(1.273*LN(E26)+(-4.705))))</f>
        <v>2.4071693876902645</v>
      </c>
      <c r="M26" s="7" t="str">
        <f t="shared" si="0"/>
        <v/>
      </c>
      <c r="N26" s="5">
        <v>0.05</v>
      </c>
    </row>
    <row r="27" spans="1:14">
      <c r="A27" s="5" t="s">
        <v>210</v>
      </c>
      <c r="B27" s="59" t="s">
        <v>147</v>
      </c>
      <c r="C27" s="60">
        <v>40008</v>
      </c>
      <c r="D27" s="60"/>
      <c r="E27" s="61">
        <v>155.69999999999999</v>
      </c>
      <c r="F27" s="60"/>
      <c r="G27" s="59"/>
      <c r="H27" s="59" t="s">
        <v>118</v>
      </c>
      <c r="I27" s="59"/>
      <c r="J27" s="61">
        <v>0.09</v>
      </c>
      <c r="K27" s="61" t="s">
        <v>204</v>
      </c>
      <c r="L27" s="32">
        <f t="shared" si="3"/>
        <v>4.061206159697698</v>
      </c>
      <c r="M27" s="7" t="str">
        <f t="shared" si="0"/>
        <v/>
      </c>
      <c r="N27" s="5">
        <v>0.05</v>
      </c>
    </row>
    <row r="28" spans="1:14">
      <c r="A28" s="5" t="s">
        <v>210</v>
      </c>
      <c r="B28" s="59" t="s">
        <v>167</v>
      </c>
      <c r="C28" s="60">
        <v>40008</v>
      </c>
      <c r="D28" s="60"/>
      <c r="E28" s="61">
        <v>138.5</v>
      </c>
      <c r="F28" s="60"/>
      <c r="G28" s="59"/>
      <c r="H28" s="59" t="s">
        <v>118</v>
      </c>
      <c r="I28" s="59"/>
      <c r="J28" s="61">
        <v>0.05</v>
      </c>
      <c r="K28" s="61" t="s">
        <v>204</v>
      </c>
      <c r="L28" s="32">
        <f t="shared" si="3"/>
        <v>3.5810973486709887</v>
      </c>
      <c r="M28" s="7" t="str">
        <f t="shared" si="0"/>
        <v/>
      </c>
      <c r="N28" s="5">
        <v>0.05</v>
      </c>
    </row>
    <row r="29" spans="1:14">
      <c r="A29" s="5" t="s">
        <v>210</v>
      </c>
      <c r="B29" s="59" t="s">
        <v>168</v>
      </c>
      <c r="C29" s="60">
        <v>40008</v>
      </c>
      <c r="D29" s="60"/>
      <c r="E29" s="61">
        <v>97.6</v>
      </c>
      <c r="F29" s="60"/>
      <c r="G29" s="59"/>
      <c r="H29" s="59" t="s">
        <v>118</v>
      </c>
      <c r="I29" s="59"/>
      <c r="J29" s="61">
        <v>0.05</v>
      </c>
      <c r="K29" s="61" t="s">
        <v>204</v>
      </c>
      <c r="L29" s="32">
        <f t="shared" si="3"/>
        <v>2.4509276473167616</v>
      </c>
      <c r="M29" s="7" t="str">
        <f t="shared" si="0"/>
        <v/>
      </c>
      <c r="N29" s="5">
        <v>0.05</v>
      </c>
    </row>
    <row r="30" spans="1:14">
      <c r="A30" s="5" t="s">
        <v>210</v>
      </c>
      <c r="B30" s="59" t="s">
        <v>169</v>
      </c>
      <c r="C30" s="60">
        <v>40008</v>
      </c>
      <c r="D30" s="60"/>
      <c r="E30" s="61">
        <v>158.69999999999999</v>
      </c>
      <c r="F30" s="60"/>
      <c r="G30" s="59"/>
      <c r="H30" s="59" t="s">
        <v>118</v>
      </c>
      <c r="I30" s="59"/>
      <c r="J30" s="61">
        <v>0.09</v>
      </c>
      <c r="K30" s="62" t="s">
        <v>204</v>
      </c>
      <c r="L30" s="32">
        <f t="shared" si="3"/>
        <v>4.1451521373779237</v>
      </c>
      <c r="M30" s="7" t="str">
        <f t="shared" si="0"/>
        <v/>
      </c>
      <c r="N30" s="5">
        <v>0.05</v>
      </c>
    </row>
    <row r="31" spans="1:14">
      <c r="A31" s="5" t="s">
        <v>210</v>
      </c>
      <c r="B31" s="59" t="s">
        <v>170</v>
      </c>
      <c r="C31" s="60">
        <v>40008</v>
      </c>
      <c r="D31" s="60"/>
      <c r="E31" s="61">
        <v>136.19999999999999</v>
      </c>
      <c r="F31" s="60"/>
      <c r="G31" s="59"/>
      <c r="H31" s="59" t="s">
        <v>118</v>
      </c>
      <c r="I31" s="59"/>
      <c r="J31" s="61">
        <f>(0.05+0.05+0.06)/3</f>
        <v>5.3333333333333337E-2</v>
      </c>
      <c r="K31" s="62" t="s">
        <v>205</v>
      </c>
      <c r="L31" s="32">
        <f t="shared" si="3"/>
        <v>3.5170691977267192</v>
      </c>
      <c r="M31" s="7" t="str">
        <f t="shared" si="0"/>
        <v/>
      </c>
      <c r="N31" s="5">
        <v>0.05</v>
      </c>
    </row>
    <row r="32" spans="1:14">
      <c r="A32" s="5" t="s">
        <v>210</v>
      </c>
      <c r="B32" s="59" t="s">
        <v>182</v>
      </c>
      <c r="C32" s="60">
        <v>40008</v>
      </c>
      <c r="D32" s="60"/>
      <c r="E32" s="61">
        <f>AVERAGE('Excluded or Combined (water)'!E46:E47)</f>
        <v>96</v>
      </c>
      <c r="F32" s="60"/>
      <c r="G32" s="59"/>
      <c r="H32" s="59" t="s">
        <v>119</v>
      </c>
      <c r="I32" s="59"/>
      <c r="J32" s="61">
        <f>AVERAGE('Excluded or Combined (water)'!J46:J47)</f>
        <v>2.1</v>
      </c>
      <c r="K32" s="61" t="s">
        <v>122</v>
      </c>
      <c r="L32" s="36">
        <f t="shared" ref="L32:L37" si="4">IF(E32&gt;400,((0.986)*EXP((0.8473*LN(400)+(0.884)))),((0.986)*EXP((0.8473*LN(E32)+(0.884)))))</f>
        <v>114.1225987594902</v>
      </c>
      <c r="M32" s="7" t="str">
        <f t="shared" si="0"/>
        <v/>
      </c>
      <c r="N32" s="5">
        <v>0.1</v>
      </c>
    </row>
    <row r="33" spans="1:14">
      <c r="A33" s="5" t="s">
        <v>210</v>
      </c>
      <c r="B33" s="59" t="s">
        <v>147</v>
      </c>
      <c r="C33" s="60">
        <v>40008</v>
      </c>
      <c r="D33" s="60"/>
      <c r="E33" s="61">
        <v>155.69999999999999</v>
      </c>
      <c r="F33" s="60"/>
      <c r="G33" s="59"/>
      <c r="H33" s="59" t="s">
        <v>119</v>
      </c>
      <c r="I33" s="59"/>
      <c r="J33" s="61">
        <v>3.3</v>
      </c>
      <c r="K33" s="61" t="s">
        <v>122</v>
      </c>
      <c r="L33" s="36">
        <f t="shared" si="4"/>
        <v>171.91721945499646</v>
      </c>
      <c r="M33" s="7" t="str">
        <f t="shared" si="0"/>
        <v/>
      </c>
      <c r="N33" s="5">
        <v>0.1</v>
      </c>
    </row>
    <row r="34" spans="1:14">
      <c r="A34" s="5" t="s">
        <v>210</v>
      </c>
      <c r="B34" s="59" t="s">
        <v>167</v>
      </c>
      <c r="C34" s="60">
        <v>40008</v>
      </c>
      <c r="D34" s="60"/>
      <c r="E34" s="61">
        <v>138.5</v>
      </c>
      <c r="F34" s="60"/>
      <c r="G34" s="59"/>
      <c r="H34" s="59" t="s">
        <v>119</v>
      </c>
      <c r="I34" s="59"/>
      <c r="J34" s="61">
        <v>1.6</v>
      </c>
      <c r="K34" s="61" t="s">
        <v>122</v>
      </c>
      <c r="L34" s="36">
        <f t="shared" si="4"/>
        <v>155.68387400284794</v>
      </c>
      <c r="M34" s="7" t="str">
        <f t="shared" si="0"/>
        <v/>
      </c>
      <c r="N34" s="5">
        <v>0.1</v>
      </c>
    </row>
    <row r="35" spans="1:14">
      <c r="A35" s="5" t="s">
        <v>210</v>
      </c>
      <c r="B35" s="59" t="s">
        <v>168</v>
      </c>
      <c r="C35" s="60">
        <v>40008</v>
      </c>
      <c r="D35" s="60"/>
      <c r="E35" s="61">
        <v>97.6</v>
      </c>
      <c r="F35" s="60"/>
      <c r="G35" s="59"/>
      <c r="H35" s="59" t="s">
        <v>119</v>
      </c>
      <c r="I35" s="59" t="s">
        <v>107</v>
      </c>
      <c r="J35" s="61">
        <v>0.1</v>
      </c>
      <c r="K35" s="61" t="s">
        <v>122</v>
      </c>
      <c r="L35" s="36">
        <f t="shared" si="4"/>
        <v>115.73216231193652</v>
      </c>
      <c r="M35" s="7" t="str">
        <f t="shared" si="0"/>
        <v/>
      </c>
      <c r="N35" s="5">
        <v>0.1</v>
      </c>
    </row>
    <row r="36" spans="1:14">
      <c r="A36" s="5" t="s">
        <v>210</v>
      </c>
      <c r="B36" s="59" t="s">
        <v>169</v>
      </c>
      <c r="C36" s="60">
        <v>40008</v>
      </c>
      <c r="D36" s="60"/>
      <c r="E36" s="61">
        <v>158.69999999999999</v>
      </c>
      <c r="F36" s="60"/>
      <c r="G36" s="59"/>
      <c r="H36" s="59" t="s">
        <v>119</v>
      </c>
      <c r="I36" s="59" t="s">
        <v>107</v>
      </c>
      <c r="J36" s="61">
        <v>0.1</v>
      </c>
      <c r="K36" s="61" t="s">
        <v>122</v>
      </c>
      <c r="L36" s="36">
        <f t="shared" si="4"/>
        <v>174.71977710496873</v>
      </c>
      <c r="M36" s="7" t="str">
        <f t="shared" si="0"/>
        <v/>
      </c>
      <c r="N36" s="5">
        <v>0.1</v>
      </c>
    </row>
    <row r="37" spans="1:14" s="5" customFormat="1">
      <c r="A37" s="5" t="s">
        <v>210</v>
      </c>
      <c r="B37" s="59" t="s">
        <v>170</v>
      </c>
      <c r="C37" s="60">
        <v>40008</v>
      </c>
      <c r="D37" s="60"/>
      <c r="E37" s="61">
        <v>136.19999999999999</v>
      </c>
      <c r="F37" s="60"/>
      <c r="G37" s="59"/>
      <c r="H37" s="59" t="s">
        <v>119</v>
      </c>
      <c r="I37" s="59" t="s">
        <v>107</v>
      </c>
      <c r="J37" s="61">
        <v>0.1</v>
      </c>
      <c r="K37" s="61" t="s">
        <v>171</v>
      </c>
      <c r="L37" s="36">
        <f t="shared" si="4"/>
        <v>153.49049977810625</v>
      </c>
      <c r="M37" s="7" t="str">
        <f t="shared" si="0"/>
        <v/>
      </c>
      <c r="N37" s="5">
        <v>0.1</v>
      </c>
    </row>
    <row r="38" spans="1:14" s="81" customFormat="1">
      <c r="A38" s="81" t="s">
        <v>211</v>
      </c>
      <c r="B38" s="106" t="s">
        <v>184</v>
      </c>
      <c r="C38" s="89">
        <v>40155</v>
      </c>
      <c r="D38" s="89"/>
      <c r="E38" s="107">
        <f>AVERAGE('Excluded or Combined (water)'!E61:E62)</f>
        <v>133.75</v>
      </c>
      <c r="F38" s="89"/>
      <c r="G38" s="90"/>
      <c r="H38" s="82" t="s">
        <v>109</v>
      </c>
      <c r="I38" s="90" t="s">
        <v>107</v>
      </c>
      <c r="J38" s="85">
        <f>AVERAGE('Excluded or Combined (water)'!J61:J62)</f>
        <v>0.2</v>
      </c>
      <c r="K38" s="85" t="s">
        <v>194</v>
      </c>
      <c r="L38" s="32">
        <f t="shared" ref="L38:L43" si="5">IF(E38&gt;400,((1.101672-(LN(400))*(0.041838))*EXP((0.7852*LN(400))+(-2.715))),((1.101672-(LN(E38))*(0.041838))*EXP((0.7852*LN(E38))+(-2.715))))</f>
        <v>2.7743968289151173</v>
      </c>
      <c r="M38" s="7" t="str">
        <f t="shared" si="0"/>
        <v/>
      </c>
    </row>
    <row r="39" spans="1:14" s="81" customFormat="1">
      <c r="A39" s="81" t="s">
        <v>211</v>
      </c>
      <c r="B39" s="106" t="s">
        <v>185</v>
      </c>
      <c r="C39" s="89">
        <v>40155</v>
      </c>
      <c r="D39" s="89"/>
      <c r="E39" s="107">
        <v>198.5</v>
      </c>
      <c r="F39" s="89"/>
      <c r="G39" s="90"/>
      <c r="H39" s="82" t="s">
        <v>109</v>
      </c>
      <c r="I39" s="90" t="s">
        <v>107</v>
      </c>
      <c r="J39" s="85">
        <v>0.2</v>
      </c>
      <c r="K39" s="84" t="s">
        <v>122</v>
      </c>
      <c r="L39" s="32">
        <f t="shared" si="5"/>
        <v>3.7130484257162228</v>
      </c>
      <c r="M39" s="7" t="str">
        <f t="shared" si="0"/>
        <v/>
      </c>
    </row>
    <row r="40" spans="1:14" s="81" customFormat="1">
      <c r="A40" s="81" t="s">
        <v>211</v>
      </c>
      <c r="B40" s="106" t="s">
        <v>186</v>
      </c>
      <c r="C40" s="89">
        <v>40155</v>
      </c>
      <c r="D40" s="89"/>
      <c r="E40" s="107">
        <v>195.9</v>
      </c>
      <c r="F40" s="89"/>
      <c r="G40" s="90"/>
      <c r="H40" s="82" t="s">
        <v>109</v>
      </c>
      <c r="I40" s="90" t="s">
        <v>107</v>
      </c>
      <c r="J40" s="85">
        <v>0.2</v>
      </c>
      <c r="K40" s="84" t="s">
        <v>122</v>
      </c>
      <c r="L40" s="32">
        <f t="shared" si="5"/>
        <v>3.6771094087709013</v>
      </c>
      <c r="M40" s="7" t="str">
        <f t="shared" si="0"/>
        <v/>
      </c>
    </row>
    <row r="41" spans="1:14" s="81" customFormat="1">
      <c r="A41" s="81" t="s">
        <v>211</v>
      </c>
      <c r="B41" s="106" t="s">
        <v>187</v>
      </c>
      <c r="C41" s="89">
        <v>40155</v>
      </c>
      <c r="D41" s="89"/>
      <c r="E41" s="107">
        <v>202.1</v>
      </c>
      <c r="F41" s="89"/>
      <c r="G41" s="90"/>
      <c r="H41" s="82" t="s">
        <v>109</v>
      </c>
      <c r="I41" s="90" t="s">
        <v>107</v>
      </c>
      <c r="J41" s="85">
        <v>0.2</v>
      </c>
      <c r="K41" s="84" t="s">
        <v>122</v>
      </c>
      <c r="L41" s="32">
        <f t="shared" si="5"/>
        <v>3.7626046803596456</v>
      </c>
      <c r="M41" s="7" t="str">
        <f t="shared" si="0"/>
        <v/>
      </c>
    </row>
    <row r="42" spans="1:14" s="81" customFormat="1">
      <c r="A42" s="81" t="s">
        <v>211</v>
      </c>
      <c r="B42" s="106" t="s">
        <v>188</v>
      </c>
      <c r="C42" s="89">
        <v>40155</v>
      </c>
      <c r="D42" s="89"/>
      <c r="E42" s="107">
        <v>155.4</v>
      </c>
      <c r="F42" s="89"/>
      <c r="G42" s="90"/>
      <c r="H42" s="82" t="s">
        <v>109</v>
      </c>
      <c r="I42" s="90" t="s">
        <v>107</v>
      </c>
      <c r="J42" s="85">
        <v>0.2</v>
      </c>
      <c r="K42" s="84" t="s">
        <v>122</v>
      </c>
      <c r="L42" s="32">
        <f t="shared" si="5"/>
        <v>3.0994148572930049</v>
      </c>
      <c r="M42" s="7" t="str">
        <f t="shared" si="0"/>
        <v/>
      </c>
    </row>
    <row r="43" spans="1:14" s="81" customFormat="1">
      <c r="A43" s="81" t="s">
        <v>211</v>
      </c>
      <c r="B43" s="106" t="s">
        <v>189</v>
      </c>
      <c r="C43" s="89">
        <v>40155</v>
      </c>
      <c r="D43" s="89"/>
      <c r="E43" s="107">
        <v>188</v>
      </c>
      <c r="F43" s="89"/>
      <c r="G43" s="90"/>
      <c r="H43" s="82" t="s">
        <v>109</v>
      </c>
      <c r="I43" s="90" t="s">
        <v>107</v>
      </c>
      <c r="J43" s="85">
        <f>AVERAGE('Excluded or Combined (water)'!J63:J64)</f>
        <v>0.2</v>
      </c>
      <c r="K43" s="85" t="s">
        <v>148</v>
      </c>
      <c r="L43" s="32">
        <f t="shared" si="5"/>
        <v>3.5671231249463524</v>
      </c>
      <c r="M43" s="7" t="str">
        <f t="shared" si="0"/>
        <v/>
      </c>
    </row>
    <row r="44" spans="1:14" s="81" customFormat="1">
      <c r="A44" s="81" t="s">
        <v>211</v>
      </c>
      <c r="B44" s="106" t="s">
        <v>184</v>
      </c>
      <c r="C44" s="89">
        <v>40155</v>
      </c>
      <c r="D44" s="89"/>
      <c r="E44" s="107">
        <f>AVERAGE('Excluded or Combined (water)'!E65:E66)</f>
        <v>133.75</v>
      </c>
      <c r="F44" s="89"/>
      <c r="G44" s="90"/>
      <c r="H44" s="82" t="s">
        <v>117</v>
      </c>
      <c r="I44" s="90"/>
      <c r="J44" s="109">
        <f>AVERAGE('Excluded or Combined (water)'!J65:J66)</f>
        <v>3.45</v>
      </c>
      <c r="K44" s="85" t="s">
        <v>206</v>
      </c>
      <c r="L44" s="32">
        <f t="shared" ref="L44:L49" si="6">IF(E44&gt;400,((0.96)*EXP((0.8545*LN(400)+(-1.702)))),((0.96)*EXP((0.8545*LN(E44)+(-1.702)))))</f>
        <v>11.482066795351336</v>
      </c>
      <c r="M44" s="7" t="str">
        <f t="shared" si="0"/>
        <v/>
      </c>
    </row>
    <row r="45" spans="1:14" s="81" customFormat="1">
      <c r="A45" s="81" t="s">
        <v>211</v>
      </c>
      <c r="B45" s="106" t="s">
        <v>185</v>
      </c>
      <c r="C45" s="89">
        <v>40155</v>
      </c>
      <c r="D45" s="89"/>
      <c r="E45" s="107">
        <v>198.5</v>
      </c>
      <c r="F45" s="89"/>
      <c r="G45" s="90"/>
      <c r="H45" s="82" t="s">
        <v>117</v>
      </c>
      <c r="I45" s="90"/>
      <c r="J45" s="109">
        <v>0.5</v>
      </c>
      <c r="K45" s="84" t="s">
        <v>207</v>
      </c>
      <c r="L45" s="32">
        <f t="shared" si="6"/>
        <v>16.089345641601316</v>
      </c>
      <c r="M45" s="7" t="str">
        <f t="shared" ref="M45:M76" si="7">IF(J45&gt;L45,1,"")</f>
        <v/>
      </c>
    </row>
    <row r="46" spans="1:14" s="81" customFormat="1">
      <c r="A46" s="81" t="s">
        <v>211</v>
      </c>
      <c r="B46" s="106" t="s">
        <v>186</v>
      </c>
      <c r="C46" s="89">
        <v>40155</v>
      </c>
      <c r="D46" s="89"/>
      <c r="E46" s="107">
        <v>195.9</v>
      </c>
      <c r="F46" s="89"/>
      <c r="G46" s="90"/>
      <c r="H46" s="82" t="s">
        <v>117</v>
      </c>
      <c r="I46" s="90" t="s">
        <v>107</v>
      </c>
      <c r="J46" s="109">
        <v>0.4</v>
      </c>
      <c r="K46" s="84" t="s">
        <v>207</v>
      </c>
      <c r="L46" s="32">
        <f t="shared" si="6"/>
        <v>15.909094091303945</v>
      </c>
      <c r="M46" s="7" t="str">
        <f t="shared" si="7"/>
        <v/>
      </c>
    </row>
    <row r="47" spans="1:14" s="81" customFormat="1">
      <c r="A47" s="81" t="s">
        <v>211</v>
      </c>
      <c r="B47" s="106" t="s">
        <v>187</v>
      </c>
      <c r="C47" s="89">
        <v>40155</v>
      </c>
      <c r="D47" s="89"/>
      <c r="E47" s="107">
        <v>202.1</v>
      </c>
      <c r="F47" s="89"/>
      <c r="G47" s="90"/>
      <c r="H47" s="82" t="s">
        <v>117</v>
      </c>
      <c r="I47" s="90"/>
      <c r="J47" s="109">
        <v>1.2</v>
      </c>
      <c r="K47" s="84" t="s">
        <v>207</v>
      </c>
      <c r="L47" s="32">
        <f t="shared" si="6"/>
        <v>16.338359196807172</v>
      </c>
      <c r="M47" s="7" t="str">
        <f t="shared" si="7"/>
        <v/>
      </c>
    </row>
    <row r="48" spans="1:14" s="81" customFormat="1">
      <c r="A48" s="81" t="s">
        <v>211</v>
      </c>
      <c r="B48" s="106" t="s">
        <v>188</v>
      </c>
      <c r="C48" s="89">
        <v>40155</v>
      </c>
      <c r="D48" s="89"/>
      <c r="E48" s="107">
        <v>155.4</v>
      </c>
      <c r="F48" s="89"/>
      <c r="G48" s="90"/>
      <c r="H48" s="82" t="s">
        <v>117</v>
      </c>
      <c r="I48" s="90"/>
      <c r="J48" s="109">
        <v>0.7</v>
      </c>
      <c r="K48" s="84" t="s">
        <v>207</v>
      </c>
      <c r="L48" s="32">
        <f t="shared" si="6"/>
        <v>13.052596620071236</v>
      </c>
      <c r="M48" s="7" t="str">
        <f t="shared" si="7"/>
        <v/>
      </c>
    </row>
    <row r="49" spans="1:13" s="81" customFormat="1">
      <c r="A49" s="81" t="s">
        <v>211</v>
      </c>
      <c r="B49" s="106" t="s">
        <v>189</v>
      </c>
      <c r="C49" s="89">
        <v>40155</v>
      </c>
      <c r="D49" s="89"/>
      <c r="E49" s="107">
        <v>188</v>
      </c>
      <c r="F49" s="89"/>
      <c r="G49" s="90"/>
      <c r="H49" s="82" t="s">
        <v>117</v>
      </c>
      <c r="I49" s="90"/>
      <c r="J49" s="107">
        <f>AVERAGE('Excluded or Combined (water)'!J67:J68)</f>
        <v>0.45</v>
      </c>
      <c r="K49" s="85" t="s">
        <v>208</v>
      </c>
      <c r="L49" s="32">
        <f t="shared" si="6"/>
        <v>15.359246380063921</v>
      </c>
      <c r="M49" s="7" t="str">
        <f t="shared" si="7"/>
        <v/>
      </c>
    </row>
    <row r="50" spans="1:13" s="81" customFormat="1">
      <c r="A50" s="81" t="s">
        <v>211</v>
      </c>
      <c r="B50" s="106" t="s">
        <v>184</v>
      </c>
      <c r="C50" s="89">
        <v>40155</v>
      </c>
      <c r="D50" s="89"/>
      <c r="E50" s="107">
        <f>AVERAGE('Excluded or Combined (water)'!E69:E70)</f>
        <v>133.75</v>
      </c>
      <c r="F50" s="89"/>
      <c r="G50" s="90"/>
      <c r="H50" s="82" t="s">
        <v>118</v>
      </c>
      <c r="I50" s="90"/>
      <c r="J50" s="109">
        <f>AVERAGE('Excluded or Combined (water)'!J69:J70)</f>
        <v>0.16500000000000001</v>
      </c>
      <c r="K50" s="85" t="s">
        <v>206</v>
      </c>
      <c r="L50" s="32">
        <f t="shared" ref="L50:L55" si="8">IF(E50&gt;400,((1.46203-(LN(400)*(0.145712)))*EXP(1.273*LN(400)+(-4.705))),((1.46203-(LN(E50)*(0.145712)))*EXP(1.273*LN(E50)+(-4.705))))</f>
        <v>3.448915596713416</v>
      </c>
      <c r="M50" s="7" t="str">
        <f t="shared" si="7"/>
        <v/>
      </c>
    </row>
    <row r="51" spans="1:13" s="81" customFormat="1">
      <c r="A51" s="81" t="s">
        <v>211</v>
      </c>
      <c r="B51" s="106" t="s">
        <v>185</v>
      </c>
      <c r="C51" s="89">
        <v>40155</v>
      </c>
      <c r="D51" s="89"/>
      <c r="E51" s="107">
        <v>198.5</v>
      </c>
      <c r="F51" s="89"/>
      <c r="G51" s="90"/>
      <c r="H51" s="82" t="s">
        <v>118</v>
      </c>
      <c r="I51" s="90" t="s">
        <v>107</v>
      </c>
      <c r="J51" s="110">
        <v>0.05</v>
      </c>
      <c r="K51" s="84" t="s">
        <v>207</v>
      </c>
      <c r="L51" s="32">
        <f t="shared" si="8"/>
        <v>5.2630023981630769</v>
      </c>
      <c r="M51" s="7" t="str">
        <f t="shared" si="7"/>
        <v/>
      </c>
    </row>
    <row r="52" spans="1:13" s="81" customFormat="1">
      <c r="A52" s="81" t="s">
        <v>211</v>
      </c>
      <c r="B52" s="106" t="s">
        <v>186</v>
      </c>
      <c r="C52" s="89">
        <v>40155</v>
      </c>
      <c r="D52" s="89"/>
      <c r="E52" s="107">
        <v>195.9</v>
      </c>
      <c r="F52" s="89"/>
      <c r="G52" s="90"/>
      <c r="H52" s="82" t="s">
        <v>118</v>
      </c>
      <c r="I52" s="90" t="s">
        <v>107</v>
      </c>
      <c r="J52" s="110">
        <v>0.05</v>
      </c>
      <c r="K52" s="84" t="s">
        <v>207</v>
      </c>
      <c r="L52" s="32">
        <f t="shared" si="8"/>
        <v>5.1897912741238432</v>
      </c>
      <c r="M52" s="7" t="str">
        <f t="shared" si="7"/>
        <v/>
      </c>
    </row>
    <row r="53" spans="1:13" s="81" customFormat="1">
      <c r="A53" s="81" t="s">
        <v>211</v>
      </c>
      <c r="B53" s="106" t="s">
        <v>187</v>
      </c>
      <c r="C53" s="89">
        <v>40155</v>
      </c>
      <c r="D53" s="89"/>
      <c r="E53" s="107">
        <v>202.1</v>
      </c>
      <c r="F53" s="89"/>
      <c r="G53" s="90"/>
      <c r="H53" s="82" t="s">
        <v>118</v>
      </c>
      <c r="I53" s="90" t="s">
        <v>107</v>
      </c>
      <c r="J53" s="110">
        <v>0.05</v>
      </c>
      <c r="K53" s="84" t="s">
        <v>207</v>
      </c>
      <c r="L53" s="32">
        <f t="shared" si="8"/>
        <v>5.3644035822016853</v>
      </c>
      <c r="M53" s="7" t="str">
        <f t="shared" si="7"/>
        <v/>
      </c>
    </row>
    <row r="54" spans="1:13" s="81" customFormat="1">
      <c r="A54" s="81" t="s">
        <v>211</v>
      </c>
      <c r="B54" s="106" t="s">
        <v>188</v>
      </c>
      <c r="C54" s="89">
        <v>40155</v>
      </c>
      <c r="D54" s="89"/>
      <c r="E54" s="107">
        <v>155.4</v>
      </c>
      <c r="F54" s="89"/>
      <c r="G54" s="90"/>
      <c r="H54" s="82" t="s">
        <v>118</v>
      </c>
      <c r="I54" s="90" t="s">
        <v>107</v>
      </c>
      <c r="J54" s="110">
        <v>0.05</v>
      </c>
      <c r="K54" s="84" t="s">
        <v>207</v>
      </c>
      <c r="L54" s="32">
        <f t="shared" si="8"/>
        <v>4.0528146211828702</v>
      </c>
      <c r="M54" s="7" t="str">
        <f t="shared" si="7"/>
        <v/>
      </c>
    </row>
    <row r="55" spans="1:13" s="81" customFormat="1">
      <c r="A55" s="81" t="s">
        <v>211</v>
      </c>
      <c r="B55" s="106" t="s">
        <v>189</v>
      </c>
      <c r="C55" s="89">
        <v>40155</v>
      </c>
      <c r="D55" s="89"/>
      <c r="E55" s="107">
        <v>188</v>
      </c>
      <c r="F55" s="89"/>
      <c r="G55" s="90"/>
      <c r="H55" s="82" t="s">
        <v>118</v>
      </c>
      <c r="I55" s="90" t="s">
        <v>107</v>
      </c>
      <c r="J55" s="110">
        <f>AVERAGE('Excluded or Combined (water)'!J71:J72)</f>
        <v>0.05</v>
      </c>
      <c r="K55" s="85" t="s">
        <v>208</v>
      </c>
      <c r="L55" s="32">
        <f t="shared" si="8"/>
        <v>4.9674727793692197</v>
      </c>
      <c r="M55" s="7" t="str">
        <f t="shared" si="7"/>
        <v/>
      </c>
    </row>
    <row r="56" spans="1:13" s="81" customFormat="1">
      <c r="A56" s="81" t="s">
        <v>211</v>
      </c>
      <c r="B56" s="106" t="s">
        <v>184</v>
      </c>
      <c r="C56" s="89">
        <v>40155</v>
      </c>
      <c r="D56" s="89"/>
      <c r="E56" s="107">
        <f>AVERAGE('Excluded or Combined (water)'!E73:E74)</f>
        <v>133.75</v>
      </c>
      <c r="F56" s="89"/>
      <c r="G56" s="90"/>
      <c r="H56" s="82" t="s">
        <v>119</v>
      </c>
      <c r="I56" s="90"/>
      <c r="J56" s="107">
        <f>AVERAGE('Excluded or Combined (water)'!J73:J74)</f>
        <v>14.5</v>
      </c>
      <c r="K56" s="85" t="s">
        <v>194</v>
      </c>
      <c r="L56" s="36">
        <f t="shared" ref="L56:L61" si="9">IF(E56&gt;400,((0.986)*EXP((0.8473*LN(400)+(0.884)))),((0.986)*EXP((0.8473*LN(E56)+(0.884)))))</f>
        <v>151.14784716519443</v>
      </c>
      <c r="M56" s="7" t="str">
        <f t="shared" si="7"/>
        <v/>
      </c>
    </row>
    <row r="57" spans="1:13" s="81" customFormat="1">
      <c r="A57" s="81" t="s">
        <v>211</v>
      </c>
      <c r="B57" s="106" t="s">
        <v>185</v>
      </c>
      <c r="C57" s="89">
        <v>40155</v>
      </c>
      <c r="D57" s="89"/>
      <c r="E57" s="107">
        <v>198.5</v>
      </c>
      <c r="F57" s="89"/>
      <c r="G57" s="90"/>
      <c r="H57" s="82" t="s">
        <v>119</v>
      </c>
      <c r="I57" s="90" t="s">
        <v>107</v>
      </c>
      <c r="J57" s="92">
        <v>0.1</v>
      </c>
      <c r="K57" s="84" t="s">
        <v>122</v>
      </c>
      <c r="L57" s="36">
        <f t="shared" si="9"/>
        <v>211.19601434010312</v>
      </c>
      <c r="M57" s="7" t="str">
        <f t="shared" si="7"/>
        <v/>
      </c>
    </row>
    <row r="58" spans="1:13" s="81" customFormat="1">
      <c r="A58" s="81" t="s">
        <v>211</v>
      </c>
      <c r="B58" s="106" t="s">
        <v>186</v>
      </c>
      <c r="C58" s="89">
        <v>40155</v>
      </c>
      <c r="D58" s="89"/>
      <c r="E58" s="107">
        <v>195.9</v>
      </c>
      <c r="F58" s="89"/>
      <c r="G58" s="90"/>
      <c r="H58" s="82" t="s">
        <v>119</v>
      </c>
      <c r="I58" s="90" t="s">
        <v>107</v>
      </c>
      <c r="J58" s="92">
        <v>0.1</v>
      </c>
      <c r="K58" s="84" t="s">
        <v>122</v>
      </c>
      <c r="L58" s="36">
        <f t="shared" si="9"/>
        <v>208.84977636518326</v>
      </c>
      <c r="M58" s="7" t="str">
        <f t="shared" si="7"/>
        <v/>
      </c>
    </row>
    <row r="59" spans="1:13" s="81" customFormat="1">
      <c r="A59" s="81" t="s">
        <v>211</v>
      </c>
      <c r="B59" s="106" t="s">
        <v>187</v>
      </c>
      <c r="C59" s="89">
        <v>40155</v>
      </c>
      <c r="D59" s="89"/>
      <c r="E59" s="107">
        <v>202.1</v>
      </c>
      <c r="F59" s="89"/>
      <c r="G59" s="90"/>
      <c r="H59" s="82" t="s">
        <v>119</v>
      </c>
      <c r="I59" s="90" t="s">
        <v>107</v>
      </c>
      <c r="J59" s="92">
        <v>0.1</v>
      </c>
      <c r="K59" s="84" t="s">
        <v>122</v>
      </c>
      <c r="L59" s="36">
        <f t="shared" si="9"/>
        <v>214.43692673729137</v>
      </c>
      <c r="M59" s="7" t="str">
        <f t="shared" si="7"/>
        <v/>
      </c>
    </row>
    <row r="60" spans="1:13" s="81" customFormat="1">
      <c r="A60" s="81" t="s">
        <v>211</v>
      </c>
      <c r="B60" s="106" t="s">
        <v>188</v>
      </c>
      <c r="C60" s="89">
        <v>40155</v>
      </c>
      <c r="D60" s="89"/>
      <c r="E60" s="107">
        <v>155.4</v>
      </c>
      <c r="F60" s="89"/>
      <c r="G60" s="90"/>
      <c r="H60" s="82" t="s">
        <v>119</v>
      </c>
      <c r="I60" s="90"/>
      <c r="J60" s="108">
        <v>0.9</v>
      </c>
      <c r="K60" s="84" t="s">
        <v>122</v>
      </c>
      <c r="L60" s="36">
        <f t="shared" si="9"/>
        <v>171.6365125094363</v>
      </c>
      <c r="M60" s="7" t="str">
        <f t="shared" si="7"/>
        <v/>
      </c>
    </row>
    <row r="61" spans="1:13" s="81" customFormat="1">
      <c r="A61" s="81" t="s">
        <v>211</v>
      </c>
      <c r="B61" s="106" t="s">
        <v>189</v>
      </c>
      <c r="C61" s="89">
        <v>40155</v>
      </c>
      <c r="D61" s="89"/>
      <c r="E61" s="107">
        <v>188</v>
      </c>
      <c r="F61" s="89"/>
      <c r="G61" s="90"/>
      <c r="H61" s="82" t="s">
        <v>119</v>
      </c>
      <c r="I61" s="90" t="s">
        <v>107</v>
      </c>
      <c r="J61" s="92">
        <f>AVERAGE('Excluded or Combined (water)'!J75:J76)</f>
        <v>0.1</v>
      </c>
      <c r="K61" s="85" t="s">
        <v>148</v>
      </c>
      <c r="L61" s="36">
        <f t="shared" si="9"/>
        <v>201.69130808031932</v>
      </c>
      <c r="M61" s="7" t="str">
        <f t="shared" si="7"/>
        <v/>
      </c>
    </row>
    <row r="62" spans="1:13" s="81" customFormat="1">
      <c r="A62" s="81" t="s">
        <v>212</v>
      </c>
      <c r="B62" s="106" t="s">
        <v>184</v>
      </c>
      <c r="C62" s="89">
        <v>40163</v>
      </c>
      <c r="D62" s="89"/>
      <c r="E62" s="107">
        <f>AVERAGE('Excluded or Combined (water)'!E77:E78)</f>
        <v>117.55</v>
      </c>
      <c r="F62" s="89"/>
      <c r="G62" s="90"/>
      <c r="H62" s="82" t="s">
        <v>109</v>
      </c>
      <c r="I62" s="90" t="s">
        <v>107</v>
      </c>
      <c r="J62" s="85">
        <f>AVERAGE('Excluded or Combined (water)'!J77:J78)</f>
        <v>0.2</v>
      </c>
      <c r="K62" s="85" t="s">
        <v>194</v>
      </c>
      <c r="L62" s="32">
        <f t="shared" ref="L62:L67" si="10">IF(E62&gt;400,((1.101672-(LN(400))*(0.041838))*EXP((0.7852*LN(400))+(-2.715))),((1.101672-(LN(E62))*(0.041838))*EXP((0.7852*LN(E62))+(-2.715))))</f>
        <v>2.5220252064158846</v>
      </c>
      <c r="M62" s="7" t="str">
        <f t="shared" si="7"/>
        <v/>
      </c>
    </row>
    <row r="63" spans="1:13" s="81" customFormat="1">
      <c r="A63" s="81" t="s">
        <v>212</v>
      </c>
      <c r="B63" s="106" t="s">
        <v>185</v>
      </c>
      <c r="C63" s="89">
        <v>40163</v>
      </c>
      <c r="D63" s="89"/>
      <c r="E63" s="107">
        <v>211.1</v>
      </c>
      <c r="F63" s="89"/>
      <c r="G63" s="90"/>
      <c r="H63" s="82" t="s">
        <v>109</v>
      </c>
      <c r="I63" s="90" t="s">
        <v>107</v>
      </c>
      <c r="J63" s="85">
        <f>AVERAGE('Excluded or Combined (water)'!J79:J80)</f>
        <v>0.2</v>
      </c>
      <c r="K63" s="85" t="s">
        <v>148</v>
      </c>
      <c r="L63" s="32">
        <f t="shared" si="10"/>
        <v>3.8854837290351645</v>
      </c>
      <c r="M63" s="7" t="str">
        <f t="shared" si="7"/>
        <v/>
      </c>
    </row>
    <row r="64" spans="1:13" s="81" customFormat="1">
      <c r="A64" s="81" t="s">
        <v>212</v>
      </c>
      <c r="B64" s="106" t="s">
        <v>186</v>
      </c>
      <c r="C64" s="89">
        <v>40163</v>
      </c>
      <c r="D64" s="89"/>
      <c r="E64" s="107">
        <v>166.2</v>
      </c>
      <c r="F64" s="89"/>
      <c r="G64" s="90"/>
      <c r="H64" s="82" t="s">
        <v>109</v>
      </c>
      <c r="I64" s="90" t="s">
        <v>107</v>
      </c>
      <c r="J64" s="85">
        <v>0.2</v>
      </c>
      <c r="K64" s="85" t="s">
        <v>122</v>
      </c>
      <c r="L64" s="32">
        <f t="shared" si="10"/>
        <v>3.2570079471542392</v>
      </c>
      <c r="M64" s="7" t="str">
        <f t="shared" si="7"/>
        <v/>
      </c>
    </row>
    <row r="65" spans="1:13" s="81" customFormat="1">
      <c r="A65" s="81" t="s">
        <v>212</v>
      </c>
      <c r="B65" s="106" t="s">
        <v>187</v>
      </c>
      <c r="C65" s="89">
        <v>40163</v>
      </c>
      <c r="D65" s="89"/>
      <c r="E65" s="107">
        <v>200.6</v>
      </c>
      <c r="F65" s="89"/>
      <c r="G65" s="90"/>
      <c r="H65" s="82" t="s">
        <v>109</v>
      </c>
      <c r="I65" s="90" t="s">
        <v>107</v>
      </c>
      <c r="J65" s="85">
        <v>0.2</v>
      </c>
      <c r="K65" s="85" t="s">
        <v>122</v>
      </c>
      <c r="L65" s="32">
        <f t="shared" si="10"/>
        <v>3.7419849519707507</v>
      </c>
      <c r="M65" s="7" t="str">
        <f t="shared" si="7"/>
        <v/>
      </c>
    </row>
    <row r="66" spans="1:13" s="81" customFormat="1">
      <c r="A66" s="81" t="s">
        <v>212</v>
      </c>
      <c r="B66" s="106" t="s">
        <v>188</v>
      </c>
      <c r="C66" s="89">
        <v>40163</v>
      </c>
      <c r="D66" s="89"/>
      <c r="E66" s="107">
        <v>140.5</v>
      </c>
      <c r="F66" s="89"/>
      <c r="G66" s="90"/>
      <c r="H66" s="82" t="s">
        <v>109</v>
      </c>
      <c r="I66" s="90" t="s">
        <v>107</v>
      </c>
      <c r="J66" s="85">
        <v>0.2</v>
      </c>
      <c r="K66" s="85" t="s">
        <v>122</v>
      </c>
      <c r="L66" s="32">
        <f t="shared" si="10"/>
        <v>2.877130003773229</v>
      </c>
      <c r="M66" s="7" t="str">
        <f t="shared" si="7"/>
        <v/>
      </c>
    </row>
    <row r="67" spans="1:13" s="81" customFormat="1">
      <c r="A67" s="81" t="s">
        <v>212</v>
      </c>
      <c r="B67" s="106" t="s">
        <v>189</v>
      </c>
      <c r="C67" s="89">
        <v>40163</v>
      </c>
      <c r="D67" s="89"/>
      <c r="E67" s="107">
        <v>170.5</v>
      </c>
      <c r="F67" s="89"/>
      <c r="G67" s="90"/>
      <c r="H67" s="82" t="s">
        <v>109</v>
      </c>
      <c r="I67" s="90" t="s">
        <v>107</v>
      </c>
      <c r="J67" s="85">
        <v>0.2</v>
      </c>
      <c r="K67" s="85" t="s">
        <v>122</v>
      </c>
      <c r="L67" s="32">
        <f t="shared" si="10"/>
        <v>3.3189919641899315</v>
      </c>
      <c r="M67" s="7" t="str">
        <f t="shared" si="7"/>
        <v/>
      </c>
    </row>
    <row r="68" spans="1:13" s="81" customFormat="1">
      <c r="A68" s="81" t="s">
        <v>212</v>
      </c>
      <c r="B68" s="106" t="s">
        <v>184</v>
      </c>
      <c r="C68" s="89">
        <v>40163</v>
      </c>
      <c r="D68" s="89"/>
      <c r="E68" s="107">
        <f>AVERAGE('Excluded or Combined (water)'!E81:E82)</f>
        <v>117.55</v>
      </c>
      <c r="F68" s="89"/>
      <c r="G68" s="90"/>
      <c r="H68" s="82" t="s">
        <v>117</v>
      </c>
      <c r="I68" s="90"/>
      <c r="J68" s="111">
        <f>AVERAGE('Excluded or Combined (water)'!J81:J82)</f>
        <v>2.2999999999999998</v>
      </c>
      <c r="K68" s="85" t="s">
        <v>206</v>
      </c>
      <c r="L68" s="32">
        <f t="shared" ref="L68:L73" si="11">IF(E68&gt;400,((0.96)*EXP((0.8545*LN(400)+(-1.702)))),((0.96)*EXP((0.8545*LN(E68)+(-1.702)))))</f>
        <v>10.282702362443743</v>
      </c>
      <c r="M68" s="7" t="str">
        <f t="shared" si="7"/>
        <v/>
      </c>
    </row>
    <row r="69" spans="1:13" s="81" customFormat="1">
      <c r="A69" s="81" t="s">
        <v>212</v>
      </c>
      <c r="B69" s="106" t="s">
        <v>185</v>
      </c>
      <c r="C69" s="89">
        <v>40163</v>
      </c>
      <c r="D69" s="89"/>
      <c r="E69" s="107">
        <v>211.1</v>
      </c>
      <c r="F69" s="89"/>
      <c r="G69" s="90"/>
      <c r="H69" s="82" t="s">
        <v>117</v>
      </c>
      <c r="I69" s="90"/>
      <c r="J69" s="111">
        <f>AVERAGE('Excluded or Combined (water)'!J83:J84)</f>
        <v>1.35</v>
      </c>
      <c r="K69" s="85" t="s">
        <v>208</v>
      </c>
      <c r="L69" s="32">
        <f t="shared" si="11"/>
        <v>16.958101104252023</v>
      </c>
      <c r="M69" s="7" t="str">
        <f t="shared" si="7"/>
        <v/>
      </c>
    </row>
    <row r="70" spans="1:13" s="81" customFormat="1">
      <c r="A70" s="81" t="s">
        <v>212</v>
      </c>
      <c r="B70" s="106" t="s">
        <v>186</v>
      </c>
      <c r="C70" s="89">
        <v>40163</v>
      </c>
      <c r="D70" s="89"/>
      <c r="E70" s="107">
        <v>166.2</v>
      </c>
      <c r="F70" s="89"/>
      <c r="G70" s="90"/>
      <c r="H70" s="82" t="s">
        <v>117</v>
      </c>
      <c r="I70" s="90"/>
      <c r="J70" s="111">
        <v>1.4</v>
      </c>
      <c r="K70" s="85" t="s">
        <v>207</v>
      </c>
      <c r="L70" s="32">
        <f t="shared" si="11"/>
        <v>13.823920608264512</v>
      </c>
      <c r="M70" s="7" t="str">
        <f t="shared" si="7"/>
        <v/>
      </c>
    </row>
    <row r="71" spans="1:13" s="81" customFormat="1">
      <c r="A71" s="81" t="s">
        <v>212</v>
      </c>
      <c r="B71" s="106" t="s">
        <v>187</v>
      </c>
      <c r="C71" s="89">
        <v>40163</v>
      </c>
      <c r="D71" s="89"/>
      <c r="E71" s="107">
        <v>200.6</v>
      </c>
      <c r="F71" s="89"/>
      <c r="G71" s="90"/>
      <c r="H71" s="82" t="s">
        <v>117</v>
      </c>
      <c r="I71" s="90"/>
      <c r="J71" s="111">
        <v>0.6</v>
      </c>
      <c r="K71" s="85" t="s">
        <v>207</v>
      </c>
      <c r="L71" s="32">
        <f t="shared" si="11"/>
        <v>16.234682642352308</v>
      </c>
      <c r="M71" s="7" t="str">
        <f t="shared" si="7"/>
        <v/>
      </c>
    </row>
    <row r="72" spans="1:13" s="81" customFormat="1">
      <c r="A72" s="81" t="s">
        <v>212</v>
      </c>
      <c r="B72" s="106" t="s">
        <v>188</v>
      </c>
      <c r="C72" s="89">
        <v>40163</v>
      </c>
      <c r="D72" s="89"/>
      <c r="E72" s="107">
        <v>140.5</v>
      </c>
      <c r="F72" s="89"/>
      <c r="G72" s="90"/>
      <c r="H72" s="82" t="s">
        <v>117</v>
      </c>
      <c r="I72" s="90"/>
      <c r="J72" s="111">
        <v>1.1000000000000001</v>
      </c>
      <c r="K72" s="85" t="s">
        <v>207</v>
      </c>
      <c r="L72" s="32">
        <f t="shared" si="11"/>
        <v>11.975439027593866</v>
      </c>
      <c r="M72" s="7" t="str">
        <f t="shared" si="7"/>
        <v/>
      </c>
    </row>
    <row r="73" spans="1:13" s="81" customFormat="1">
      <c r="A73" s="81" t="s">
        <v>212</v>
      </c>
      <c r="B73" s="106" t="s">
        <v>189</v>
      </c>
      <c r="C73" s="89">
        <v>40163</v>
      </c>
      <c r="D73" s="89"/>
      <c r="E73" s="107">
        <v>170.5</v>
      </c>
      <c r="F73" s="89"/>
      <c r="G73" s="90"/>
      <c r="H73" s="82" t="s">
        <v>117</v>
      </c>
      <c r="I73" s="90"/>
      <c r="J73" s="111">
        <v>1.3</v>
      </c>
      <c r="K73" s="85" t="s">
        <v>207</v>
      </c>
      <c r="L73" s="32">
        <f t="shared" si="11"/>
        <v>14.128970240773747</v>
      </c>
      <c r="M73" s="7" t="str">
        <f t="shared" si="7"/>
        <v/>
      </c>
    </row>
    <row r="74" spans="1:13" s="81" customFormat="1">
      <c r="A74" s="81" t="s">
        <v>212</v>
      </c>
      <c r="B74" s="106" t="s">
        <v>184</v>
      </c>
      <c r="C74" s="89">
        <v>40163</v>
      </c>
      <c r="D74" s="89"/>
      <c r="E74" s="107">
        <f>AVERAGE('Excluded or Combined (water)'!E85:E86)</f>
        <v>117.55</v>
      </c>
      <c r="F74" s="89"/>
      <c r="G74" s="90"/>
      <c r="H74" s="82" t="s">
        <v>118</v>
      </c>
      <c r="I74" s="90"/>
      <c r="J74" s="111">
        <f>AVERAGE('Excluded or Combined (water)'!J85:J86)</f>
        <v>0.17499999999999999</v>
      </c>
      <c r="K74" s="85" t="s">
        <v>206</v>
      </c>
      <c r="L74" s="32">
        <f t="shared" ref="L74:L79" si="12">IF(E74&gt;400,((1.46203-(LN(400)*(0.145712)))*EXP(1.273*LN(400)+(-4.705))),((1.46203-(LN(E74)*(0.145712)))*EXP(1.273*LN(E74)+(-4.705))))</f>
        <v>2.9997338817530186</v>
      </c>
      <c r="M74" s="7" t="str">
        <f t="shared" si="7"/>
        <v/>
      </c>
    </row>
    <row r="75" spans="1:13" s="81" customFormat="1">
      <c r="A75" s="81" t="s">
        <v>212</v>
      </c>
      <c r="B75" s="106" t="s">
        <v>185</v>
      </c>
      <c r="C75" s="89">
        <v>40163</v>
      </c>
      <c r="D75" s="89"/>
      <c r="E75" s="107">
        <v>211.1</v>
      </c>
      <c r="F75" s="89"/>
      <c r="G75" s="90"/>
      <c r="H75" s="82" t="s">
        <v>118</v>
      </c>
      <c r="I75" s="90"/>
      <c r="J75" s="111">
        <f>AVERAGE('Excluded or Combined (water)'!J87:J88)</f>
        <v>0.18</v>
      </c>
      <c r="K75" s="85" t="s">
        <v>206</v>
      </c>
      <c r="L75" s="32">
        <f t="shared" si="12"/>
        <v>5.6180522558203849</v>
      </c>
      <c r="M75" s="7" t="str">
        <f t="shared" si="7"/>
        <v/>
      </c>
    </row>
    <row r="76" spans="1:13" s="81" customFormat="1">
      <c r="A76" s="81" t="s">
        <v>212</v>
      </c>
      <c r="B76" s="106" t="s">
        <v>186</v>
      </c>
      <c r="C76" s="89">
        <v>40163</v>
      </c>
      <c r="D76" s="89"/>
      <c r="E76" s="107">
        <v>166.2</v>
      </c>
      <c r="F76" s="89"/>
      <c r="G76" s="90"/>
      <c r="H76" s="82" t="s">
        <v>118</v>
      </c>
      <c r="I76" s="90"/>
      <c r="J76" s="111">
        <v>0.14000000000000001</v>
      </c>
      <c r="K76" s="85" t="s">
        <v>207</v>
      </c>
      <c r="L76" s="32">
        <f t="shared" si="12"/>
        <v>4.3552463231591929</v>
      </c>
      <c r="M76" s="7" t="str">
        <f t="shared" si="7"/>
        <v/>
      </c>
    </row>
    <row r="77" spans="1:13" s="81" customFormat="1">
      <c r="A77" s="81" t="s">
        <v>212</v>
      </c>
      <c r="B77" s="106" t="s">
        <v>187</v>
      </c>
      <c r="C77" s="89">
        <v>40163</v>
      </c>
      <c r="D77" s="89"/>
      <c r="E77" s="107">
        <v>200.6</v>
      </c>
      <c r="F77" s="89"/>
      <c r="G77" s="90"/>
      <c r="H77" s="82" t="s">
        <v>118</v>
      </c>
      <c r="I77" s="90"/>
      <c r="J77" s="111">
        <v>0.18</v>
      </c>
      <c r="K77" s="85" t="s">
        <v>207</v>
      </c>
      <c r="L77" s="32">
        <f t="shared" si="12"/>
        <v>5.3221487282240796</v>
      </c>
      <c r="M77" s="7" t="str">
        <f t="shared" ref="M77:M108" si="13">IF(J77&gt;L77,1,"")</f>
        <v/>
      </c>
    </row>
    <row r="78" spans="1:13" s="81" customFormat="1">
      <c r="A78" s="81" t="s">
        <v>212</v>
      </c>
      <c r="B78" s="106" t="s">
        <v>188</v>
      </c>
      <c r="C78" s="89">
        <v>40163</v>
      </c>
      <c r="D78" s="89"/>
      <c r="E78" s="107">
        <v>140.5</v>
      </c>
      <c r="F78" s="89"/>
      <c r="G78" s="90"/>
      <c r="H78" s="82" t="s">
        <v>118</v>
      </c>
      <c r="I78" s="90"/>
      <c r="J78" s="111">
        <v>0.12</v>
      </c>
      <c r="K78" s="85" t="s">
        <v>207</v>
      </c>
      <c r="L78" s="32">
        <f t="shared" si="12"/>
        <v>3.6368098342174142</v>
      </c>
      <c r="M78" s="7" t="str">
        <f t="shared" si="13"/>
        <v/>
      </c>
    </row>
    <row r="79" spans="1:13" s="81" customFormat="1">
      <c r="A79" s="81" t="s">
        <v>212</v>
      </c>
      <c r="B79" s="106" t="s">
        <v>189</v>
      </c>
      <c r="C79" s="89">
        <v>40163</v>
      </c>
      <c r="D79" s="89"/>
      <c r="E79" s="107">
        <v>170.5</v>
      </c>
      <c r="F79" s="89"/>
      <c r="G79" s="90"/>
      <c r="H79" s="82" t="s">
        <v>118</v>
      </c>
      <c r="I79" s="90"/>
      <c r="J79" s="111">
        <v>0.12</v>
      </c>
      <c r="K79" s="85" t="s">
        <v>207</v>
      </c>
      <c r="L79" s="32">
        <f t="shared" si="12"/>
        <v>4.475836208915112</v>
      </c>
      <c r="M79" s="7" t="str">
        <f t="shared" si="13"/>
        <v/>
      </c>
    </row>
    <row r="80" spans="1:13" s="81" customFormat="1">
      <c r="A80" s="81" t="s">
        <v>212</v>
      </c>
      <c r="B80" s="106" t="s">
        <v>184</v>
      </c>
      <c r="C80" s="89">
        <v>40163</v>
      </c>
      <c r="D80" s="89"/>
      <c r="E80" s="107">
        <f>AVERAGE('Excluded or Combined (water)'!E89:E90)</f>
        <v>117.55</v>
      </c>
      <c r="F80" s="89"/>
      <c r="G80" s="90"/>
      <c r="H80" s="82" t="s">
        <v>119</v>
      </c>
      <c r="I80" s="90"/>
      <c r="J80" s="111">
        <f>AVERAGE('Excluded or Combined (water)'!J89:J90)</f>
        <v>11.25</v>
      </c>
      <c r="K80" s="85" t="s">
        <v>194</v>
      </c>
      <c r="L80" s="36">
        <f t="shared" ref="L80:L85" si="14">IF(E80&gt;400,((0.986)*EXP((0.8473*LN(400)+(0.884)))),((0.986)*EXP((0.8473*LN(E80)+(0.884)))))</f>
        <v>135.48551742921507</v>
      </c>
      <c r="M80" s="7" t="str">
        <f t="shared" si="13"/>
        <v/>
      </c>
    </row>
    <row r="81" spans="1:13" s="81" customFormat="1">
      <c r="A81" s="81" t="s">
        <v>212</v>
      </c>
      <c r="B81" s="106" t="s">
        <v>185</v>
      </c>
      <c r="C81" s="89">
        <v>40163</v>
      </c>
      <c r="D81" s="89"/>
      <c r="E81" s="107">
        <v>211.1</v>
      </c>
      <c r="F81" s="89"/>
      <c r="G81" s="90"/>
      <c r="H81" s="82" t="s">
        <v>119</v>
      </c>
      <c r="I81" s="90"/>
      <c r="J81" s="111">
        <f>AVERAGE('Excluded or Combined (water)'!J91:J92)</f>
        <v>9.15</v>
      </c>
      <c r="K81" s="85" t="s">
        <v>148</v>
      </c>
      <c r="L81" s="36">
        <f t="shared" si="14"/>
        <v>222.50107676070192</v>
      </c>
      <c r="M81" s="7" t="str">
        <f t="shared" si="13"/>
        <v/>
      </c>
    </row>
    <row r="82" spans="1:13" s="81" customFormat="1">
      <c r="A82" s="81" t="s">
        <v>212</v>
      </c>
      <c r="B82" s="106" t="s">
        <v>186</v>
      </c>
      <c r="C82" s="89">
        <v>40163</v>
      </c>
      <c r="D82" s="89"/>
      <c r="E82" s="107">
        <v>166.2</v>
      </c>
      <c r="F82" s="89"/>
      <c r="G82" s="90"/>
      <c r="H82" s="82" t="s">
        <v>119</v>
      </c>
      <c r="I82" s="90"/>
      <c r="J82" s="111">
        <v>6.6</v>
      </c>
      <c r="K82" s="85" t="s">
        <v>122</v>
      </c>
      <c r="L82" s="36">
        <f t="shared" si="14"/>
        <v>181.69120269762124</v>
      </c>
      <c r="M82" s="7" t="str">
        <f t="shared" si="13"/>
        <v/>
      </c>
    </row>
    <row r="83" spans="1:13" s="81" customFormat="1">
      <c r="A83" s="81" t="s">
        <v>212</v>
      </c>
      <c r="B83" s="106" t="s">
        <v>187</v>
      </c>
      <c r="C83" s="89">
        <v>40163</v>
      </c>
      <c r="D83" s="89"/>
      <c r="E83" s="107">
        <v>200.6</v>
      </c>
      <c r="F83" s="89"/>
      <c r="G83" s="90"/>
      <c r="H83" s="82" t="s">
        <v>119</v>
      </c>
      <c r="I83" s="90" t="s">
        <v>107</v>
      </c>
      <c r="J83" s="111">
        <v>0.1</v>
      </c>
      <c r="K83" s="85" t="s">
        <v>122</v>
      </c>
      <c r="L83" s="36">
        <f t="shared" si="14"/>
        <v>213.08762691030543</v>
      </c>
      <c r="M83" s="7" t="str">
        <f t="shared" si="13"/>
        <v/>
      </c>
    </row>
    <row r="84" spans="1:13" s="81" customFormat="1">
      <c r="A84" s="81" t="s">
        <v>212</v>
      </c>
      <c r="B84" s="106" t="s">
        <v>188</v>
      </c>
      <c r="C84" s="89">
        <v>40163</v>
      </c>
      <c r="D84" s="89"/>
      <c r="E84" s="107">
        <v>140.5</v>
      </c>
      <c r="F84" s="89"/>
      <c r="G84" s="90"/>
      <c r="H84" s="82" t="s">
        <v>119</v>
      </c>
      <c r="I84" s="90"/>
      <c r="J84" s="111">
        <v>2.7</v>
      </c>
      <c r="K84" s="85" t="s">
        <v>122</v>
      </c>
      <c r="L84" s="36">
        <f t="shared" si="14"/>
        <v>157.58663662791051</v>
      </c>
      <c r="M84" s="7" t="str">
        <f t="shared" si="13"/>
        <v/>
      </c>
    </row>
    <row r="85" spans="1:13" s="81" customFormat="1">
      <c r="A85" s="81" t="s">
        <v>212</v>
      </c>
      <c r="B85" s="106" t="s">
        <v>189</v>
      </c>
      <c r="C85" s="89">
        <v>40163</v>
      </c>
      <c r="D85" s="89"/>
      <c r="E85" s="107">
        <v>170.5</v>
      </c>
      <c r="F85" s="89"/>
      <c r="G85" s="90"/>
      <c r="H85" s="82" t="s">
        <v>119</v>
      </c>
      <c r="I85" s="90"/>
      <c r="J85" s="111">
        <v>10.9</v>
      </c>
      <c r="K85" s="85" t="s">
        <v>122</v>
      </c>
      <c r="L85" s="36">
        <f t="shared" si="14"/>
        <v>185.66639583029419</v>
      </c>
      <c r="M85" s="7" t="str">
        <f t="shared" si="13"/>
        <v/>
      </c>
    </row>
    <row r="86" spans="1:13" s="81" customFormat="1">
      <c r="A86" s="81" t="s">
        <v>211</v>
      </c>
      <c r="B86" s="106" t="s">
        <v>184</v>
      </c>
      <c r="C86" s="89">
        <v>40206</v>
      </c>
      <c r="D86" s="89"/>
      <c r="E86" s="107">
        <f>AVERAGE('Excluded or Combined (water)'!E93:E94)</f>
        <v>68.05</v>
      </c>
      <c r="F86" s="89"/>
      <c r="G86" s="90"/>
      <c r="H86" s="82" t="s">
        <v>109</v>
      </c>
      <c r="I86" s="90" t="s">
        <v>107</v>
      </c>
      <c r="J86" s="85">
        <f>AVERAGE('Excluded or Combined (water)'!J93:J94)</f>
        <v>0.2</v>
      </c>
      <c r="K86" s="85" t="s">
        <v>194</v>
      </c>
      <c r="L86" s="32">
        <f t="shared" ref="L86:L91" si="15">IF(E86&gt;400,((1.101672-(LN(400))*(0.041838))*EXP((0.7852*LN(400))+(-2.715))),((1.101672-(LN(E86))*(0.041838))*EXP((0.7852*LN(E86))+(-2.715))))</f>
        <v>1.6835204055079489</v>
      </c>
      <c r="M86" s="7" t="str">
        <f t="shared" si="13"/>
        <v/>
      </c>
    </row>
    <row r="87" spans="1:13" s="81" customFormat="1">
      <c r="A87" s="81" t="s">
        <v>211</v>
      </c>
      <c r="B87" s="106" t="s">
        <v>185</v>
      </c>
      <c r="C87" s="89">
        <v>40206</v>
      </c>
      <c r="D87" s="89"/>
      <c r="E87" s="107">
        <v>188</v>
      </c>
      <c r="F87" s="89"/>
      <c r="G87" s="90"/>
      <c r="H87" s="82" t="s">
        <v>109</v>
      </c>
      <c r="I87" s="90" t="s">
        <v>107</v>
      </c>
      <c r="J87" s="85">
        <v>0.2</v>
      </c>
      <c r="K87" s="84" t="s">
        <v>122</v>
      </c>
      <c r="L87" s="32">
        <f t="shared" si="15"/>
        <v>3.5671231249463524</v>
      </c>
      <c r="M87" s="7" t="str">
        <f t="shared" si="13"/>
        <v/>
      </c>
    </row>
    <row r="88" spans="1:13" s="81" customFormat="1">
      <c r="A88" s="81" t="s">
        <v>211</v>
      </c>
      <c r="B88" s="106" t="s">
        <v>186</v>
      </c>
      <c r="C88" s="89">
        <v>40206</v>
      </c>
      <c r="D88" s="89"/>
      <c r="E88" s="107">
        <v>118.6</v>
      </c>
      <c r="F88" s="89"/>
      <c r="G88" s="90"/>
      <c r="H88" s="82" t="s">
        <v>109</v>
      </c>
      <c r="I88" s="90" t="s">
        <v>107</v>
      </c>
      <c r="J88" s="85">
        <v>0.2</v>
      </c>
      <c r="K88" s="84" t="s">
        <v>122</v>
      </c>
      <c r="L88" s="32">
        <f t="shared" si="15"/>
        <v>2.5386497270495378</v>
      </c>
      <c r="M88" s="7" t="str">
        <f t="shared" si="13"/>
        <v/>
      </c>
    </row>
    <row r="89" spans="1:13" s="81" customFormat="1">
      <c r="A89" s="81" t="s">
        <v>211</v>
      </c>
      <c r="B89" s="106" t="s">
        <v>187</v>
      </c>
      <c r="C89" s="89">
        <v>40206</v>
      </c>
      <c r="D89" s="89"/>
      <c r="E89" s="107">
        <v>190.2</v>
      </c>
      <c r="F89" s="89"/>
      <c r="G89" s="90"/>
      <c r="H89" s="82" t="s">
        <v>109</v>
      </c>
      <c r="I89" s="90" t="s">
        <v>107</v>
      </c>
      <c r="J89" s="85">
        <v>0.2</v>
      </c>
      <c r="K89" s="84" t="s">
        <v>122</v>
      </c>
      <c r="L89" s="32">
        <f t="shared" si="15"/>
        <v>3.5978733400009015</v>
      </c>
      <c r="M89" s="7" t="str">
        <f t="shared" si="13"/>
        <v/>
      </c>
    </row>
    <row r="90" spans="1:13" s="81" customFormat="1">
      <c r="A90" s="81" t="s">
        <v>211</v>
      </c>
      <c r="B90" s="106" t="s">
        <v>188</v>
      </c>
      <c r="C90" s="89">
        <v>40206</v>
      </c>
      <c r="D90" s="89"/>
      <c r="E90" s="107">
        <f>AVERAGE('Excluded or Combined (water)'!E95:E96)</f>
        <v>82.4</v>
      </c>
      <c r="F90" s="89"/>
      <c r="G90" s="90"/>
      <c r="H90" s="82" t="s">
        <v>109</v>
      </c>
      <c r="I90" s="90" t="s">
        <v>107</v>
      </c>
      <c r="J90" s="85">
        <f>AVERAGE('Excluded or Combined (water)'!J95:J96)</f>
        <v>0.2</v>
      </c>
      <c r="K90" s="85" t="s">
        <v>148</v>
      </c>
      <c r="L90" s="32">
        <f t="shared" si="15"/>
        <v>1.9395155398020441</v>
      </c>
      <c r="M90" s="7" t="str">
        <f t="shared" si="13"/>
        <v/>
      </c>
    </row>
    <row r="91" spans="1:13" s="81" customFormat="1">
      <c r="A91" s="81" t="s">
        <v>211</v>
      </c>
      <c r="B91" s="106" t="s">
        <v>189</v>
      </c>
      <c r="C91" s="89">
        <v>40206</v>
      </c>
      <c r="D91" s="89"/>
      <c r="E91" s="107">
        <v>121.8</v>
      </c>
      <c r="F91" s="89"/>
      <c r="G91" s="90"/>
      <c r="H91" s="82" t="s">
        <v>109</v>
      </c>
      <c r="I91" s="90" t="s">
        <v>107</v>
      </c>
      <c r="J91" s="85">
        <v>0.2</v>
      </c>
      <c r="K91" s="84" t="s">
        <v>122</v>
      </c>
      <c r="L91" s="32">
        <f t="shared" si="15"/>
        <v>2.5890772484042794</v>
      </c>
      <c r="M91" s="7" t="str">
        <f t="shared" si="13"/>
        <v/>
      </c>
    </row>
    <row r="92" spans="1:13" s="81" customFormat="1">
      <c r="A92" s="81" t="s">
        <v>211</v>
      </c>
      <c r="B92" s="106" t="s">
        <v>184</v>
      </c>
      <c r="C92" s="89">
        <v>40206</v>
      </c>
      <c r="D92" s="89"/>
      <c r="E92" s="107">
        <f>AVERAGE('Excluded or Combined (water)'!E97:E98)</f>
        <v>68.05</v>
      </c>
      <c r="F92" s="89"/>
      <c r="G92" s="90"/>
      <c r="H92" s="82" t="s">
        <v>117</v>
      </c>
      <c r="I92" s="90"/>
      <c r="J92" s="109">
        <f>AVERAGE('Excluded or Combined (water)'!J97:J98)</f>
        <v>1.8</v>
      </c>
      <c r="K92" s="85" t="s">
        <v>206</v>
      </c>
      <c r="L92" s="32">
        <f t="shared" ref="L92:L97" si="16">IF(E92&gt;400,((0.96)*EXP((0.8545*LN(400)+(-1.702)))),((0.96)*EXP((0.8545*LN(E92)+(-1.702)))))</f>
        <v>6.4454562003498719</v>
      </c>
      <c r="M92" s="7" t="str">
        <f t="shared" si="13"/>
        <v/>
      </c>
    </row>
    <row r="93" spans="1:13" s="81" customFormat="1">
      <c r="A93" s="81" t="s">
        <v>211</v>
      </c>
      <c r="B93" s="106" t="s">
        <v>185</v>
      </c>
      <c r="C93" s="89">
        <v>40206</v>
      </c>
      <c r="D93" s="89"/>
      <c r="E93" s="107">
        <v>188</v>
      </c>
      <c r="F93" s="89"/>
      <c r="G93" s="90"/>
      <c r="H93" s="82" t="s">
        <v>117</v>
      </c>
      <c r="I93" s="90"/>
      <c r="J93" s="109">
        <v>0.5</v>
      </c>
      <c r="K93" s="84" t="s">
        <v>207</v>
      </c>
      <c r="L93" s="32">
        <f t="shared" si="16"/>
        <v>15.359246380063921</v>
      </c>
      <c r="M93" s="7" t="str">
        <f t="shared" si="13"/>
        <v/>
      </c>
    </row>
    <row r="94" spans="1:13" s="81" customFormat="1">
      <c r="A94" s="81" t="s">
        <v>211</v>
      </c>
      <c r="B94" s="106" t="s">
        <v>186</v>
      </c>
      <c r="C94" s="89">
        <v>40206</v>
      </c>
      <c r="D94" s="89"/>
      <c r="E94" s="107">
        <v>118.6</v>
      </c>
      <c r="F94" s="89"/>
      <c r="G94" s="90"/>
      <c r="H94" s="82" t="s">
        <v>117</v>
      </c>
      <c r="I94" s="90"/>
      <c r="J94" s="109">
        <v>1.1000000000000001</v>
      </c>
      <c r="K94" s="84" t="s">
        <v>207</v>
      </c>
      <c r="L94" s="32">
        <f t="shared" si="16"/>
        <v>10.361136413603813</v>
      </c>
      <c r="M94" s="7" t="str">
        <f t="shared" si="13"/>
        <v/>
      </c>
    </row>
    <row r="95" spans="1:13" s="81" customFormat="1">
      <c r="A95" s="81" t="s">
        <v>211</v>
      </c>
      <c r="B95" s="106" t="s">
        <v>187</v>
      </c>
      <c r="C95" s="89">
        <v>40206</v>
      </c>
      <c r="D95" s="89"/>
      <c r="E95" s="107">
        <v>190.2</v>
      </c>
      <c r="F95" s="89"/>
      <c r="G95" s="90"/>
      <c r="H95" s="82" t="s">
        <v>117</v>
      </c>
      <c r="I95" s="90"/>
      <c r="J95" s="109">
        <v>0.6</v>
      </c>
      <c r="K95" s="84" t="s">
        <v>207</v>
      </c>
      <c r="L95" s="32">
        <f t="shared" si="16"/>
        <v>15.512700503757316</v>
      </c>
      <c r="M95" s="7" t="str">
        <f t="shared" si="13"/>
        <v/>
      </c>
    </row>
    <row r="96" spans="1:13" s="81" customFormat="1">
      <c r="A96" s="81" t="s">
        <v>211</v>
      </c>
      <c r="B96" s="106" t="s">
        <v>188</v>
      </c>
      <c r="C96" s="89">
        <v>40206</v>
      </c>
      <c r="D96" s="89"/>
      <c r="E96" s="107">
        <f>AVERAGE('Excluded or Combined (water)'!E99:E100)</f>
        <v>82.4</v>
      </c>
      <c r="F96" s="89"/>
      <c r="G96" s="90"/>
      <c r="H96" s="82" t="s">
        <v>117</v>
      </c>
      <c r="I96" s="90"/>
      <c r="J96" s="109">
        <f>AVERAGE('Excluded or Combined (water)'!J99:J100)</f>
        <v>1.95</v>
      </c>
      <c r="K96" s="85" t="s">
        <v>208</v>
      </c>
      <c r="L96" s="32">
        <f t="shared" si="16"/>
        <v>7.5903504377555437</v>
      </c>
      <c r="M96" s="7" t="str">
        <f t="shared" si="13"/>
        <v/>
      </c>
    </row>
    <row r="97" spans="1:13" s="81" customFormat="1">
      <c r="A97" s="81" t="s">
        <v>211</v>
      </c>
      <c r="B97" s="106" t="s">
        <v>189</v>
      </c>
      <c r="C97" s="89">
        <v>40206</v>
      </c>
      <c r="D97" s="89"/>
      <c r="E97" s="107">
        <v>121.8</v>
      </c>
      <c r="F97" s="89"/>
      <c r="G97" s="90"/>
      <c r="H97" s="82" t="s">
        <v>117</v>
      </c>
      <c r="I97" s="90"/>
      <c r="J97" s="107">
        <v>1</v>
      </c>
      <c r="K97" s="84" t="s">
        <v>207</v>
      </c>
      <c r="L97" s="32">
        <f t="shared" si="16"/>
        <v>10.59955499955694</v>
      </c>
      <c r="M97" s="7" t="str">
        <f t="shared" si="13"/>
        <v/>
      </c>
    </row>
    <row r="98" spans="1:13" s="81" customFormat="1">
      <c r="A98" s="81" t="s">
        <v>211</v>
      </c>
      <c r="B98" s="106" t="s">
        <v>184</v>
      </c>
      <c r="C98" s="89">
        <v>40206</v>
      </c>
      <c r="D98" s="89"/>
      <c r="E98" s="107">
        <f>AVERAGE('Excluded or Combined (water)'!E101:E102)</f>
        <v>68.05</v>
      </c>
      <c r="F98" s="89"/>
      <c r="G98" s="90"/>
      <c r="H98" s="82" t="s">
        <v>118</v>
      </c>
      <c r="I98" s="90"/>
      <c r="J98" s="109">
        <f>AVERAGE('Excluded or Combined (water)'!J101:J102)</f>
        <v>0.05</v>
      </c>
      <c r="K98" s="85" t="s">
        <v>206</v>
      </c>
      <c r="L98" s="32">
        <f t="shared" ref="L98:L103" si="17">IF(E98&gt;400,((1.46203-(LN(400)*(0.145712)))*EXP(1.273*LN(400)+(-4.705))),((1.46203-(LN(E98)*(0.145712)))*EXP(1.273*LN(E98)+(-4.705))))</f>
        <v>1.6510651935363485</v>
      </c>
      <c r="M98" s="7" t="str">
        <f t="shared" si="13"/>
        <v/>
      </c>
    </row>
    <row r="99" spans="1:13" s="81" customFormat="1">
      <c r="A99" s="81" t="s">
        <v>211</v>
      </c>
      <c r="B99" s="106" t="s">
        <v>185</v>
      </c>
      <c r="C99" s="89">
        <v>40206</v>
      </c>
      <c r="D99" s="89"/>
      <c r="E99" s="107">
        <v>188</v>
      </c>
      <c r="F99" s="89"/>
      <c r="G99" s="90"/>
      <c r="H99" s="82" t="s">
        <v>118</v>
      </c>
      <c r="I99" s="90"/>
      <c r="J99" s="110">
        <v>0.14000000000000001</v>
      </c>
      <c r="K99" s="84" t="s">
        <v>207</v>
      </c>
      <c r="L99" s="32">
        <f t="shared" si="17"/>
        <v>4.9674727793692197</v>
      </c>
      <c r="M99" s="7" t="str">
        <f t="shared" si="13"/>
        <v/>
      </c>
    </row>
    <row r="100" spans="1:13" s="81" customFormat="1">
      <c r="A100" s="81" t="s">
        <v>211</v>
      </c>
      <c r="B100" s="106" t="s">
        <v>186</v>
      </c>
      <c r="C100" s="89">
        <v>40206</v>
      </c>
      <c r="D100" s="89"/>
      <c r="E100" s="107">
        <v>118.6</v>
      </c>
      <c r="F100" s="89"/>
      <c r="G100" s="90"/>
      <c r="H100" s="82" t="s">
        <v>118</v>
      </c>
      <c r="I100" s="90" t="s">
        <v>107</v>
      </c>
      <c r="J100" s="110">
        <v>0.05</v>
      </c>
      <c r="K100" s="84" t="s">
        <v>207</v>
      </c>
      <c r="L100" s="32">
        <f t="shared" si="17"/>
        <v>3.0287625513372163</v>
      </c>
      <c r="M100" s="7" t="str">
        <f t="shared" si="13"/>
        <v/>
      </c>
    </row>
    <row r="101" spans="1:13" s="81" customFormat="1">
      <c r="A101" s="81" t="s">
        <v>211</v>
      </c>
      <c r="B101" s="106" t="s">
        <v>187</v>
      </c>
      <c r="C101" s="89">
        <v>40206</v>
      </c>
      <c r="D101" s="89"/>
      <c r="E101" s="107">
        <v>190.2</v>
      </c>
      <c r="F101" s="89"/>
      <c r="G101" s="90"/>
      <c r="H101" s="82" t="s">
        <v>118</v>
      </c>
      <c r="I101" s="90"/>
      <c r="J101" s="110">
        <v>0.14000000000000001</v>
      </c>
      <c r="K101" s="84" t="s">
        <v>207</v>
      </c>
      <c r="L101" s="32">
        <f t="shared" si="17"/>
        <v>5.029363395123668</v>
      </c>
      <c r="M101" s="7" t="str">
        <f t="shared" si="13"/>
        <v/>
      </c>
    </row>
    <row r="102" spans="1:13" s="81" customFormat="1">
      <c r="A102" s="81" t="s">
        <v>211</v>
      </c>
      <c r="B102" s="106" t="s">
        <v>188</v>
      </c>
      <c r="C102" s="89">
        <v>40206</v>
      </c>
      <c r="D102" s="89"/>
      <c r="E102" s="107">
        <f>AVERAGE('Excluded or Combined (water)'!E103:E104)</f>
        <v>82.4</v>
      </c>
      <c r="F102" s="89"/>
      <c r="G102" s="90"/>
      <c r="H102" s="82" t="s">
        <v>118</v>
      </c>
      <c r="I102" s="90" t="s">
        <v>107</v>
      </c>
      <c r="J102" s="110">
        <f>AVERAGE('Excluded or Combined (water)'!J103:J104)</f>
        <v>0.05</v>
      </c>
      <c r="K102" s="85" t="s">
        <v>208</v>
      </c>
      <c r="L102" s="32">
        <f t="shared" si="17"/>
        <v>2.0371103313864389</v>
      </c>
      <c r="M102" s="7" t="str">
        <f t="shared" si="13"/>
        <v/>
      </c>
    </row>
    <row r="103" spans="1:13" s="81" customFormat="1">
      <c r="A103" s="81" t="s">
        <v>211</v>
      </c>
      <c r="B103" s="106" t="s">
        <v>189</v>
      </c>
      <c r="C103" s="89">
        <v>40206</v>
      </c>
      <c r="D103" s="89"/>
      <c r="E103" s="107">
        <v>121.8</v>
      </c>
      <c r="F103" s="89"/>
      <c r="G103" s="90"/>
      <c r="H103" s="82" t="s">
        <v>118</v>
      </c>
      <c r="I103" s="90"/>
      <c r="J103" s="110">
        <v>0.05</v>
      </c>
      <c r="K103" s="84" t="s">
        <v>207</v>
      </c>
      <c r="L103" s="32">
        <f t="shared" si="17"/>
        <v>3.1173082962316001</v>
      </c>
      <c r="M103" s="7" t="str">
        <f t="shared" si="13"/>
        <v/>
      </c>
    </row>
    <row r="104" spans="1:13" s="81" customFormat="1">
      <c r="A104" s="81" t="s">
        <v>211</v>
      </c>
      <c r="B104" s="106" t="s">
        <v>184</v>
      </c>
      <c r="C104" s="89">
        <v>40206</v>
      </c>
      <c r="D104" s="89"/>
      <c r="E104" s="107">
        <f>AVERAGE('Excluded or Combined (water)'!E105:E106)</f>
        <v>68.05</v>
      </c>
      <c r="F104" s="89"/>
      <c r="G104" s="90"/>
      <c r="H104" s="82" t="s">
        <v>119</v>
      </c>
      <c r="I104" s="90" t="s">
        <v>107</v>
      </c>
      <c r="J104" s="107">
        <f>AVERAGE('Excluded or Combined (water)'!J105:J106)</f>
        <v>0.1</v>
      </c>
      <c r="K104" s="85" t="s">
        <v>194</v>
      </c>
      <c r="L104" s="36">
        <f t="shared" ref="L104:L109" si="18">IF(E104&gt;400,((0.986)*EXP((0.8473*LN(400)+(0.884)))),((0.986)*EXP((0.8473*LN(E104)+(0.884)))))</f>
        <v>85.260624842794655</v>
      </c>
      <c r="M104" s="7" t="str">
        <f t="shared" si="13"/>
        <v/>
      </c>
    </row>
    <row r="105" spans="1:13" s="81" customFormat="1">
      <c r="A105" s="81" t="s">
        <v>211</v>
      </c>
      <c r="B105" s="106" t="s">
        <v>185</v>
      </c>
      <c r="C105" s="89">
        <v>40206</v>
      </c>
      <c r="D105" s="89"/>
      <c r="E105" s="107">
        <v>188</v>
      </c>
      <c r="F105" s="89"/>
      <c r="G105" s="90"/>
      <c r="H105" s="82" t="s">
        <v>119</v>
      </c>
      <c r="I105" s="90" t="s">
        <v>107</v>
      </c>
      <c r="J105" s="92">
        <v>0.1</v>
      </c>
      <c r="K105" s="84" t="s">
        <v>122</v>
      </c>
      <c r="L105" s="36">
        <f t="shared" si="18"/>
        <v>201.69130808031932</v>
      </c>
      <c r="M105" s="7" t="str">
        <f t="shared" si="13"/>
        <v/>
      </c>
    </row>
    <row r="106" spans="1:13" s="81" customFormat="1">
      <c r="A106" s="81" t="s">
        <v>211</v>
      </c>
      <c r="B106" s="106" t="s">
        <v>186</v>
      </c>
      <c r="C106" s="89">
        <v>40206</v>
      </c>
      <c r="D106" s="89"/>
      <c r="E106" s="107">
        <v>118.6</v>
      </c>
      <c r="F106" s="89"/>
      <c r="G106" s="90"/>
      <c r="H106" s="82" t="s">
        <v>119</v>
      </c>
      <c r="I106" s="90" t="s">
        <v>107</v>
      </c>
      <c r="J106" s="92">
        <v>0.1</v>
      </c>
      <c r="K106" s="84" t="s">
        <v>122</v>
      </c>
      <c r="L106" s="36">
        <f t="shared" si="18"/>
        <v>136.51022860952583</v>
      </c>
      <c r="M106" s="7" t="str">
        <f t="shared" si="13"/>
        <v/>
      </c>
    </row>
    <row r="107" spans="1:13" s="81" customFormat="1">
      <c r="A107" s="81" t="s">
        <v>211</v>
      </c>
      <c r="B107" s="106" t="s">
        <v>187</v>
      </c>
      <c r="C107" s="89">
        <v>40206</v>
      </c>
      <c r="D107" s="89"/>
      <c r="E107" s="107">
        <v>190.2</v>
      </c>
      <c r="F107" s="89"/>
      <c r="G107" s="90"/>
      <c r="H107" s="82" t="s">
        <v>119</v>
      </c>
      <c r="I107" s="90" t="s">
        <v>107</v>
      </c>
      <c r="J107" s="92">
        <v>0.1</v>
      </c>
      <c r="K107" s="84" t="s">
        <v>122</v>
      </c>
      <c r="L107" s="36">
        <f t="shared" si="18"/>
        <v>203.6893415494595</v>
      </c>
      <c r="M107" s="7" t="str">
        <f t="shared" si="13"/>
        <v/>
      </c>
    </row>
    <row r="108" spans="1:13" s="81" customFormat="1">
      <c r="A108" s="81" t="s">
        <v>211</v>
      </c>
      <c r="B108" s="106" t="s">
        <v>188</v>
      </c>
      <c r="C108" s="89">
        <v>40206</v>
      </c>
      <c r="D108" s="89"/>
      <c r="E108" s="107">
        <f>AVERAGE('Excluded or Combined (water)'!E107:E108)</f>
        <v>82.4</v>
      </c>
      <c r="F108" s="89"/>
      <c r="G108" s="90"/>
      <c r="H108" s="82" t="s">
        <v>119</v>
      </c>
      <c r="I108" s="90" t="s">
        <v>107</v>
      </c>
      <c r="J108" s="108">
        <f>AVERAGE('Excluded or Combined (water)'!J107:J108)</f>
        <v>0.1</v>
      </c>
      <c r="K108" s="85" t="s">
        <v>148</v>
      </c>
      <c r="L108" s="36">
        <f t="shared" si="18"/>
        <v>100.2670790554275</v>
      </c>
      <c r="M108" s="7" t="str">
        <f t="shared" si="13"/>
        <v/>
      </c>
    </row>
    <row r="109" spans="1:13" s="81" customFormat="1">
      <c r="A109" s="81" t="s">
        <v>211</v>
      </c>
      <c r="B109" s="106" t="s">
        <v>189</v>
      </c>
      <c r="C109" s="89">
        <v>40206</v>
      </c>
      <c r="D109" s="89"/>
      <c r="E109" s="107">
        <v>121.8</v>
      </c>
      <c r="F109" s="89"/>
      <c r="G109" s="90"/>
      <c r="H109" s="82" t="s">
        <v>119</v>
      </c>
      <c r="I109" s="90" t="s">
        <v>107</v>
      </c>
      <c r="J109" s="92">
        <v>0.1</v>
      </c>
      <c r="K109" s="84" t="s">
        <v>122</v>
      </c>
      <c r="L109" s="36">
        <f t="shared" si="18"/>
        <v>139.6246779212847</v>
      </c>
      <c r="M109" s="7" t="str">
        <f>IF(J109&gt;L109,1,"")</f>
        <v/>
      </c>
    </row>
    <row r="110" spans="1:13" s="81" customFormat="1">
      <c r="A110" s="81" t="s">
        <v>211</v>
      </c>
      <c r="B110" s="106" t="s">
        <v>184</v>
      </c>
      <c r="C110" s="89">
        <v>40226</v>
      </c>
      <c r="D110" s="89"/>
      <c r="E110" s="107">
        <v>103.8</v>
      </c>
      <c r="F110" s="89"/>
      <c r="G110" s="90"/>
      <c r="H110" s="82" t="s">
        <v>109</v>
      </c>
      <c r="I110" s="90" t="s">
        <v>107</v>
      </c>
      <c r="J110" s="85">
        <v>0.2</v>
      </c>
      <c r="K110" s="84" t="s">
        <v>122</v>
      </c>
      <c r="L110" s="32">
        <f t="shared" ref="L110:L115" si="19">IF(E110&gt;400,((1.101672-(LN(400))*(0.041838))*EXP((0.7852*LN(400))+(-2.715))),((1.101672-(LN(E110))*(0.041838))*EXP((0.7852*LN(E110))+(-2.715))))</f>
        <v>2.3005242001908961</v>
      </c>
      <c r="M110" s="7" t="str">
        <f t="shared" ref="M110:M132" si="20">IF(J110&gt;L110,1,"")</f>
        <v/>
      </c>
    </row>
    <row r="111" spans="1:13" s="81" customFormat="1">
      <c r="A111" s="81" t="s">
        <v>211</v>
      </c>
      <c r="B111" s="106" t="s">
        <v>185</v>
      </c>
      <c r="C111" s="89">
        <v>40226</v>
      </c>
      <c r="D111" s="89"/>
      <c r="E111" s="107">
        <v>184.2</v>
      </c>
      <c r="F111" s="89"/>
      <c r="G111" s="90"/>
      <c r="H111" s="82" t="s">
        <v>109</v>
      </c>
      <c r="I111" s="90" t="s">
        <v>107</v>
      </c>
      <c r="J111" s="85">
        <v>0.2</v>
      </c>
      <c r="K111" s="84" t="s">
        <v>122</v>
      </c>
      <c r="L111" s="32">
        <f t="shared" si="19"/>
        <v>3.5137831349214257</v>
      </c>
      <c r="M111" s="7" t="str">
        <f t="shared" si="20"/>
        <v/>
      </c>
    </row>
    <row r="112" spans="1:13" s="81" customFormat="1">
      <c r="A112" s="81" t="s">
        <v>211</v>
      </c>
      <c r="B112" s="106" t="s">
        <v>186</v>
      </c>
      <c r="C112" s="89">
        <v>40226</v>
      </c>
      <c r="D112" s="89"/>
      <c r="E112" s="107">
        <f>AVERAGE('Excluded or Combined (water)'!E109:E110)</f>
        <v>128.05000000000001</v>
      </c>
      <c r="F112" s="89"/>
      <c r="G112" s="90"/>
      <c r="H112" s="82" t="s">
        <v>109</v>
      </c>
      <c r="I112" s="90" t="s">
        <v>107</v>
      </c>
      <c r="J112" s="85">
        <f>AVERAGE('Excluded or Combined (water)'!J109:J110)</f>
        <v>0.2</v>
      </c>
      <c r="K112" s="85" t="s">
        <v>194</v>
      </c>
      <c r="L112" s="32">
        <f t="shared" si="19"/>
        <v>2.6865727808549722</v>
      </c>
      <c r="M112" s="7" t="str">
        <f t="shared" si="20"/>
        <v/>
      </c>
    </row>
    <row r="113" spans="1:13" s="81" customFormat="1">
      <c r="A113" s="81" t="s">
        <v>211</v>
      </c>
      <c r="B113" s="106" t="s">
        <v>187</v>
      </c>
      <c r="C113" s="89">
        <v>40226</v>
      </c>
      <c r="D113" s="89"/>
      <c r="E113" s="107">
        <v>184.9</v>
      </c>
      <c r="F113" s="89"/>
      <c r="G113" s="90"/>
      <c r="H113" s="82" t="s">
        <v>109</v>
      </c>
      <c r="I113" s="90" t="s">
        <v>107</v>
      </c>
      <c r="J113" s="85">
        <v>0.2</v>
      </c>
      <c r="K113" s="84" t="s">
        <v>122</v>
      </c>
      <c r="L113" s="32">
        <f t="shared" si="19"/>
        <v>3.5236306870092924</v>
      </c>
      <c r="M113" s="7" t="str">
        <f t="shared" si="20"/>
        <v/>
      </c>
    </row>
    <row r="114" spans="1:13" s="81" customFormat="1">
      <c r="A114" s="81" t="s">
        <v>211</v>
      </c>
      <c r="B114" s="106" t="s">
        <v>188</v>
      </c>
      <c r="C114" s="89">
        <v>40226</v>
      </c>
      <c r="D114" s="89"/>
      <c r="E114" s="107">
        <f>AVERAGE('Excluded or Combined (water)'!E111:E112)</f>
        <v>79.099999999999994</v>
      </c>
      <c r="F114" s="89"/>
      <c r="G114" s="90"/>
      <c r="H114" s="82" t="s">
        <v>109</v>
      </c>
      <c r="I114" s="90" t="s">
        <v>107</v>
      </c>
      <c r="J114" s="85">
        <f>AVERAGE('Excluded or Combined (water)'!J111:J112)</f>
        <v>0.2</v>
      </c>
      <c r="K114" s="85" t="s">
        <v>148</v>
      </c>
      <c r="L114" s="32">
        <f t="shared" si="19"/>
        <v>1.8817608290495367</v>
      </c>
      <c r="M114" s="7" t="str">
        <f t="shared" si="20"/>
        <v/>
      </c>
    </row>
    <row r="115" spans="1:13" s="81" customFormat="1">
      <c r="A115" s="81" t="s">
        <v>211</v>
      </c>
      <c r="B115" s="106" t="s">
        <v>189</v>
      </c>
      <c r="C115" s="89">
        <v>40226</v>
      </c>
      <c r="D115" s="89"/>
      <c r="E115" s="107">
        <v>129</v>
      </c>
      <c r="F115" s="89"/>
      <c r="G115" s="90"/>
      <c r="H115" s="82" t="s">
        <v>109</v>
      </c>
      <c r="I115" s="90" t="s">
        <v>107</v>
      </c>
      <c r="J115" s="85">
        <v>0.2</v>
      </c>
      <c r="K115" s="84" t="s">
        <v>122</v>
      </c>
      <c r="L115" s="32">
        <f t="shared" si="19"/>
        <v>2.701280761222296</v>
      </c>
      <c r="M115" s="7" t="str">
        <f t="shared" si="20"/>
        <v/>
      </c>
    </row>
    <row r="116" spans="1:13" s="81" customFormat="1">
      <c r="A116" s="81" t="s">
        <v>211</v>
      </c>
      <c r="B116" s="106" t="s">
        <v>184</v>
      </c>
      <c r="C116" s="89">
        <v>40226</v>
      </c>
      <c r="D116" s="89"/>
      <c r="E116" s="107">
        <v>103.8</v>
      </c>
      <c r="F116" s="89"/>
      <c r="G116" s="90"/>
      <c r="H116" s="82" t="s">
        <v>117</v>
      </c>
      <c r="I116" s="90"/>
      <c r="J116" s="109">
        <v>0.9</v>
      </c>
      <c r="K116" s="84" t="s">
        <v>204</v>
      </c>
      <c r="L116" s="32">
        <f t="shared" ref="L116:L121" si="21">IF(E116&gt;400,((0.96)*EXP((0.8545*LN(400)+(-1.702)))),((0.96)*EXP((0.8545*LN(E116)+(-1.702)))))</f>
        <v>9.24576101159332</v>
      </c>
      <c r="M116" s="7" t="str">
        <f t="shared" si="20"/>
        <v/>
      </c>
    </row>
    <row r="117" spans="1:13" s="81" customFormat="1">
      <c r="A117" s="81" t="s">
        <v>211</v>
      </c>
      <c r="B117" s="106" t="s">
        <v>185</v>
      </c>
      <c r="C117" s="89">
        <v>40226</v>
      </c>
      <c r="D117" s="89"/>
      <c r="E117" s="107">
        <v>184.2</v>
      </c>
      <c r="F117" s="89"/>
      <c r="G117" s="90"/>
      <c r="H117" s="82" t="s">
        <v>117</v>
      </c>
      <c r="I117" s="90"/>
      <c r="J117" s="109">
        <v>0.6</v>
      </c>
      <c r="K117" s="84" t="s">
        <v>204</v>
      </c>
      <c r="L117" s="32">
        <f t="shared" si="21"/>
        <v>15.093571282486618</v>
      </c>
      <c r="M117" s="7" t="str">
        <f t="shared" si="20"/>
        <v/>
      </c>
    </row>
    <row r="118" spans="1:13" s="81" customFormat="1">
      <c r="A118" s="81" t="s">
        <v>211</v>
      </c>
      <c r="B118" s="106" t="s">
        <v>186</v>
      </c>
      <c r="C118" s="89">
        <v>40226</v>
      </c>
      <c r="D118" s="89"/>
      <c r="E118" s="107">
        <f>AVERAGE('Excluded or Combined (water)'!E113:E114)</f>
        <v>128.05000000000001</v>
      </c>
      <c r="F118" s="89"/>
      <c r="G118" s="90"/>
      <c r="H118" s="82" t="s">
        <v>117</v>
      </c>
      <c r="I118" s="90"/>
      <c r="J118" s="109">
        <f>AVERAGE('Excluded or Combined (water)'!J113:J114)</f>
        <v>0.8</v>
      </c>
      <c r="K118" s="85" t="s">
        <v>209</v>
      </c>
      <c r="L118" s="32">
        <f t="shared" si="21"/>
        <v>11.06261703690542</v>
      </c>
      <c r="M118" s="7" t="str">
        <f t="shared" si="20"/>
        <v/>
      </c>
    </row>
    <row r="119" spans="1:13" s="81" customFormat="1">
      <c r="A119" s="81" t="s">
        <v>211</v>
      </c>
      <c r="B119" s="106" t="s">
        <v>187</v>
      </c>
      <c r="C119" s="89">
        <v>40226</v>
      </c>
      <c r="D119" s="89"/>
      <c r="E119" s="107">
        <v>184.9</v>
      </c>
      <c r="F119" s="89"/>
      <c r="G119" s="90"/>
      <c r="H119" s="82" t="s">
        <v>117</v>
      </c>
      <c r="I119" s="90"/>
      <c r="J119" s="109">
        <v>0.6</v>
      </c>
      <c r="K119" s="84" t="s">
        <v>204</v>
      </c>
      <c r="L119" s="32">
        <f t="shared" si="21"/>
        <v>15.142570887715241</v>
      </c>
      <c r="M119" s="7" t="str">
        <f t="shared" si="20"/>
        <v/>
      </c>
    </row>
    <row r="120" spans="1:13" s="81" customFormat="1">
      <c r="A120" s="81" t="s">
        <v>211</v>
      </c>
      <c r="B120" s="106" t="s">
        <v>188</v>
      </c>
      <c r="C120" s="89">
        <v>40226</v>
      </c>
      <c r="D120" s="89"/>
      <c r="E120" s="107">
        <f>AVERAGE('Excluded or Combined (water)'!E115:E116)</f>
        <v>79.099999999999994</v>
      </c>
      <c r="F120" s="89"/>
      <c r="G120" s="90"/>
      <c r="H120" s="82" t="s">
        <v>117</v>
      </c>
      <c r="I120" s="90"/>
      <c r="J120" s="109">
        <f>AVERAGE('Excluded or Combined (water)'!J115:J116)</f>
        <v>1.1499999999999999</v>
      </c>
      <c r="K120" s="85" t="s">
        <v>202</v>
      </c>
      <c r="L120" s="32">
        <f t="shared" si="21"/>
        <v>7.3298287810812139</v>
      </c>
      <c r="M120" s="7" t="str">
        <f t="shared" si="20"/>
        <v/>
      </c>
    </row>
    <row r="121" spans="1:13" s="81" customFormat="1">
      <c r="A121" s="81" t="s">
        <v>211</v>
      </c>
      <c r="B121" s="106" t="s">
        <v>189</v>
      </c>
      <c r="C121" s="89">
        <v>40226</v>
      </c>
      <c r="D121" s="89"/>
      <c r="E121" s="107">
        <v>129</v>
      </c>
      <c r="F121" s="89"/>
      <c r="G121" s="90"/>
      <c r="H121" s="82" t="s">
        <v>117</v>
      </c>
      <c r="I121" s="90"/>
      <c r="J121" s="107">
        <v>0.8</v>
      </c>
      <c r="K121" s="84" t="s">
        <v>204</v>
      </c>
      <c r="L121" s="32">
        <f t="shared" si="21"/>
        <v>11.132710927172075</v>
      </c>
      <c r="M121" s="7" t="str">
        <f t="shared" si="20"/>
        <v/>
      </c>
    </row>
    <row r="122" spans="1:13" s="81" customFormat="1">
      <c r="A122" s="81" t="s">
        <v>211</v>
      </c>
      <c r="B122" s="106" t="s">
        <v>184</v>
      </c>
      <c r="C122" s="89">
        <v>40226</v>
      </c>
      <c r="D122" s="89"/>
      <c r="E122" s="107">
        <v>103.8</v>
      </c>
      <c r="F122" s="89"/>
      <c r="G122" s="90"/>
      <c r="H122" s="82" t="s">
        <v>118</v>
      </c>
      <c r="I122" s="90"/>
      <c r="J122" s="109">
        <v>0.06</v>
      </c>
      <c r="K122" s="84" t="s">
        <v>204</v>
      </c>
      <c r="L122" s="32">
        <f t="shared" ref="L122:L127" si="22">IF(E122&gt;400,((1.46203-(LN(400)*(0.145712)))*EXP(1.273*LN(400)+(-4.705))),((1.46203-(LN(E122)*(0.145712)))*EXP(1.273*LN(E122)+(-4.705))))</f>
        <v>2.6208787173993051</v>
      </c>
      <c r="M122" s="7" t="str">
        <f t="shared" si="20"/>
        <v/>
      </c>
    </row>
    <row r="123" spans="1:13" s="81" customFormat="1">
      <c r="A123" s="81" t="s">
        <v>211</v>
      </c>
      <c r="B123" s="106" t="s">
        <v>185</v>
      </c>
      <c r="C123" s="89">
        <v>40226</v>
      </c>
      <c r="D123" s="89"/>
      <c r="E123" s="107">
        <v>184.2</v>
      </c>
      <c r="F123" s="89"/>
      <c r="G123" s="90"/>
      <c r="H123" s="82" t="s">
        <v>118</v>
      </c>
      <c r="I123" s="90"/>
      <c r="J123" s="110">
        <v>0.16</v>
      </c>
      <c r="K123" s="84" t="s">
        <v>204</v>
      </c>
      <c r="L123" s="32">
        <f t="shared" si="22"/>
        <v>4.8606117026485638</v>
      </c>
      <c r="M123" s="7" t="str">
        <f t="shared" si="20"/>
        <v/>
      </c>
    </row>
    <row r="124" spans="1:13" s="81" customFormat="1">
      <c r="A124" s="81" t="s">
        <v>211</v>
      </c>
      <c r="B124" s="106" t="s">
        <v>186</v>
      </c>
      <c r="C124" s="89">
        <v>40226</v>
      </c>
      <c r="D124" s="89"/>
      <c r="E124" s="107">
        <f>AVERAGE('Excluded or Combined (water)'!E117:E118)</f>
        <v>128.05000000000001</v>
      </c>
      <c r="F124" s="89"/>
      <c r="G124" s="90"/>
      <c r="H124" s="82" t="s">
        <v>118</v>
      </c>
      <c r="I124" s="90"/>
      <c r="J124" s="110">
        <f>AVERAGE('Excluded or Combined (water)'!J117:J118)</f>
        <v>0.06</v>
      </c>
      <c r="K124" s="85" t="s">
        <v>209</v>
      </c>
      <c r="L124" s="32">
        <f t="shared" si="22"/>
        <v>3.2905667179362186</v>
      </c>
      <c r="M124" s="7" t="str">
        <f t="shared" si="20"/>
        <v/>
      </c>
    </row>
    <row r="125" spans="1:13" s="81" customFormat="1">
      <c r="A125" s="81" t="s">
        <v>211</v>
      </c>
      <c r="B125" s="106" t="s">
        <v>187</v>
      </c>
      <c r="C125" s="89">
        <v>40226</v>
      </c>
      <c r="D125" s="89"/>
      <c r="E125" s="107">
        <v>184.9</v>
      </c>
      <c r="F125" s="89"/>
      <c r="G125" s="90"/>
      <c r="H125" s="82" t="s">
        <v>118</v>
      </c>
      <c r="I125" s="90"/>
      <c r="J125" s="110">
        <v>0.16</v>
      </c>
      <c r="K125" s="84" t="s">
        <v>204</v>
      </c>
      <c r="L125" s="32">
        <f t="shared" si="22"/>
        <v>4.8802926135049702</v>
      </c>
      <c r="M125" s="7" t="str">
        <f t="shared" si="20"/>
        <v/>
      </c>
    </row>
    <row r="126" spans="1:13" s="81" customFormat="1">
      <c r="A126" s="81" t="s">
        <v>211</v>
      </c>
      <c r="B126" s="106" t="s">
        <v>188</v>
      </c>
      <c r="C126" s="89">
        <v>40226</v>
      </c>
      <c r="D126" s="89"/>
      <c r="E126" s="107">
        <f>AVERAGE('Excluded or Combined (water)'!E119:E120)</f>
        <v>79.099999999999994</v>
      </c>
      <c r="F126" s="89"/>
      <c r="G126" s="90"/>
      <c r="H126" s="82" t="s">
        <v>118</v>
      </c>
      <c r="I126" s="90"/>
      <c r="J126" s="110">
        <f>AVERAGE('Excluded or Combined (water)'!J119:J120)</f>
        <v>5.5E-2</v>
      </c>
      <c r="K126" s="85" t="s">
        <v>202</v>
      </c>
      <c r="L126" s="32">
        <f t="shared" si="22"/>
        <v>1.9478870011532725</v>
      </c>
      <c r="M126" s="7" t="str">
        <f t="shared" si="20"/>
        <v/>
      </c>
    </row>
    <row r="127" spans="1:13" s="81" customFormat="1">
      <c r="A127" s="81" t="s">
        <v>211</v>
      </c>
      <c r="B127" s="106" t="s">
        <v>189</v>
      </c>
      <c r="C127" s="89">
        <v>40226</v>
      </c>
      <c r="D127" s="89"/>
      <c r="E127" s="107">
        <v>129</v>
      </c>
      <c r="F127" s="89"/>
      <c r="G127" s="90"/>
      <c r="H127" s="82" t="s">
        <v>118</v>
      </c>
      <c r="I127" s="90"/>
      <c r="J127" s="110">
        <v>0.05</v>
      </c>
      <c r="K127" s="84" t="s">
        <v>204</v>
      </c>
      <c r="L127" s="32">
        <f t="shared" si="22"/>
        <v>3.3169367305491333</v>
      </c>
      <c r="M127" s="7" t="str">
        <f t="shared" si="20"/>
        <v/>
      </c>
    </row>
    <row r="128" spans="1:13" s="81" customFormat="1">
      <c r="A128" s="81" t="s">
        <v>211</v>
      </c>
      <c r="B128" s="106" t="s">
        <v>184</v>
      </c>
      <c r="C128" s="89">
        <v>40226</v>
      </c>
      <c r="D128" s="89"/>
      <c r="E128" s="107">
        <v>103.8</v>
      </c>
      <c r="F128" s="89"/>
      <c r="G128" s="90"/>
      <c r="H128" s="82" t="s">
        <v>119</v>
      </c>
      <c r="I128" s="90"/>
      <c r="J128" s="107">
        <v>0.2</v>
      </c>
      <c r="K128" s="84" t="s">
        <v>122</v>
      </c>
      <c r="L128" s="36">
        <f t="shared" ref="L128:L133" si="23">IF(E128&gt;400,((0.986)*EXP((0.8473*LN(400)+(0.884)))),((0.986)*EXP((0.8473*LN(E128)+(0.884)))))</f>
        <v>121.93187566963626</v>
      </c>
      <c r="M128" s="7" t="str">
        <f t="shared" si="20"/>
        <v/>
      </c>
    </row>
    <row r="129" spans="1:56" s="81" customFormat="1">
      <c r="A129" s="81" t="s">
        <v>211</v>
      </c>
      <c r="B129" s="106" t="s">
        <v>185</v>
      </c>
      <c r="C129" s="89">
        <v>40226</v>
      </c>
      <c r="D129" s="89"/>
      <c r="E129" s="107">
        <v>184.2</v>
      </c>
      <c r="F129" s="89"/>
      <c r="G129" s="90"/>
      <c r="H129" s="82" t="s">
        <v>119</v>
      </c>
      <c r="I129" s="90"/>
      <c r="J129" s="92">
        <v>0.8</v>
      </c>
      <c r="K129" s="84" t="s">
        <v>122</v>
      </c>
      <c r="L129" s="36">
        <f t="shared" si="23"/>
        <v>198.23171438610612</v>
      </c>
      <c r="M129" s="7" t="str">
        <f t="shared" si="20"/>
        <v/>
      </c>
    </row>
    <row r="130" spans="1:56" s="81" customFormat="1">
      <c r="A130" s="81" t="s">
        <v>211</v>
      </c>
      <c r="B130" s="106" t="s">
        <v>186</v>
      </c>
      <c r="C130" s="89">
        <v>40226</v>
      </c>
      <c r="D130" s="89"/>
      <c r="E130" s="107">
        <f>AVERAGE('Excluded or Combined (water)'!E121:E122)</f>
        <v>128.05000000000001</v>
      </c>
      <c r="F130" s="89"/>
      <c r="G130" s="90"/>
      <c r="H130" s="82" t="s">
        <v>119</v>
      </c>
      <c r="I130" s="90"/>
      <c r="J130" s="92">
        <f>AVERAGE('Excluded or Combined (water)'!J121:J122)</f>
        <v>3.55</v>
      </c>
      <c r="K130" s="85" t="s">
        <v>194</v>
      </c>
      <c r="L130" s="36">
        <f t="shared" si="23"/>
        <v>145.67195792199601</v>
      </c>
      <c r="M130" s="7" t="str">
        <f t="shared" si="20"/>
        <v/>
      </c>
    </row>
    <row r="131" spans="1:56" s="81" customFormat="1">
      <c r="A131" s="81" t="s">
        <v>211</v>
      </c>
      <c r="B131" s="106" t="s">
        <v>187</v>
      </c>
      <c r="C131" s="89">
        <v>40226</v>
      </c>
      <c r="D131" s="89"/>
      <c r="E131" s="107">
        <v>184.9</v>
      </c>
      <c r="F131" s="89"/>
      <c r="G131" s="90"/>
      <c r="H131" s="82" t="s">
        <v>119</v>
      </c>
      <c r="I131" s="90"/>
      <c r="J131" s="92">
        <v>2.1</v>
      </c>
      <c r="K131" s="84" t="s">
        <v>122</v>
      </c>
      <c r="L131" s="36">
        <f t="shared" si="23"/>
        <v>198.86982051186075</v>
      </c>
      <c r="M131" s="7" t="str">
        <f t="shared" si="20"/>
        <v/>
      </c>
    </row>
    <row r="132" spans="1:56" s="81" customFormat="1">
      <c r="A132" s="81" t="s">
        <v>211</v>
      </c>
      <c r="B132" s="106" t="s">
        <v>188</v>
      </c>
      <c r="C132" s="89">
        <v>40226</v>
      </c>
      <c r="D132" s="89"/>
      <c r="E132" s="107">
        <f>AVERAGE('Excluded or Combined (water)'!E123:E124)</f>
        <v>79.099999999999994</v>
      </c>
      <c r="F132" s="89"/>
      <c r="G132" s="90"/>
      <c r="H132" s="82" t="s">
        <v>119</v>
      </c>
      <c r="I132" s="90"/>
      <c r="J132" s="108">
        <f>AVERAGE('Excluded or Combined (water)'!J123:J124)</f>
        <v>1.0499999999999998</v>
      </c>
      <c r="K132" s="85" t="s">
        <v>148</v>
      </c>
      <c r="L132" s="36">
        <f t="shared" si="23"/>
        <v>96.854136025256153</v>
      </c>
      <c r="M132" s="7" t="str">
        <f t="shared" si="20"/>
        <v/>
      </c>
    </row>
    <row r="133" spans="1:56" s="81" customFormat="1">
      <c r="A133" s="81" t="s">
        <v>211</v>
      </c>
      <c r="B133" s="106" t="s">
        <v>189</v>
      </c>
      <c r="C133" s="89">
        <v>40226</v>
      </c>
      <c r="D133" s="89"/>
      <c r="E133" s="107">
        <v>129</v>
      </c>
      <c r="F133" s="89"/>
      <c r="G133" s="90"/>
      <c r="H133" s="82" t="s">
        <v>119</v>
      </c>
      <c r="I133" s="90"/>
      <c r="J133" s="92">
        <v>4</v>
      </c>
      <c r="K133" s="84" t="s">
        <v>122</v>
      </c>
      <c r="L133" s="36">
        <f t="shared" si="23"/>
        <v>146.58714907712209</v>
      </c>
      <c r="M133" s="7" t="str">
        <f>IF(J133&gt;L133,1,"")</f>
        <v/>
      </c>
    </row>
    <row r="134" spans="1:56">
      <c r="A134" s="81" t="s">
        <v>211</v>
      </c>
      <c r="B134" s="123" t="s">
        <v>214</v>
      </c>
      <c r="C134" s="122">
        <v>39220</v>
      </c>
      <c r="H134" s="124" t="s">
        <v>217</v>
      </c>
      <c r="J134" s="1">
        <v>0.23</v>
      </c>
      <c r="K134" s="62" t="s">
        <v>231</v>
      </c>
      <c r="L134" s="2">
        <v>0.56000000000000005</v>
      </c>
      <c r="M134" s="7" t="str">
        <f t="shared" ref="M134:M172" si="24">IF(J134&gt;L134,1,"")</f>
        <v/>
      </c>
    </row>
    <row r="135" spans="1:56">
      <c r="A135" s="81" t="s">
        <v>211</v>
      </c>
      <c r="B135" s="123" t="s">
        <v>214</v>
      </c>
      <c r="C135" s="122">
        <v>39227</v>
      </c>
      <c r="H135" s="124" t="s">
        <v>217</v>
      </c>
      <c r="J135" s="1">
        <v>0.51</v>
      </c>
      <c r="K135" s="62" t="s">
        <v>231</v>
      </c>
      <c r="L135" s="2">
        <v>0.56000000000000005</v>
      </c>
      <c r="M135" s="7" t="str">
        <f t="shared" si="24"/>
        <v/>
      </c>
      <c r="N135" s="121"/>
      <c r="R135" s="122"/>
      <c r="V135" s="122"/>
      <c r="Z135" s="122"/>
      <c r="AD135" s="122"/>
      <c r="AH135" s="122"/>
      <c r="AL135" s="122"/>
      <c r="AV135" s="122"/>
      <c r="AZ135" s="122"/>
      <c r="BD135" s="122"/>
    </row>
    <row r="136" spans="1:56">
      <c r="A136" s="81" t="s">
        <v>211</v>
      </c>
      <c r="B136" s="123" t="s">
        <v>214</v>
      </c>
      <c r="C136" s="122">
        <v>39233</v>
      </c>
      <c r="H136" s="124" t="s">
        <v>217</v>
      </c>
      <c r="J136" s="1">
        <v>0.53</v>
      </c>
      <c r="K136" s="62" t="s">
        <v>231</v>
      </c>
      <c r="L136" s="2">
        <v>0.56000000000000005</v>
      </c>
      <c r="M136" s="7" t="str">
        <f t="shared" si="24"/>
        <v/>
      </c>
    </row>
    <row r="137" spans="1:56">
      <c r="A137" s="81" t="s">
        <v>211</v>
      </c>
      <c r="B137" s="123" t="s">
        <v>214</v>
      </c>
      <c r="C137" s="122">
        <v>39251</v>
      </c>
      <c r="H137" s="124" t="s">
        <v>217</v>
      </c>
      <c r="J137" s="1">
        <v>0.06</v>
      </c>
      <c r="K137" s="62" t="s">
        <v>231</v>
      </c>
      <c r="L137" s="2">
        <v>0.56000000000000005</v>
      </c>
      <c r="M137" s="7" t="str">
        <f t="shared" si="24"/>
        <v/>
      </c>
    </row>
    <row r="138" spans="1:56">
      <c r="A138" s="81" t="s">
        <v>211</v>
      </c>
      <c r="B138" s="123" t="s">
        <v>214</v>
      </c>
      <c r="C138" s="122">
        <v>39254</v>
      </c>
      <c r="H138" s="124" t="s">
        <v>217</v>
      </c>
      <c r="J138" s="1">
        <v>0.1</v>
      </c>
      <c r="K138" s="62" t="s">
        <v>231</v>
      </c>
      <c r="L138" s="2">
        <v>0.56000000000000005</v>
      </c>
      <c r="M138" s="7" t="str">
        <f t="shared" si="24"/>
        <v/>
      </c>
    </row>
    <row r="139" spans="1:56">
      <c r="A139" s="81" t="s">
        <v>211</v>
      </c>
      <c r="B139" s="123" t="s">
        <v>214</v>
      </c>
      <c r="C139" s="122">
        <v>39262</v>
      </c>
      <c r="H139" s="124" t="s">
        <v>217</v>
      </c>
      <c r="J139" s="1">
        <v>0.36</v>
      </c>
      <c r="K139" s="62" t="s">
        <v>231</v>
      </c>
      <c r="L139" s="2">
        <v>0.56000000000000005</v>
      </c>
      <c r="M139" s="7" t="str">
        <f t="shared" si="24"/>
        <v/>
      </c>
    </row>
    <row r="140" spans="1:56">
      <c r="A140" s="81" t="s">
        <v>211</v>
      </c>
      <c r="B140" s="123" t="s">
        <v>214</v>
      </c>
      <c r="C140" s="122">
        <v>39268</v>
      </c>
      <c r="H140" s="124" t="s">
        <v>217</v>
      </c>
      <c r="J140" s="1">
        <v>0.25</v>
      </c>
      <c r="K140" s="62" t="s">
        <v>231</v>
      </c>
      <c r="L140" s="2">
        <v>0.56000000000000005</v>
      </c>
      <c r="M140" s="7" t="str">
        <f t="shared" si="24"/>
        <v/>
      </c>
    </row>
    <row r="141" spans="1:56">
      <c r="A141" s="81" t="s">
        <v>211</v>
      </c>
      <c r="B141" s="123" t="s">
        <v>215</v>
      </c>
      <c r="C141" s="122">
        <v>39220</v>
      </c>
      <c r="H141" s="124" t="s">
        <v>217</v>
      </c>
      <c r="J141" s="1">
        <v>0.01</v>
      </c>
      <c r="K141" s="62" t="s">
        <v>231</v>
      </c>
      <c r="L141" s="2">
        <v>0.56000000000000005</v>
      </c>
      <c r="M141" s="7" t="str">
        <f t="shared" si="24"/>
        <v/>
      </c>
    </row>
    <row r="142" spans="1:56">
      <c r="A142" s="81" t="s">
        <v>211</v>
      </c>
      <c r="B142" s="123" t="s">
        <v>215</v>
      </c>
      <c r="C142" s="122">
        <v>39227</v>
      </c>
      <c r="H142" s="124" t="s">
        <v>217</v>
      </c>
      <c r="J142" s="1">
        <v>0.01</v>
      </c>
      <c r="K142" s="62" t="s">
        <v>231</v>
      </c>
      <c r="L142" s="2">
        <v>0.56000000000000005</v>
      </c>
      <c r="M142" s="7" t="str">
        <f t="shared" si="24"/>
        <v/>
      </c>
    </row>
    <row r="143" spans="1:56">
      <c r="A143" s="81" t="s">
        <v>211</v>
      </c>
      <c r="B143" s="123" t="s">
        <v>215</v>
      </c>
      <c r="C143" s="122">
        <v>39233</v>
      </c>
      <c r="H143" s="124" t="s">
        <v>217</v>
      </c>
      <c r="J143" s="1">
        <v>0.02</v>
      </c>
      <c r="K143" s="62" t="s">
        <v>231</v>
      </c>
      <c r="L143" s="2">
        <v>0.56000000000000005</v>
      </c>
      <c r="M143" s="7" t="str">
        <f t="shared" si="24"/>
        <v/>
      </c>
    </row>
    <row r="144" spans="1:56">
      <c r="A144" s="81" t="s">
        <v>211</v>
      </c>
      <c r="B144" s="123" t="s">
        <v>215</v>
      </c>
      <c r="C144" s="122">
        <v>39251</v>
      </c>
      <c r="H144" s="124" t="s">
        <v>217</v>
      </c>
      <c r="J144" s="1">
        <v>0.01</v>
      </c>
      <c r="K144" s="62" t="s">
        <v>231</v>
      </c>
      <c r="L144" s="2">
        <v>0.56000000000000005</v>
      </c>
      <c r="M144" s="7" t="str">
        <f t="shared" si="24"/>
        <v/>
      </c>
    </row>
    <row r="145" spans="1:13">
      <c r="A145" s="81" t="s">
        <v>211</v>
      </c>
      <c r="B145" s="123" t="s">
        <v>215</v>
      </c>
      <c r="C145" s="122">
        <v>39254</v>
      </c>
      <c r="H145" s="124" t="s">
        <v>217</v>
      </c>
      <c r="J145" s="1">
        <v>0.04</v>
      </c>
      <c r="K145" s="62" t="s">
        <v>231</v>
      </c>
      <c r="L145" s="2">
        <v>0.56000000000000005</v>
      </c>
      <c r="M145" s="7" t="str">
        <f t="shared" si="24"/>
        <v/>
      </c>
    </row>
    <row r="146" spans="1:13">
      <c r="A146" s="81" t="s">
        <v>211</v>
      </c>
      <c r="B146" s="123" t="s">
        <v>215</v>
      </c>
      <c r="C146" s="122">
        <v>39262</v>
      </c>
      <c r="H146" s="124" t="s">
        <v>217</v>
      </c>
      <c r="J146" s="1">
        <v>0.2</v>
      </c>
      <c r="K146" s="62" t="s">
        <v>231</v>
      </c>
      <c r="L146" s="2">
        <v>0.56000000000000005</v>
      </c>
      <c r="M146" s="7" t="str">
        <f t="shared" si="24"/>
        <v/>
      </c>
    </row>
    <row r="147" spans="1:13">
      <c r="A147" s="81" t="s">
        <v>211</v>
      </c>
      <c r="B147" s="123" t="s">
        <v>215</v>
      </c>
      <c r="C147" s="122">
        <v>39268</v>
      </c>
      <c r="H147" s="124" t="s">
        <v>217</v>
      </c>
      <c r="J147" s="1">
        <v>0.03</v>
      </c>
      <c r="K147" s="62" t="s">
        <v>231</v>
      </c>
      <c r="L147" s="2">
        <v>0.56000000000000005</v>
      </c>
      <c r="M147" s="7" t="str">
        <f t="shared" si="24"/>
        <v/>
      </c>
    </row>
    <row r="148" spans="1:13">
      <c r="A148" s="81" t="s">
        <v>211</v>
      </c>
      <c r="B148" s="123" t="s">
        <v>216</v>
      </c>
      <c r="C148" s="122">
        <v>39220</v>
      </c>
      <c r="H148" s="124" t="s">
        <v>217</v>
      </c>
      <c r="J148" s="1">
        <v>0.01</v>
      </c>
      <c r="K148" s="62" t="s">
        <v>231</v>
      </c>
      <c r="L148" s="2">
        <v>0.56000000000000005</v>
      </c>
      <c r="M148" s="7" t="str">
        <f t="shared" si="24"/>
        <v/>
      </c>
    </row>
    <row r="149" spans="1:13">
      <c r="A149" s="81" t="s">
        <v>211</v>
      </c>
      <c r="B149" s="123" t="s">
        <v>216</v>
      </c>
      <c r="C149" s="122">
        <v>39227</v>
      </c>
      <c r="H149" s="124" t="s">
        <v>217</v>
      </c>
      <c r="J149" s="1">
        <v>0.01</v>
      </c>
      <c r="K149" s="62" t="s">
        <v>231</v>
      </c>
      <c r="L149" s="2">
        <v>0.56000000000000005</v>
      </c>
      <c r="M149" s="7" t="str">
        <f t="shared" si="24"/>
        <v/>
      </c>
    </row>
    <row r="150" spans="1:13">
      <c r="A150" s="81" t="s">
        <v>211</v>
      </c>
      <c r="B150" s="123" t="s">
        <v>216</v>
      </c>
      <c r="C150" s="122">
        <v>39233</v>
      </c>
      <c r="H150" s="124" t="s">
        <v>217</v>
      </c>
      <c r="J150" s="1">
        <v>0.1</v>
      </c>
      <c r="K150" s="62" t="s">
        <v>231</v>
      </c>
      <c r="L150" s="2">
        <v>0.56000000000000005</v>
      </c>
      <c r="M150" s="7" t="str">
        <f t="shared" si="24"/>
        <v/>
      </c>
    </row>
    <row r="151" spans="1:13">
      <c r="A151" s="81" t="s">
        <v>211</v>
      </c>
      <c r="B151" s="123" t="s">
        <v>216</v>
      </c>
      <c r="C151" s="122">
        <v>39251</v>
      </c>
      <c r="H151" s="124" t="s">
        <v>217</v>
      </c>
      <c r="J151" s="1">
        <v>0.1</v>
      </c>
      <c r="K151" s="62" t="s">
        <v>231</v>
      </c>
      <c r="L151" s="2">
        <v>0.56000000000000005</v>
      </c>
      <c r="M151" s="7" t="str">
        <f>IF(J151&gt;L151,1,"")</f>
        <v/>
      </c>
    </row>
    <row r="152" spans="1:13">
      <c r="A152" s="81" t="s">
        <v>211</v>
      </c>
      <c r="B152" s="123" t="s">
        <v>216</v>
      </c>
      <c r="C152" s="122">
        <v>39254</v>
      </c>
      <c r="H152" s="124" t="s">
        <v>217</v>
      </c>
      <c r="J152" s="1">
        <v>0.12</v>
      </c>
      <c r="K152" s="62" t="s">
        <v>231</v>
      </c>
      <c r="L152" s="2">
        <v>0.56000000000000005</v>
      </c>
      <c r="M152" s="7" t="str">
        <f t="shared" si="24"/>
        <v/>
      </c>
    </row>
    <row r="153" spans="1:13">
      <c r="A153" s="81" t="s">
        <v>211</v>
      </c>
      <c r="B153" s="123" t="s">
        <v>216</v>
      </c>
      <c r="C153" s="122">
        <v>39262</v>
      </c>
      <c r="H153" s="124" t="s">
        <v>217</v>
      </c>
      <c r="J153" s="1">
        <v>0.05</v>
      </c>
      <c r="K153" s="62" t="s">
        <v>231</v>
      </c>
      <c r="L153" s="2">
        <v>0.56000000000000005</v>
      </c>
      <c r="M153" s="7" t="str">
        <f t="shared" si="24"/>
        <v/>
      </c>
    </row>
    <row r="154" spans="1:13">
      <c r="A154" s="81" t="s">
        <v>211</v>
      </c>
      <c r="B154" s="123" t="s">
        <v>216</v>
      </c>
      <c r="C154" s="122">
        <v>39268</v>
      </c>
      <c r="H154" s="124" t="s">
        <v>217</v>
      </c>
      <c r="J154" s="1">
        <v>7.0000000000000007E-2</v>
      </c>
      <c r="K154" s="62" t="s">
        <v>231</v>
      </c>
      <c r="L154" s="2">
        <v>0.56000000000000005</v>
      </c>
      <c r="M154" s="7" t="str">
        <f t="shared" si="24"/>
        <v/>
      </c>
    </row>
    <row r="155" spans="1:13">
      <c r="A155" s="5" t="s">
        <v>5</v>
      </c>
      <c r="B155" s="123" t="s">
        <v>218</v>
      </c>
      <c r="C155" s="122">
        <v>39847</v>
      </c>
      <c r="F155">
        <v>9</v>
      </c>
      <c r="G155">
        <v>12.5</v>
      </c>
      <c r="H155" s="124" t="s">
        <v>217</v>
      </c>
      <c r="I155" s="87" t="s">
        <v>107</v>
      </c>
      <c r="J155" s="1">
        <v>0.03</v>
      </c>
      <c r="K155" s="62" t="s">
        <v>231</v>
      </c>
      <c r="L155" s="2">
        <v>0.56000000000000005</v>
      </c>
      <c r="M155" s="7" t="str">
        <f t="shared" si="24"/>
        <v/>
      </c>
    </row>
    <row r="156" spans="1:13">
      <c r="A156" s="5" t="s">
        <v>5</v>
      </c>
      <c r="B156" s="123" t="s">
        <v>219</v>
      </c>
      <c r="C156" s="122">
        <v>39847</v>
      </c>
      <c r="F156">
        <v>8.8000000000000007</v>
      </c>
      <c r="G156">
        <v>14.5</v>
      </c>
      <c r="H156" s="124" t="s">
        <v>217</v>
      </c>
      <c r="J156" s="1">
        <v>0.03</v>
      </c>
      <c r="K156" s="62" t="s">
        <v>231</v>
      </c>
      <c r="L156" s="2">
        <v>0.56000000000000005</v>
      </c>
      <c r="M156" s="7" t="str">
        <f t="shared" si="24"/>
        <v/>
      </c>
    </row>
    <row r="157" spans="1:13">
      <c r="A157" s="5" t="s">
        <v>5</v>
      </c>
      <c r="B157" s="123" t="s">
        <v>220</v>
      </c>
      <c r="C157" s="122">
        <v>39847</v>
      </c>
      <c r="F157">
        <v>8</v>
      </c>
      <c r="G157">
        <v>12.5</v>
      </c>
      <c r="H157" s="124" t="s">
        <v>217</v>
      </c>
      <c r="J157" s="1">
        <v>0.06</v>
      </c>
      <c r="K157" s="62" t="s">
        <v>231</v>
      </c>
      <c r="L157" s="2">
        <v>0.56000000000000005</v>
      </c>
      <c r="M157" s="7" t="str">
        <f t="shared" si="24"/>
        <v/>
      </c>
    </row>
    <row r="158" spans="1:13">
      <c r="A158" s="5" t="s">
        <v>5</v>
      </c>
      <c r="B158" s="123" t="s">
        <v>221</v>
      </c>
      <c r="C158" s="122">
        <v>39847</v>
      </c>
      <c r="F158">
        <v>8.1999999999999993</v>
      </c>
      <c r="G158">
        <v>14.5</v>
      </c>
      <c r="H158" s="124" t="s">
        <v>217</v>
      </c>
      <c r="J158" s="1">
        <v>7.0000000000000007E-2</v>
      </c>
      <c r="K158" s="62" t="s">
        <v>231</v>
      </c>
      <c r="L158" s="2">
        <v>0.56000000000000005</v>
      </c>
      <c r="M158" s="7" t="str">
        <f t="shared" si="24"/>
        <v/>
      </c>
    </row>
    <row r="159" spans="1:13">
      <c r="A159" s="5" t="s">
        <v>5</v>
      </c>
      <c r="B159" s="123" t="s">
        <v>222</v>
      </c>
      <c r="C159" s="122">
        <v>39847</v>
      </c>
      <c r="F159">
        <v>8.3000000000000007</v>
      </c>
      <c r="G159">
        <v>15</v>
      </c>
      <c r="H159" s="124" t="s">
        <v>217</v>
      </c>
      <c r="J159" s="1">
        <v>0.06</v>
      </c>
      <c r="K159" s="62" t="s">
        <v>231</v>
      </c>
      <c r="L159" s="2">
        <v>0.56000000000000005</v>
      </c>
      <c r="M159" s="7" t="str">
        <f t="shared" si="24"/>
        <v/>
      </c>
    </row>
    <row r="160" spans="1:13">
      <c r="A160" s="5" t="s">
        <v>5</v>
      </c>
      <c r="B160" s="123" t="s">
        <v>223</v>
      </c>
      <c r="C160" s="122">
        <v>39847</v>
      </c>
      <c r="F160">
        <v>8.1</v>
      </c>
      <c r="G160">
        <v>16.5</v>
      </c>
      <c r="H160" s="124" t="s">
        <v>217</v>
      </c>
      <c r="I160" s="87" t="s">
        <v>107</v>
      </c>
      <c r="J160" s="100">
        <v>0.03</v>
      </c>
      <c r="K160" s="62" t="s">
        <v>231</v>
      </c>
      <c r="L160" s="2">
        <v>0.56000000000000005</v>
      </c>
      <c r="M160" s="7" t="str">
        <f t="shared" si="24"/>
        <v/>
      </c>
    </row>
    <row r="161" spans="1:13">
      <c r="A161" s="5" t="s">
        <v>5</v>
      </c>
      <c r="B161" s="123" t="s">
        <v>224</v>
      </c>
      <c r="C161" s="122">
        <v>39847</v>
      </c>
      <c r="F161">
        <v>8.3000000000000007</v>
      </c>
      <c r="G161">
        <v>16</v>
      </c>
      <c r="H161" s="124" t="s">
        <v>217</v>
      </c>
      <c r="I161" s="87" t="s">
        <v>107</v>
      </c>
      <c r="J161" s="1">
        <v>0.03</v>
      </c>
      <c r="K161" s="62" t="s">
        <v>231</v>
      </c>
      <c r="L161" s="2">
        <v>0.56000000000000005</v>
      </c>
      <c r="M161" s="7" t="str">
        <f t="shared" si="24"/>
        <v/>
      </c>
    </row>
    <row r="162" spans="1:13">
      <c r="A162" s="5" t="s">
        <v>5</v>
      </c>
      <c r="B162" s="123" t="s">
        <v>225</v>
      </c>
      <c r="C162" s="122">
        <v>39847</v>
      </c>
      <c r="F162">
        <v>9</v>
      </c>
      <c r="G162">
        <v>12.5</v>
      </c>
      <c r="H162" s="124" t="s">
        <v>217</v>
      </c>
      <c r="I162" s="87" t="s">
        <v>107</v>
      </c>
      <c r="J162" s="1">
        <v>0.03</v>
      </c>
      <c r="K162" s="62" t="s">
        <v>231</v>
      </c>
      <c r="L162" s="2">
        <v>0.56000000000000005</v>
      </c>
      <c r="M162" s="7" t="str">
        <f t="shared" si="24"/>
        <v/>
      </c>
    </row>
    <row r="163" spans="1:13">
      <c r="A163" s="5" t="s">
        <v>5</v>
      </c>
      <c r="B163" s="123" t="s">
        <v>225</v>
      </c>
      <c r="C163" s="122">
        <v>40008</v>
      </c>
      <c r="H163" s="124" t="s">
        <v>217</v>
      </c>
      <c r="I163" s="87" t="s">
        <v>107</v>
      </c>
      <c r="J163" s="1">
        <v>0.03</v>
      </c>
      <c r="K163" s="62" t="s">
        <v>231</v>
      </c>
      <c r="L163" s="2">
        <v>0.56000000000000005</v>
      </c>
      <c r="M163" s="7" t="str">
        <f t="shared" si="24"/>
        <v/>
      </c>
    </row>
    <row r="164" spans="1:13">
      <c r="A164" s="5" t="s">
        <v>5</v>
      </c>
      <c r="B164" s="123" t="s">
        <v>226</v>
      </c>
      <c r="C164" s="122">
        <v>40009</v>
      </c>
      <c r="H164" s="124" t="s">
        <v>217</v>
      </c>
      <c r="I164" s="87" t="s">
        <v>107</v>
      </c>
      <c r="J164" s="1">
        <v>0.03</v>
      </c>
      <c r="K164" s="62" t="s">
        <v>231</v>
      </c>
      <c r="L164" s="2">
        <v>0.56000000000000005</v>
      </c>
      <c r="M164" s="7" t="str">
        <f t="shared" si="24"/>
        <v/>
      </c>
    </row>
    <row r="165" spans="1:13">
      <c r="A165" s="5" t="s">
        <v>5</v>
      </c>
      <c r="B165" s="123" t="s">
        <v>227</v>
      </c>
      <c r="C165" s="122">
        <v>40010</v>
      </c>
      <c r="H165" s="124" t="s">
        <v>217</v>
      </c>
      <c r="I165" s="87" t="s">
        <v>107</v>
      </c>
      <c r="J165" s="1">
        <v>0.03</v>
      </c>
      <c r="K165" s="62" t="s">
        <v>231</v>
      </c>
      <c r="L165" s="2">
        <v>0.56000000000000005</v>
      </c>
      <c r="M165" s="7" t="str">
        <f t="shared" si="24"/>
        <v/>
      </c>
    </row>
    <row r="166" spans="1:13">
      <c r="A166" s="5" t="s">
        <v>5</v>
      </c>
      <c r="B166" s="123" t="s">
        <v>228</v>
      </c>
      <c r="C166" s="122">
        <v>40011</v>
      </c>
      <c r="H166" s="124" t="s">
        <v>217</v>
      </c>
      <c r="I166" s="87" t="s">
        <v>107</v>
      </c>
      <c r="J166" s="1">
        <v>0.03</v>
      </c>
      <c r="K166" s="62" t="s">
        <v>231</v>
      </c>
      <c r="L166" s="2">
        <v>0.56000000000000005</v>
      </c>
      <c r="M166" s="7" t="str">
        <f t="shared" si="24"/>
        <v/>
      </c>
    </row>
    <row r="167" spans="1:13">
      <c r="A167" s="5" t="s">
        <v>5</v>
      </c>
      <c r="B167" s="123" t="s">
        <v>229</v>
      </c>
      <c r="C167" s="122">
        <v>40012</v>
      </c>
      <c r="H167" s="124" t="s">
        <v>217</v>
      </c>
      <c r="I167" s="87" t="s">
        <v>107</v>
      </c>
      <c r="J167" s="1">
        <v>0.03</v>
      </c>
      <c r="K167" s="62" t="s">
        <v>231</v>
      </c>
      <c r="L167" s="2">
        <v>0.56000000000000005</v>
      </c>
      <c r="M167" s="7" t="str">
        <f t="shared" si="24"/>
        <v/>
      </c>
    </row>
    <row r="168" spans="1:13">
      <c r="A168" s="125" t="s">
        <v>211</v>
      </c>
      <c r="B168" s="123" t="s">
        <v>230</v>
      </c>
      <c r="C168" s="122">
        <v>39220</v>
      </c>
      <c r="H168" s="124" t="s">
        <v>217</v>
      </c>
      <c r="J168" s="1">
        <v>0.01</v>
      </c>
      <c r="K168" s="62" t="s">
        <v>231</v>
      </c>
      <c r="L168" s="2">
        <v>0.56000000000000005</v>
      </c>
      <c r="M168" s="7" t="str">
        <f t="shared" si="24"/>
        <v/>
      </c>
    </row>
    <row r="169" spans="1:13">
      <c r="A169" s="125" t="s">
        <v>211</v>
      </c>
      <c r="B169" s="123" t="s">
        <v>230</v>
      </c>
      <c r="C169" s="122">
        <v>39227</v>
      </c>
      <c r="H169" s="124" t="s">
        <v>217</v>
      </c>
      <c r="J169" s="1">
        <v>0.01</v>
      </c>
      <c r="K169" s="62" t="s">
        <v>231</v>
      </c>
      <c r="L169" s="2">
        <v>0.56000000000000005</v>
      </c>
      <c r="M169" s="7" t="str">
        <f t="shared" si="24"/>
        <v/>
      </c>
    </row>
    <row r="170" spans="1:13">
      <c r="A170" s="125" t="s">
        <v>211</v>
      </c>
      <c r="B170" s="123" t="s">
        <v>230</v>
      </c>
      <c r="C170" s="122">
        <v>39233</v>
      </c>
      <c r="H170" s="124" t="s">
        <v>217</v>
      </c>
      <c r="J170" s="1">
        <v>0.12</v>
      </c>
      <c r="K170" s="62" t="s">
        <v>231</v>
      </c>
      <c r="L170" s="2">
        <v>0.56000000000000005</v>
      </c>
      <c r="M170" s="7" t="str">
        <f t="shared" si="24"/>
        <v/>
      </c>
    </row>
    <row r="171" spans="1:13">
      <c r="A171" s="125" t="s">
        <v>211</v>
      </c>
      <c r="B171" s="123" t="s">
        <v>230</v>
      </c>
      <c r="C171" s="122">
        <v>39251</v>
      </c>
      <c r="H171" s="124" t="s">
        <v>217</v>
      </c>
      <c r="J171" s="1">
        <v>0.05</v>
      </c>
      <c r="K171" s="62" t="s">
        <v>231</v>
      </c>
      <c r="L171" s="2">
        <v>0.56000000000000005</v>
      </c>
      <c r="M171" s="7" t="str">
        <f t="shared" si="24"/>
        <v/>
      </c>
    </row>
    <row r="172" spans="1:13">
      <c r="A172" s="125" t="s">
        <v>211</v>
      </c>
      <c r="B172" s="123" t="s">
        <v>230</v>
      </c>
      <c r="C172" s="122">
        <v>39254</v>
      </c>
      <c r="H172" s="124" t="s">
        <v>217</v>
      </c>
      <c r="J172" s="1">
        <v>0.08</v>
      </c>
      <c r="K172" s="62" t="s">
        <v>231</v>
      </c>
      <c r="L172" s="2">
        <v>0.56000000000000005</v>
      </c>
      <c r="M172" s="7" t="str">
        <f t="shared" si="24"/>
        <v/>
      </c>
    </row>
    <row r="173" spans="1:13">
      <c r="A173" s="125" t="s">
        <v>211</v>
      </c>
      <c r="B173" s="123" t="s">
        <v>230</v>
      </c>
      <c r="C173" s="122">
        <v>39262</v>
      </c>
      <c r="H173" s="124" t="s">
        <v>217</v>
      </c>
      <c r="J173" s="1">
        <v>5.76</v>
      </c>
      <c r="K173" s="62" t="s">
        <v>231</v>
      </c>
      <c r="L173" s="2">
        <v>0.56000000000000005</v>
      </c>
      <c r="M173" s="126">
        <v>1</v>
      </c>
    </row>
    <row r="174" spans="1:13">
      <c r="A174" s="125" t="s">
        <v>211</v>
      </c>
      <c r="B174" s="123" t="s">
        <v>230</v>
      </c>
      <c r="C174" s="122">
        <v>39268</v>
      </c>
      <c r="H174" s="124" t="s">
        <v>217</v>
      </c>
      <c r="J174" s="1">
        <v>0.01</v>
      </c>
      <c r="K174" s="62" t="s">
        <v>231</v>
      </c>
      <c r="L174" s="2">
        <v>0.56000000000000005</v>
      </c>
      <c r="M174" s="7" t="str">
        <f>IF(J174&gt;L174,1,"")</f>
        <v/>
      </c>
    </row>
  </sheetData>
  <phoneticPr fontId="1" type="noConversion"/>
  <conditionalFormatting sqref="M1:M1048576">
    <cfRule type="cellIs" dxfId="1" priority="3" stopIfTrue="1" operator="equal">
      <formula>"yes"</formula>
    </cfRule>
  </conditionalFormatting>
  <pageMargins left="0.75" right="0.75" top="1" bottom="1" header="0.5" footer="0.5"/>
  <pageSetup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N563"/>
  <sheetViews>
    <sheetView topLeftCell="D1" zoomScale="90" workbookViewId="0">
      <pane ySplit="1" topLeftCell="A191" activePane="bottomLeft" state="frozen"/>
      <selection pane="bottomLeft" activeCell="E338" sqref="E338"/>
    </sheetView>
  </sheetViews>
  <sheetFormatPr defaultRowHeight="12.75"/>
  <cols>
    <col min="1" max="1" width="22.85546875" style="81" bestFit="1" customWidth="1"/>
    <col min="2" max="2" width="16.85546875" style="81" customWidth="1"/>
    <col min="3" max="3" width="11" style="81" bestFit="1" customWidth="1"/>
    <col min="4" max="4" width="9.85546875" style="81" bestFit="1" customWidth="1"/>
    <col min="5" max="5" width="15.85546875" style="81" bestFit="1" customWidth="1"/>
    <col min="6" max="6" width="9" style="81" customWidth="1"/>
    <col min="7" max="7" width="15.85546875" style="81" customWidth="1"/>
    <col min="8" max="8" width="20.7109375" style="81" customWidth="1"/>
    <col min="9" max="9" width="5.28515625" style="81" bestFit="1" customWidth="1"/>
    <col min="10" max="10" width="13" style="6" bestFit="1" customWidth="1"/>
    <col min="11" max="11" width="30.5703125" style="81" customWidth="1"/>
    <col min="12" max="13" width="12.7109375" style="81" customWidth="1"/>
    <col min="14" max="14" width="19" style="6" bestFit="1" customWidth="1"/>
    <col min="15" max="15" width="13.28515625" style="81" customWidth="1"/>
    <col min="16" max="16" width="13.28515625" style="81" bestFit="1" customWidth="1"/>
    <col min="17" max="16384" width="9.140625" style="81"/>
  </cols>
  <sheetData>
    <row r="1" spans="1:14">
      <c r="A1" s="3" t="s">
        <v>0</v>
      </c>
      <c r="B1" s="4" t="s">
        <v>1</v>
      </c>
      <c r="C1" s="4" t="s">
        <v>2</v>
      </c>
      <c r="D1" s="4" t="s">
        <v>105</v>
      </c>
      <c r="E1" s="4" t="s">
        <v>6</v>
      </c>
      <c r="F1" s="19" t="s">
        <v>87</v>
      </c>
      <c r="G1" s="19" t="s">
        <v>88</v>
      </c>
      <c r="H1" s="4" t="s">
        <v>9</v>
      </c>
      <c r="I1" s="4" t="s">
        <v>11</v>
      </c>
      <c r="J1" s="4" t="s">
        <v>10</v>
      </c>
      <c r="K1" s="3" t="s">
        <v>3</v>
      </c>
      <c r="L1" s="3"/>
      <c r="M1" s="3"/>
      <c r="N1" s="4" t="s">
        <v>13</v>
      </c>
    </row>
    <row r="2" spans="1:14">
      <c r="A2" s="81" t="s">
        <v>5</v>
      </c>
      <c r="B2" s="82" t="s">
        <v>108</v>
      </c>
      <c r="C2" s="83">
        <v>39847</v>
      </c>
      <c r="D2" s="83"/>
      <c r="E2" s="84">
        <v>110.1</v>
      </c>
      <c r="F2" s="83"/>
      <c r="G2" s="82"/>
      <c r="H2" s="82" t="s">
        <v>109</v>
      </c>
      <c r="I2" s="82" t="s">
        <v>107</v>
      </c>
      <c r="J2" s="82">
        <v>0.2</v>
      </c>
      <c r="K2" s="85" t="s">
        <v>110</v>
      </c>
    </row>
    <row r="3" spans="1:14">
      <c r="A3" s="81" t="s">
        <v>5</v>
      </c>
      <c r="B3" s="82" t="s">
        <v>111</v>
      </c>
      <c r="C3" s="83">
        <v>39847</v>
      </c>
      <c r="D3" s="83"/>
      <c r="E3" s="84">
        <v>110.8</v>
      </c>
      <c r="F3" s="83"/>
      <c r="G3" s="82"/>
      <c r="H3" s="82" t="s">
        <v>109</v>
      </c>
      <c r="I3" s="82" t="s">
        <v>107</v>
      </c>
      <c r="J3" s="82">
        <v>0.2</v>
      </c>
      <c r="K3" s="85" t="s">
        <v>112</v>
      </c>
    </row>
    <row r="4" spans="1:14" s="87" customFormat="1">
      <c r="A4" s="81" t="s">
        <v>5</v>
      </c>
      <c r="B4" s="82" t="s">
        <v>121</v>
      </c>
      <c r="C4" s="83">
        <v>39847</v>
      </c>
      <c r="D4" s="83"/>
      <c r="E4" s="84">
        <v>99.2</v>
      </c>
      <c r="F4" s="83"/>
      <c r="G4" s="82"/>
      <c r="H4" s="82" t="s">
        <v>109</v>
      </c>
      <c r="I4" s="82" t="s">
        <v>107</v>
      </c>
      <c r="J4" s="82">
        <v>0.2</v>
      </c>
      <c r="K4" s="85" t="s">
        <v>122</v>
      </c>
      <c r="L4" s="32"/>
      <c r="M4" s="86"/>
      <c r="N4" s="81"/>
    </row>
    <row r="5" spans="1:14">
      <c r="A5" s="81" t="s">
        <v>5</v>
      </c>
      <c r="B5" s="82" t="s">
        <v>113</v>
      </c>
      <c r="C5" s="83">
        <v>39847</v>
      </c>
      <c r="D5" s="83"/>
      <c r="E5" s="84">
        <v>174.6</v>
      </c>
      <c r="F5" s="83"/>
      <c r="G5" s="82"/>
      <c r="H5" s="82" t="s">
        <v>109</v>
      </c>
      <c r="I5" s="82" t="s">
        <v>107</v>
      </c>
      <c r="J5" s="82">
        <v>0.2</v>
      </c>
      <c r="K5" s="85" t="s">
        <v>114</v>
      </c>
    </row>
    <row r="6" spans="1:14">
      <c r="A6" s="81" t="s">
        <v>5</v>
      </c>
      <c r="B6" s="82" t="s">
        <v>115</v>
      </c>
      <c r="C6" s="83">
        <v>39847</v>
      </c>
      <c r="D6" s="83"/>
      <c r="E6" s="84">
        <v>174</v>
      </c>
      <c r="F6" s="83"/>
      <c r="G6" s="82"/>
      <c r="H6" s="82" t="s">
        <v>109</v>
      </c>
      <c r="I6" s="82" t="s">
        <v>107</v>
      </c>
      <c r="J6" s="82">
        <v>0.2</v>
      </c>
      <c r="K6" s="85" t="s">
        <v>116</v>
      </c>
    </row>
    <row r="7" spans="1:14" s="87" customFormat="1">
      <c r="A7" s="81" t="s">
        <v>5</v>
      </c>
      <c r="B7" s="82" t="s">
        <v>181</v>
      </c>
      <c r="C7" s="83">
        <v>40008</v>
      </c>
      <c r="D7" s="83"/>
      <c r="E7" s="84">
        <v>95.7</v>
      </c>
      <c r="F7" s="83"/>
      <c r="G7" s="82"/>
      <c r="H7" s="82" t="s">
        <v>109</v>
      </c>
      <c r="I7" s="82" t="s">
        <v>107</v>
      </c>
      <c r="J7" s="84">
        <v>0.2</v>
      </c>
      <c r="K7" s="84" t="s">
        <v>122</v>
      </c>
      <c r="L7" s="32">
        <f>IF(E7&gt;400,((1.101672-(LN(400))*(0.041838))*EXP((0.7852*LN(400))+(-2.715))),((1.101672-(LN(E7))*(0.041838))*EXP((0.7852*LN(E7))+(-2.715))))</f>
        <v>2.1664292468897659</v>
      </c>
      <c r="M7" s="86" t="str">
        <f>IF(J7&gt;L7,1,"")</f>
        <v/>
      </c>
      <c r="N7" s="81">
        <v>0.2</v>
      </c>
    </row>
    <row r="8" spans="1:14" s="87" customFormat="1">
      <c r="A8" s="81" t="s">
        <v>5</v>
      </c>
      <c r="B8" s="82" t="s">
        <v>166</v>
      </c>
      <c r="C8" s="83">
        <v>40008</v>
      </c>
      <c r="D8" s="83"/>
      <c r="E8" s="84">
        <v>96.3</v>
      </c>
      <c r="F8" s="83"/>
      <c r="G8" s="82"/>
      <c r="H8" s="82" t="s">
        <v>109</v>
      </c>
      <c r="I8" s="82"/>
      <c r="J8" s="84">
        <v>0.4</v>
      </c>
      <c r="K8" s="84" t="s">
        <v>122</v>
      </c>
      <c r="L8" s="32">
        <f>IF(E8&gt;400,((1.101672-(LN(400))*(0.041838))*EXP((0.7852*LN(400))+(-2.715))),((1.101672-(LN(E8))*(0.041838))*EXP((0.7852*LN(E8))+(-2.715))))</f>
        <v>2.1764621547039904</v>
      </c>
      <c r="M8" s="86" t="str">
        <f>IF(J8&gt;L8,1,"")</f>
        <v/>
      </c>
      <c r="N8" s="81">
        <v>0.2</v>
      </c>
    </row>
    <row r="9" spans="1:14">
      <c r="A9" s="81" t="s">
        <v>5</v>
      </c>
      <c r="B9" s="82" t="s">
        <v>172</v>
      </c>
      <c r="C9" s="83">
        <v>40008</v>
      </c>
      <c r="D9" s="83"/>
      <c r="E9" s="84">
        <v>165.7</v>
      </c>
      <c r="F9" s="83"/>
      <c r="G9" s="82"/>
      <c r="H9" s="82" t="s">
        <v>109</v>
      </c>
      <c r="I9" s="82" t="s">
        <v>107</v>
      </c>
      <c r="J9" s="82">
        <v>0.2</v>
      </c>
      <c r="K9" s="84" t="s">
        <v>179</v>
      </c>
    </row>
    <row r="10" spans="1:14">
      <c r="A10" s="81" t="s">
        <v>5</v>
      </c>
      <c r="B10" s="82" t="s">
        <v>173</v>
      </c>
      <c r="C10" s="83">
        <v>40008</v>
      </c>
      <c r="D10" s="83"/>
      <c r="E10" s="84">
        <v>138.6</v>
      </c>
      <c r="F10" s="83"/>
      <c r="G10" s="82"/>
      <c r="H10" s="82" t="s">
        <v>109</v>
      </c>
      <c r="I10" s="82" t="s">
        <v>107</v>
      </c>
      <c r="J10" s="82">
        <v>0.2</v>
      </c>
      <c r="K10" s="84" t="s">
        <v>179</v>
      </c>
    </row>
    <row r="11" spans="1:14">
      <c r="A11" s="81" t="s">
        <v>5</v>
      </c>
      <c r="B11" s="82" t="s">
        <v>174</v>
      </c>
      <c r="C11" s="83">
        <v>40008</v>
      </c>
      <c r="D11" s="83"/>
      <c r="E11" s="84">
        <v>137.1</v>
      </c>
      <c r="F11" s="83"/>
      <c r="G11" s="82"/>
      <c r="H11" s="82" t="s">
        <v>109</v>
      </c>
      <c r="I11" s="82" t="s">
        <v>107</v>
      </c>
      <c r="J11" s="82">
        <v>0.2</v>
      </c>
      <c r="K11" s="84" t="s">
        <v>122</v>
      </c>
    </row>
    <row r="12" spans="1:14">
      <c r="A12" s="81" t="s">
        <v>5</v>
      </c>
      <c r="B12" s="82" t="s">
        <v>175</v>
      </c>
      <c r="C12" s="83">
        <v>40008</v>
      </c>
      <c r="D12" s="83"/>
      <c r="E12" s="84">
        <v>135.30000000000001</v>
      </c>
      <c r="F12" s="83"/>
      <c r="G12" s="82"/>
      <c r="H12" s="82" t="s">
        <v>109</v>
      </c>
      <c r="I12" s="82" t="s">
        <v>107</v>
      </c>
      <c r="J12" s="82">
        <v>0.2</v>
      </c>
      <c r="K12" s="84" t="s">
        <v>122</v>
      </c>
    </row>
    <row r="13" spans="1:14">
      <c r="A13" s="81" t="s">
        <v>5</v>
      </c>
      <c r="B13" s="82" t="s">
        <v>176</v>
      </c>
      <c r="C13" s="83">
        <v>40008</v>
      </c>
      <c r="D13" s="83"/>
      <c r="E13" s="84">
        <f>AVERAGE(E11:E12)</f>
        <v>136.19999999999999</v>
      </c>
      <c r="F13" s="83"/>
      <c r="G13" s="82"/>
      <c r="H13" s="82" t="s">
        <v>109</v>
      </c>
      <c r="I13" s="82" t="s">
        <v>107</v>
      </c>
      <c r="J13" s="82">
        <v>0.2</v>
      </c>
      <c r="K13" s="84" t="s">
        <v>122</v>
      </c>
    </row>
    <row r="14" spans="1:14">
      <c r="A14" s="81" t="s">
        <v>5</v>
      </c>
      <c r="B14" s="82" t="s">
        <v>177</v>
      </c>
      <c r="C14" s="83">
        <v>40008</v>
      </c>
      <c r="D14" s="83"/>
      <c r="E14" s="88" t="s">
        <v>178</v>
      </c>
      <c r="F14" s="83"/>
      <c r="G14" s="82"/>
      <c r="H14" s="82" t="s">
        <v>109</v>
      </c>
      <c r="I14" s="82" t="s">
        <v>107</v>
      </c>
      <c r="J14" s="82">
        <v>0.2</v>
      </c>
      <c r="K14" s="84" t="s">
        <v>180</v>
      </c>
    </row>
    <row r="15" spans="1:14">
      <c r="A15" s="81" t="s">
        <v>5</v>
      </c>
      <c r="B15" s="82" t="s">
        <v>108</v>
      </c>
      <c r="C15" s="83">
        <v>39847</v>
      </c>
      <c r="D15" s="83"/>
      <c r="E15" s="84">
        <v>110.1</v>
      </c>
      <c r="F15" s="83"/>
      <c r="G15" s="82"/>
      <c r="H15" s="82" t="s">
        <v>117</v>
      </c>
      <c r="I15" s="82"/>
      <c r="J15" s="84">
        <v>0.8</v>
      </c>
      <c r="K15" s="84" t="s">
        <v>110</v>
      </c>
    </row>
    <row r="16" spans="1:14">
      <c r="A16" s="81" t="s">
        <v>5</v>
      </c>
      <c r="B16" s="82" t="s">
        <v>111</v>
      </c>
      <c r="C16" s="83">
        <v>39847</v>
      </c>
      <c r="D16" s="83"/>
      <c r="E16" s="84">
        <v>110.8</v>
      </c>
      <c r="F16" s="83"/>
      <c r="G16" s="82"/>
      <c r="H16" s="82" t="s">
        <v>117</v>
      </c>
      <c r="I16" s="82"/>
      <c r="J16" s="84">
        <v>0.9</v>
      </c>
      <c r="K16" s="84" t="s">
        <v>112</v>
      </c>
    </row>
    <row r="17" spans="1:14" s="87" customFormat="1">
      <c r="A17" s="81" t="s">
        <v>5</v>
      </c>
      <c r="B17" s="82" t="s">
        <v>121</v>
      </c>
      <c r="C17" s="83">
        <v>39847</v>
      </c>
      <c r="D17" s="83"/>
      <c r="E17" s="84">
        <v>99.2</v>
      </c>
      <c r="F17" s="83"/>
      <c r="G17" s="82"/>
      <c r="H17" s="82" t="s">
        <v>117</v>
      </c>
      <c r="I17" s="82"/>
      <c r="J17" s="84">
        <v>1</v>
      </c>
      <c r="K17" s="84" t="s">
        <v>122</v>
      </c>
      <c r="L17" s="32"/>
      <c r="M17" s="86"/>
      <c r="N17" s="81"/>
    </row>
    <row r="18" spans="1:14">
      <c r="A18" s="81" t="s">
        <v>5</v>
      </c>
      <c r="B18" s="82" t="s">
        <v>113</v>
      </c>
      <c r="C18" s="83">
        <v>39847</v>
      </c>
      <c r="D18" s="83"/>
      <c r="E18" s="84">
        <v>174.6</v>
      </c>
      <c r="F18" s="83"/>
      <c r="G18" s="82"/>
      <c r="H18" s="82" t="s">
        <v>117</v>
      </c>
      <c r="I18" s="82"/>
      <c r="J18" s="84">
        <v>1.1000000000000001</v>
      </c>
      <c r="K18" s="84" t="s">
        <v>114</v>
      </c>
    </row>
    <row r="19" spans="1:14">
      <c r="A19" s="81" t="s">
        <v>5</v>
      </c>
      <c r="B19" s="82" t="s">
        <v>115</v>
      </c>
      <c r="C19" s="83">
        <v>39847</v>
      </c>
      <c r="D19" s="83"/>
      <c r="E19" s="84">
        <v>174</v>
      </c>
      <c r="F19" s="83"/>
      <c r="G19" s="82"/>
      <c r="H19" s="82" t="s">
        <v>117</v>
      </c>
      <c r="I19" s="82"/>
      <c r="J19" s="84">
        <v>1.1000000000000001</v>
      </c>
      <c r="K19" s="84" t="s">
        <v>116</v>
      </c>
    </row>
    <row r="20" spans="1:14" s="87" customFormat="1">
      <c r="A20" s="81" t="s">
        <v>5</v>
      </c>
      <c r="B20" s="82" t="s">
        <v>165</v>
      </c>
      <c r="C20" s="83">
        <v>40008</v>
      </c>
      <c r="D20" s="83"/>
      <c r="E20" s="84">
        <v>95.7</v>
      </c>
      <c r="F20" s="83"/>
      <c r="G20" s="82"/>
      <c r="H20" s="82" t="s">
        <v>117</v>
      </c>
      <c r="I20" s="82"/>
      <c r="J20" s="84">
        <v>0.6</v>
      </c>
      <c r="K20" s="84" t="s">
        <v>122</v>
      </c>
      <c r="L20" s="32">
        <f>IF(E20&gt;400,((0.96)*EXP((0.8545*LN(400)+(-1.702)))),((0.96)*EXP((0.8545*LN(E20)+(-1.702)))))</f>
        <v>8.6256389515518581</v>
      </c>
      <c r="M20" s="86" t="str">
        <f>IF(J20&gt;L20,1,"")</f>
        <v/>
      </c>
      <c r="N20" s="81">
        <v>0.4</v>
      </c>
    </row>
    <row r="21" spans="1:14" s="87" customFormat="1">
      <c r="A21" s="81" t="s">
        <v>5</v>
      </c>
      <c r="B21" s="82" t="s">
        <v>166</v>
      </c>
      <c r="C21" s="83">
        <v>40008</v>
      </c>
      <c r="D21" s="83"/>
      <c r="E21" s="84">
        <v>96.3</v>
      </c>
      <c r="F21" s="83"/>
      <c r="G21" s="82"/>
      <c r="H21" s="82" t="s">
        <v>117</v>
      </c>
      <c r="I21" s="82"/>
      <c r="J21" s="84">
        <v>0.5</v>
      </c>
      <c r="K21" s="84" t="s">
        <v>122</v>
      </c>
      <c r="L21" s="32">
        <f>IF(E21&gt;400,((0.96)*EXP((0.8545*LN(400)+(-1.702)))),((0.96)*EXP((0.8545*LN(E21)+(-1.702)))))</f>
        <v>8.6718286360402423</v>
      </c>
      <c r="M21" s="86" t="str">
        <f>IF(J21&gt;L21,1,"")</f>
        <v/>
      </c>
      <c r="N21" s="81">
        <v>0.4</v>
      </c>
    </row>
    <row r="22" spans="1:14">
      <c r="A22" s="81" t="s">
        <v>5</v>
      </c>
      <c r="B22" s="82" t="s">
        <v>172</v>
      </c>
      <c r="C22" s="83">
        <v>40008</v>
      </c>
      <c r="D22" s="83"/>
      <c r="E22" s="84">
        <v>165.7</v>
      </c>
      <c r="F22" s="83"/>
      <c r="G22" s="82"/>
      <c r="H22" s="82" t="s">
        <v>117</v>
      </c>
      <c r="I22" s="82"/>
      <c r="J22" s="84">
        <v>0.6</v>
      </c>
      <c r="K22" s="84" t="s">
        <v>179</v>
      </c>
    </row>
    <row r="23" spans="1:14">
      <c r="A23" s="81" t="s">
        <v>5</v>
      </c>
      <c r="B23" s="82" t="s">
        <v>173</v>
      </c>
      <c r="C23" s="83">
        <v>40008</v>
      </c>
      <c r="D23" s="83"/>
      <c r="E23" s="84">
        <v>138.6</v>
      </c>
      <c r="F23" s="83"/>
      <c r="G23" s="82"/>
      <c r="H23" s="82" t="s">
        <v>117</v>
      </c>
      <c r="I23" s="82"/>
      <c r="J23" s="84">
        <v>0.5</v>
      </c>
      <c r="K23" s="84" t="s">
        <v>179</v>
      </c>
    </row>
    <row r="24" spans="1:14">
      <c r="A24" s="81" t="s">
        <v>5</v>
      </c>
      <c r="B24" s="82" t="s">
        <v>174</v>
      </c>
      <c r="C24" s="83">
        <v>40008</v>
      </c>
      <c r="D24" s="83"/>
      <c r="E24" s="84">
        <v>137.1</v>
      </c>
      <c r="F24" s="83"/>
      <c r="G24" s="82"/>
      <c r="H24" s="82" t="s">
        <v>117</v>
      </c>
      <c r="I24" s="82"/>
      <c r="J24" s="84">
        <v>0.5</v>
      </c>
      <c r="K24" s="84" t="s">
        <v>122</v>
      </c>
    </row>
    <row r="25" spans="1:14">
      <c r="A25" s="81" t="s">
        <v>5</v>
      </c>
      <c r="B25" s="82" t="s">
        <v>175</v>
      </c>
      <c r="C25" s="83">
        <v>40008</v>
      </c>
      <c r="D25" s="83"/>
      <c r="E25" s="84">
        <v>135.30000000000001</v>
      </c>
      <c r="F25" s="83"/>
      <c r="G25" s="82"/>
      <c r="H25" s="82" t="s">
        <v>117</v>
      </c>
      <c r="I25" s="82"/>
      <c r="J25" s="84">
        <v>0.5</v>
      </c>
      <c r="K25" s="84" t="s">
        <v>122</v>
      </c>
    </row>
    <row r="26" spans="1:14">
      <c r="A26" s="81" t="s">
        <v>5</v>
      </c>
      <c r="B26" s="82" t="s">
        <v>176</v>
      </c>
      <c r="C26" s="83">
        <v>40008</v>
      </c>
      <c r="D26" s="83"/>
      <c r="E26" s="84">
        <f>AVERAGE(E24:E25)</f>
        <v>136.19999999999999</v>
      </c>
      <c r="F26" s="83"/>
      <c r="G26" s="82"/>
      <c r="H26" s="82" t="s">
        <v>117</v>
      </c>
      <c r="I26" s="82"/>
      <c r="J26" s="84">
        <v>0.5</v>
      </c>
      <c r="K26" s="84" t="s">
        <v>122</v>
      </c>
    </row>
    <row r="27" spans="1:14">
      <c r="A27" s="81" t="s">
        <v>5</v>
      </c>
      <c r="B27" s="82" t="s">
        <v>177</v>
      </c>
      <c r="C27" s="83">
        <v>40008</v>
      </c>
      <c r="D27" s="83"/>
      <c r="E27" s="88" t="s">
        <v>178</v>
      </c>
      <c r="F27" s="83"/>
      <c r="G27" s="82"/>
      <c r="H27" s="82" t="s">
        <v>117</v>
      </c>
      <c r="I27" s="82"/>
      <c r="J27" s="88" t="s">
        <v>178</v>
      </c>
      <c r="K27" s="84" t="s">
        <v>180</v>
      </c>
    </row>
    <row r="28" spans="1:14">
      <c r="A28" s="81" t="s">
        <v>5</v>
      </c>
      <c r="B28" s="82" t="s">
        <v>108</v>
      </c>
      <c r="C28" s="83">
        <v>39847</v>
      </c>
      <c r="D28" s="83"/>
      <c r="E28" s="84">
        <v>110.1</v>
      </c>
      <c r="F28" s="83"/>
      <c r="G28" s="82"/>
      <c r="H28" s="82" t="s">
        <v>118</v>
      </c>
      <c r="I28" s="82" t="s">
        <v>107</v>
      </c>
      <c r="J28" s="82">
        <v>0.05</v>
      </c>
      <c r="K28" s="84" t="s">
        <v>110</v>
      </c>
    </row>
    <row r="29" spans="1:14">
      <c r="A29" s="81" t="s">
        <v>5</v>
      </c>
      <c r="B29" s="82" t="s">
        <v>111</v>
      </c>
      <c r="C29" s="83">
        <v>39847</v>
      </c>
      <c r="D29" s="83"/>
      <c r="E29" s="84">
        <v>110.8</v>
      </c>
      <c r="F29" s="83"/>
      <c r="G29" s="82"/>
      <c r="H29" s="82" t="s">
        <v>118</v>
      </c>
      <c r="I29" s="82" t="s">
        <v>107</v>
      </c>
      <c r="J29" s="82">
        <v>0.05</v>
      </c>
      <c r="K29" s="84" t="s">
        <v>112</v>
      </c>
    </row>
    <row r="30" spans="1:14" s="87" customFormat="1">
      <c r="A30" s="81" t="s">
        <v>5</v>
      </c>
      <c r="B30" s="82" t="s">
        <v>121</v>
      </c>
      <c r="C30" s="83">
        <v>39847</v>
      </c>
      <c r="D30" s="83"/>
      <c r="E30" s="84">
        <v>99.2</v>
      </c>
      <c r="F30" s="83"/>
      <c r="G30" s="82"/>
      <c r="H30" s="82" t="s">
        <v>118</v>
      </c>
      <c r="I30" s="82" t="s">
        <v>107</v>
      </c>
      <c r="J30" s="82">
        <v>0.05</v>
      </c>
      <c r="K30" s="84" t="s">
        <v>122</v>
      </c>
      <c r="L30" s="32"/>
      <c r="M30" s="86"/>
      <c r="N30" s="81"/>
    </row>
    <row r="31" spans="1:14">
      <c r="A31" s="81" t="s">
        <v>5</v>
      </c>
      <c r="B31" s="82" t="s">
        <v>113</v>
      </c>
      <c r="C31" s="83">
        <v>39847</v>
      </c>
      <c r="D31" s="83"/>
      <c r="E31" s="84">
        <v>174.6</v>
      </c>
      <c r="F31" s="83"/>
      <c r="G31" s="82"/>
      <c r="H31" s="82" t="s">
        <v>118</v>
      </c>
      <c r="I31" s="82"/>
      <c r="J31" s="84">
        <v>0.2</v>
      </c>
      <c r="K31" s="84" t="s">
        <v>114</v>
      </c>
    </row>
    <row r="32" spans="1:14">
      <c r="A32" s="81" t="s">
        <v>5</v>
      </c>
      <c r="B32" s="82" t="s">
        <v>115</v>
      </c>
      <c r="C32" s="83">
        <v>39847</v>
      </c>
      <c r="D32" s="83"/>
      <c r="E32" s="84">
        <v>174</v>
      </c>
      <c r="F32" s="83"/>
      <c r="G32" s="82"/>
      <c r="H32" s="82" t="s">
        <v>118</v>
      </c>
      <c r="I32" s="82"/>
      <c r="J32" s="84">
        <v>0.2</v>
      </c>
      <c r="K32" s="84" t="s">
        <v>116</v>
      </c>
    </row>
    <row r="33" spans="1:14" s="87" customFormat="1">
      <c r="A33" s="81" t="s">
        <v>5</v>
      </c>
      <c r="B33" s="82" t="s">
        <v>165</v>
      </c>
      <c r="C33" s="83">
        <v>40008</v>
      </c>
      <c r="D33" s="83"/>
      <c r="E33" s="84">
        <v>95.7</v>
      </c>
      <c r="F33" s="83"/>
      <c r="G33" s="82"/>
      <c r="H33" s="82" t="s">
        <v>118</v>
      </c>
      <c r="I33" s="82" t="s">
        <v>107</v>
      </c>
      <c r="J33" s="84">
        <v>0.05</v>
      </c>
      <c r="K33" s="84" t="s">
        <v>122</v>
      </c>
      <c r="L33" s="32">
        <f>IF(E33&gt;400,((1.46203-(LN(400)*(0.145712)))*EXP(1.273*LN(400)+(-4.705))),((1.46203-(LN(E33)*(0.145712)))*EXP(1.273*LN(E33)+(-4.705))))</f>
        <v>2.3989695055734876</v>
      </c>
      <c r="M33" s="86" t="str">
        <f>IF(J33&gt;L33,1,"")</f>
        <v/>
      </c>
      <c r="N33" s="81">
        <v>0.05</v>
      </c>
    </row>
    <row r="34" spans="1:14" s="87" customFormat="1">
      <c r="A34" s="81" t="s">
        <v>5</v>
      </c>
      <c r="B34" s="82" t="s">
        <v>166</v>
      </c>
      <c r="C34" s="83">
        <v>40008</v>
      </c>
      <c r="D34" s="83"/>
      <c r="E34" s="84">
        <v>96.3</v>
      </c>
      <c r="F34" s="83"/>
      <c r="G34" s="82"/>
      <c r="H34" s="82" t="s">
        <v>118</v>
      </c>
      <c r="I34" s="82" t="s">
        <v>107</v>
      </c>
      <c r="J34" s="84">
        <v>0.05</v>
      </c>
      <c r="K34" s="84" t="s">
        <v>122</v>
      </c>
      <c r="L34" s="32">
        <f>IF(E34&gt;400,((1.46203-(LN(400)*(0.145712)))*EXP(1.273*LN(400)+(-4.705))),((1.46203-(LN(E34)*(0.145712)))*EXP(1.273*LN(E34)+(-4.705))))</f>
        <v>2.4153707945744438</v>
      </c>
      <c r="M34" s="86" t="str">
        <f>IF(J34&gt;L34,1,"")</f>
        <v/>
      </c>
      <c r="N34" s="81">
        <v>0.05</v>
      </c>
    </row>
    <row r="35" spans="1:14">
      <c r="A35" s="81" t="s">
        <v>5</v>
      </c>
      <c r="B35" s="82" t="s">
        <v>172</v>
      </c>
      <c r="C35" s="83">
        <v>40008</v>
      </c>
      <c r="D35" s="83"/>
      <c r="E35" s="84">
        <v>165.7</v>
      </c>
      <c r="F35" s="83"/>
      <c r="G35" s="82"/>
      <c r="H35" s="82" t="s">
        <v>118</v>
      </c>
      <c r="I35" s="82"/>
      <c r="J35" s="84">
        <v>0.11</v>
      </c>
      <c r="K35" s="84" t="s">
        <v>179</v>
      </c>
    </row>
    <row r="36" spans="1:14">
      <c r="A36" s="81" t="s">
        <v>5</v>
      </c>
      <c r="B36" s="82" t="s">
        <v>173</v>
      </c>
      <c r="C36" s="83">
        <v>40008</v>
      </c>
      <c r="D36" s="83"/>
      <c r="E36" s="84">
        <v>138.6</v>
      </c>
      <c r="F36" s="83"/>
      <c r="G36" s="82"/>
      <c r="H36" s="82" t="s">
        <v>118</v>
      </c>
      <c r="I36" s="82"/>
      <c r="J36" s="84">
        <v>0.06</v>
      </c>
      <c r="K36" s="84" t="s">
        <v>179</v>
      </c>
    </row>
    <row r="37" spans="1:14">
      <c r="A37" s="81" t="s">
        <v>5</v>
      </c>
      <c r="B37" s="82" t="s">
        <v>174</v>
      </c>
      <c r="C37" s="83">
        <v>40008</v>
      </c>
      <c r="D37" s="83"/>
      <c r="E37" s="84">
        <v>137.1</v>
      </c>
      <c r="F37" s="83"/>
      <c r="G37" s="82"/>
      <c r="H37" s="82" t="s">
        <v>118</v>
      </c>
      <c r="I37" s="82"/>
      <c r="J37" s="84">
        <v>0.05</v>
      </c>
      <c r="K37" s="84" t="s">
        <v>122</v>
      </c>
    </row>
    <row r="38" spans="1:14">
      <c r="A38" s="81" t="s">
        <v>5</v>
      </c>
      <c r="B38" s="82" t="s">
        <v>175</v>
      </c>
      <c r="C38" s="83">
        <v>40008</v>
      </c>
      <c r="D38" s="83"/>
      <c r="E38" s="84">
        <v>135.30000000000001</v>
      </c>
      <c r="F38" s="83"/>
      <c r="G38" s="82"/>
      <c r="H38" s="82" t="s">
        <v>118</v>
      </c>
      <c r="I38" s="82"/>
      <c r="J38" s="84">
        <v>0.05</v>
      </c>
      <c r="K38" s="84" t="s">
        <v>122</v>
      </c>
    </row>
    <row r="39" spans="1:14">
      <c r="A39" s="81" t="s">
        <v>5</v>
      </c>
      <c r="B39" s="82" t="s">
        <v>176</v>
      </c>
      <c r="C39" s="83">
        <v>40008</v>
      </c>
      <c r="D39" s="83"/>
      <c r="E39" s="84">
        <f>AVERAGE(E37:E38)</f>
        <v>136.19999999999999</v>
      </c>
      <c r="F39" s="83"/>
      <c r="G39" s="82"/>
      <c r="H39" s="82" t="s">
        <v>118</v>
      </c>
      <c r="I39" s="82"/>
      <c r="J39" s="84">
        <v>0.06</v>
      </c>
      <c r="K39" s="84" t="s">
        <v>122</v>
      </c>
    </row>
    <row r="40" spans="1:14">
      <c r="A40" s="81" t="s">
        <v>5</v>
      </c>
      <c r="B40" s="82" t="s">
        <v>177</v>
      </c>
      <c r="C40" s="83">
        <v>40008</v>
      </c>
      <c r="D40" s="83"/>
      <c r="E40" s="88" t="s">
        <v>178</v>
      </c>
      <c r="F40" s="83"/>
      <c r="G40" s="82"/>
      <c r="H40" s="82" t="s">
        <v>118</v>
      </c>
      <c r="I40" s="82"/>
      <c r="J40" s="88" t="s">
        <v>178</v>
      </c>
      <c r="K40" s="84" t="s">
        <v>180</v>
      </c>
    </row>
    <row r="41" spans="1:14">
      <c r="A41" s="81" t="s">
        <v>5</v>
      </c>
      <c r="B41" s="82" t="s">
        <v>108</v>
      </c>
      <c r="C41" s="83">
        <v>39847</v>
      </c>
      <c r="D41" s="83"/>
      <c r="E41" s="84">
        <v>110.1</v>
      </c>
      <c r="F41" s="83"/>
      <c r="G41" s="82"/>
      <c r="H41" s="82" t="s">
        <v>119</v>
      </c>
      <c r="I41" s="82"/>
      <c r="J41" s="84">
        <v>1.2</v>
      </c>
      <c r="K41" s="84" t="s">
        <v>110</v>
      </c>
    </row>
    <row r="42" spans="1:14">
      <c r="A42" s="81" t="s">
        <v>5</v>
      </c>
      <c r="B42" s="82" t="s">
        <v>111</v>
      </c>
      <c r="C42" s="83">
        <v>39847</v>
      </c>
      <c r="D42" s="83"/>
      <c r="E42" s="84">
        <v>110.8</v>
      </c>
      <c r="F42" s="83"/>
      <c r="G42" s="82"/>
      <c r="H42" s="82" t="s">
        <v>119</v>
      </c>
      <c r="I42" s="82"/>
      <c r="J42" s="84">
        <v>1.1000000000000001</v>
      </c>
      <c r="K42" s="84" t="s">
        <v>112</v>
      </c>
    </row>
    <row r="43" spans="1:14" s="87" customFormat="1">
      <c r="A43" s="81" t="s">
        <v>5</v>
      </c>
      <c r="B43" s="82" t="s">
        <v>121</v>
      </c>
      <c r="C43" s="83">
        <v>39847</v>
      </c>
      <c r="D43" s="83"/>
      <c r="E43" s="84">
        <v>99.2</v>
      </c>
      <c r="F43" s="83"/>
      <c r="G43" s="82"/>
      <c r="H43" s="82" t="s">
        <v>119</v>
      </c>
      <c r="I43" s="82"/>
      <c r="J43" s="84">
        <v>1.2</v>
      </c>
      <c r="K43" s="84" t="s">
        <v>122</v>
      </c>
      <c r="L43" s="32"/>
      <c r="M43" s="86"/>
      <c r="N43" s="81"/>
    </row>
    <row r="44" spans="1:14">
      <c r="A44" s="81" t="s">
        <v>5</v>
      </c>
      <c r="B44" s="82" t="s">
        <v>113</v>
      </c>
      <c r="C44" s="83">
        <v>39847</v>
      </c>
      <c r="D44" s="83"/>
      <c r="E44" s="84">
        <v>174.6</v>
      </c>
      <c r="F44" s="83"/>
      <c r="G44" s="82"/>
      <c r="H44" s="82" t="s">
        <v>119</v>
      </c>
      <c r="I44" s="82"/>
      <c r="J44" s="84">
        <v>0.6</v>
      </c>
      <c r="K44" s="84" t="s">
        <v>114</v>
      </c>
    </row>
    <row r="45" spans="1:14">
      <c r="A45" s="81" t="s">
        <v>5</v>
      </c>
      <c r="B45" s="82" t="s">
        <v>115</v>
      </c>
      <c r="C45" s="83">
        <v>39847</v>
      </c>
      <c r="D45" s="83"/>
      <c r="E45" s="84">
        <v>174</v>
      </c>
      <c r="F45" s="83"/>
      <c r="G45" s="82"/>
      <c r="H45" s="82" t="s">
        <v>119</v>
      </c>
      <c r="I45" s="82"/>
      <c r="J45" s="84">
        <v>0.5</v>
      </c>
      <c r="K45" s="84" t="s">
        <v>116</v>
      </c>
    </row>
    <row r="46" spans="1:14" s="87" customFormat="1">
      <c r="A46" s="81" t="s">
        <v>5</v>
      </c>
      <c r="B46" s="82" t="s">
        <v>165</v>
      </c>
      <c r="C46" s="83">
        <v>40008</v>
      </c>
      <c r="D46" s="83"/>
      <c r="E46" s="84">
        <v>95.7</v>
      </c>
      <c r="F46" s="83"/>
      <c r="G46" s="82"/>
      <c r="H46" s="82" t="s">
        <v>119</v>
      </c>
      <c r="I46" s="82"/>
      <c r="J46" s="84">
        <v>2</v>
      </c>
      <c r="K46" s="84" t="s">
        <v>122</v>
      </c>
      <c r="L46" s="32">
        <f>IF(E46&gt;400,((0.986)*EXP((0.8473*LN(400)+(0.884)))),((0.986)*EXP((0.8473*LN(E46)+(0.884)))))</f>
        <v>113.8203513321228</v>
      </c>
      <c r="M46" s="86" t="str">
        <f>IF(J46&gt;L46,1,"")</f>
        <v/>
      </c>
      <c r="N46" s="81">
        <v>0.1</v>
      </c>
    </row>
    <row r="47" spans="1:14" s="87" customFormat="1">
      <c r="A47" s="81" t="s">
        <v>5</v>
      </c>
      <c r="B47" s="82" t="s">
        <v>166</v>
      </c>
      <c r="C47" s="83">
        <v>40008</v>
      </c>
      <c r="D47" s="83"/>
      <c r="E47" s="84">
        <v>96.3</v>
      </c>
      <c r="F47" s="83"/>
      <c r="G47" s="82"/>
      <c r="H47" s="82" t="s">
        <v>119</v>
      </c>
      <c r="I47" s="82"/>
      <c r="J47" s="84">
        <v>2.2000000000000002</v>
      </c>
      <c r="K47" s="84" t="s">
        <v>122</v>
      </c>
      <c r="L47" s="32">
        <f>IF(E47&gt;400,((0.986)*EXP((0.8473*LN(400)+(0.884)))),((0.986)*EXP((0.8473*LN(E47)+(0.884)))))</f>
        <v>114.42470199231744</v>
      </c>
      <c r="M47" s="86" t="str">
        <f>IF(J47&gt;L47,1,"")</f>
        <v/>
      </c>
      <c r="N47" s="81">
        <v>0.1</v>
      </c>
    </row>
    <row r="48" spans="1:14">
      <c r="A48" s="81" t="s">
        <v>5</v>
      </c>
      <c r="B48" s="82" t="s">
        <v>172</v>
      </c>
      <c r="C48" s="83">
        <v>40008</v>
      </c>
      <c r="D48" s="83"/>
      <c r="E48" s="84">
        <v>165.7</v>
      </c>
      <c r="F48" s="83"/>
      <c r="G48" s="82"/>
      <c r="H48" s="82" t="s">
        <v>119</v>
      </c>
      <c r="I48" s="82"/>
      <c r="J48" s="82">
        <v>1.6</v>
      </c>
      <c r="K48" s="84" t="s">
        <v>179</v>
      </c>
    </row>
    <row r="49" spans="1:14">
      <c r="A49" s="81" t="s">
        <v>5</v>
      </c>
      <c r="B49" s="82" t="s">
        <v>173</v>
      </c>
      <c r="C49" s="83">
        <v>40008</v>
      </c>
      <c r="D49" s="83"/>
      <c r="E49" s="84">
        <v>138.6</v>
      </c>
      <c r="F49" s="83"/>
      <c r="G49" s="82"/>
      <c r="H49" s="82" t="s">
        <v>119</v>
      </c>
      <c r="I49" s="82" t="s">
        <v>107</v>
      </c>
      <c r="J49" s="82">
        <v>0.1</v>
      </c>
      <c r="K49" s="84" t="s">
        <v>179</v>
      </c>
    </row>
    <row r="50" spans="1:14">
      <c r="A50" s="81" t="s">
        <v>5</v>
      </c>
      <c r="B50" s="82" t="s">
        <v>174</v>
      </c>
      <c r="C50" s="83">
        <v>40008</v>
      </c>
      <c r="D50" s="83"/>
      <c r="E50" s="84">
        <v>137.1</v>
      </c>
      <c r="F50" s="83"/>
      <c r="G50" s="82"/>
      <c r="H50" s="82" t="s">
        <v>119</v>
      </c>
      <c r="I50" s="82" t="s">
        <v>107</v>
      </c>
      <c r="J50" s="82">
        <v>0.1</v>
      </c>
      <c r="K50" s="84" t="s">
        <v>122</v>
      </c>
    </row>
    <row r="51" spans="1:14">
      <c r="A51" s="81" t="s">
        <v>5</v>
      </c>
      <c r="B51" s="82" t="s">
        <v>175</v>
      </c>
      <c r="C51" s="83">
        <v>40008</v>
      </c>
      <c r="D51" s="83"/>
      <c r="E51" s="84">
        <v>135.30000000000001</v>
      </c>
      <c r="F51" s="83"/>
      <c r="G51" s="82"/>
      <c r="H51" s="82" t="s">
        <v>119</v>
      </c>
      <c r="I51" s="82" t="s">
        <v>107</v>
      </c>
      <c r="J51" s="82">
        <v>0.1</v>
      </c>
      <c r="K51" s="84" t="s">
        <v>122</v>
      </c>
    </row>
    <row r="52" spans="1:14">
      <c r="A52" s="81" t="s">
        <v>5</v>
      </c>
      <c r="B52" s="82" t="s">
        <v>176</v>
      </c>
      <c r="C52" s="83">
        <v>40008</v>
      </c>
      <c r="D52" s="83"/>
      <c r="E52" s="84">
        <f>AVERAGE(E50:E51)</f>
        <v>136.19999999999999</v>
      </c>
      <c r="F52" s="83"/>
      <c r="G52" s="82"/>
      <c r="H52" s="82" t="s">
        <v>119</v>
      </c>
      <c r="I52" s="82" t="s">
        <v>107</v>
      </c>
      <c r="J52" s="82">
        <v>0.1</v>
      </c>
      <c r="K52" s="84" t="s">
        <v>122</v>
      </c>
    </row>
    <row r="53" spans="1:14" s="87" customFormat="1">
      <c r="A53" s="81" t="s">
        <v>5</v>
      </c>
      <c r="B53" s="82" t="s">
        <v>124</v>
      </c>
      <c r="C53" s="83">
        <v>39847</v>
      </c>
      <c r="D53" s="83"/>
      <c r="E53" s="84">
        <v>181.6</v>
      </c>
      <c r="F53" s="83"/>
      <c r="G53" s="82"/>
      <c r="H53" s="82" t="s">
        <v>119</v>
      </c>
      <c r="I53" s="82"/>
      <c r="J53" s="82"/>
      <c r="K53" s="84" t="s">
        <v>161</v>
      </c>
      <c r="L53" s="32"/>
      <c r="M53" s="86"/>
      <c r="N53" s="81"/>
    </row>
    <row r="54" spans="1:14" s="87" customFormat="1">
      <c r="A54" s="81" t="s">
        <v>5</v>
      </c>
      <c r="B54" s="82" t="s">
        <v>125</v>
      </c>
      <c r="C54" s="83">
        <v>39847</v>
      </c>
      <c r="D54" s="83"/>
      <c r="E54" s="84">
        <v>181.5</v>
      </c>
      <c r="F54" s="83"/>
      <c r="G54" s="82"/>
      <c r="H54" s="82" t="s">
        <v>119</v>
      </c>
      <c r="I54" s="82"/>
      <c r="J54" s="82"/>
      <c r="K54" s="84" t="s">
        <v>162</v>
      </c>
      <c r="L54" s="32"/>
      <c r="M54" s="86"/>
      <c r="N54" s="81"/>
    </row>
    <row r="55" spans="1:14" s="87" customFormat="1">
      <c r="A55" s="81" t="s">
        <v>5</v>
      </c>
      <c r="B55" s="82" t="s">
        <v>124</v>
      </c>
      <c r="C55" s="83">
        <v>39847</v>
      </c>
      <c r="D55" s="83"/>
      <c r="E55" s="84">
        <v>181.6</v>
      </c>
      <c r="F55" s="83"/>
      <c r="G55" s="82"/>
      <c r="H55" s="82" t="s">
        <v>117</v>
      </c>
      <c r="I55" s="82"/>
      <c r="J55" s="84">
        <v>1.4</v>
      </c>
      <c r="K55" s="84" t="s">
        <v>161</v>
      </c>
      <c r="L55" s="32"/>
      <c r="M55" s="86"/>
      <c r="N55" s="81"/>
    </row>
    <row r="56" spans="1:14" s="87" customFormat="1">
      <c r="A56" s="81" t="s">
        <v>5</v>
      </c>
      <c r="B56" s="82" t="s">
        <v>125</v>
      </c>
      <c r="C56" s="83">
        <v>39847</v>
      </c>
      <c r="D56" s="83"/>
      <c r="E56" s="84">
        <v>181.5</v>
      </c>
      <c r="F56" s="83"/>
      <c r="G56" s="82"/>
      <c r="H56" s="82" t="s">
        <v>117</v>
      </c>
      <c r="I56" s="82"/>
      <c r="J56" s="84">
        <v>1.7</v>
      </c>
      <c r="K56" s="84" t="s">
        <v>162</v>
      </c>
      <c r="L56" s="32"/>
      <c r="M56" s="86"/>
      <c r="N56" s="81"/>
    </row>
    <row r="57" spans="1:14" s="87" customFormat="1">
      <c r="A57" s="81" t="s">
        <v>5</v>
      </c>
      <c r="B57" s="82" t="s">
        <v>124</v>
      </c>
      <c r="C57" s="83">
        <v>39847</v>
      </c>
      <c r="D57" s="83"/>
      <c r="E57" s="84">
        <v>181.6</v>
      </c>
      <c r="F57" s="83"/>
      <c r="G57" s="82"/>
      <c r="H57" s="82" t="s">
        <v>118</v>
      </c>
      <c r="I57" s="82"/>
      <c r="J57" s="84">
        <v>0.22</v>
      </c>
      <c r="K57" s="84" t="s">
        <v>161</v>
      </c>
      <c r="L57" s="32"/>
      <c r="M57" s="86"/>
      <c r="N57" s="81"/>
    </row>
    <row r="58" spans="1:14" s="87" customFormat="1">
      <c r="A58" s="81" t="s">
        <v>5</v>
      </c>
      <c r="B58" s="82" t="s">
        <v>125</v>
      </c>
      <c r="C58" s="83">
        <v>39847</v>
      </c>
      <c r="D58" s="83"/>
      <c r="E58" s="84">
        <v>181.5</v>
      </c>
      <c r="F58" s="83"/>
      <c r="G58" s="82"/>
      <c r="H58" s="82" t="s">
        <v>118</v>
      </c>
      <c r="I58" s="82"/>
      <c r="J58" s="84">
        <v>0.19</v>
      </c>
      <c r="K58" s="84" t="s">
        <v>162</v>
      </c>
      <c r="L58" s="32"/>
      <c r="M58" s="86"/>
      <c r="N58" s="81"/>
    </row>
    <row r="59" spans="1:14" s="87" customFormat="1">
      <c r="A59" s="81" t="s">
        <v>5</v>
      </c>
      <c r="B59" s="82" t="s">
        <v>124</v>
      </c>
      <c r="C59" s="83">
        <v>39847</v>
      </c>
      <c r="D59" s="83"/>
      <c r="E59" s="84">
        <v>181.6</v>
      </c>
      <c r="F59" s="83"/>
      <c r="G59" s="82"/>
      <c r="H59" s="82" t="s">
        <v>119</v>
      </c>
      <c r="I59" s="82"/>
      <c r="J59" s="84">
        <v>0.4</v>
      </c>
      <c r="K59" s="84" t="s">
        <v>161</v>
      </c>
      <c r="L59" s="32"/>
      <c r="M59" s="86"/>
      <c r="N59" s="81"/>
    </row>
    <row r="60" spans="1:14" s="87" customFormat="1">
      <c r="A60" s="81" t="s">
        <v>5</v>
      </c>
      <c r="B60" s="82" t="s">
        <v>125</v>
      </c>
      <c r="C60" s="83">
        <v>39847</v>
      </c>
      <c r="D60" s="83"/>
      <c r="E60" s="84">
        <v>181.5</v>
      </c>
      <c r="F60" s="83"/>
      <c r="G60" s="82"/>
      <c r="H60" s="82" t="s">
        <v>119</v>
      </c>
      <c r="I60" s="82"/>
      <c r="J60" s="84">
        <v>0.3</v>
      </c>
      <c r="K60" s="84" t="s">
        <v>162</v>
      </c>
      <c r="L60" s="32"/>
      <c r="M60" s="86"/>
      <c r="N60" s="81"/>
    </row>
    <row r="61" spans="1:14" s="87" customFormat="1">
      <c r="A61" s="81" t="s">
        <v>5</v>
      </c>
      <c r="B61" s="106" t="s">
        <v>184</v>
      </c>
      <c r="C61" s="89">
        <v>40155</v>
      </c>
      <c r="D61" s="89"/>
      <c r="E61" s="107">
        <v>134.19999999999999</v>
      </c>
      <c r="F61" s="89"/>
      <c r="G61" s="90"/>
      <c r="H61" s="82" t="s">
        <v>109</v>
      </c>
      <c r="I61" s="90" t="s">
        <v>107</v>
      </c>
      <c r="J61" s="85">
        <v>0.2</v>
      </c>
      <c r="K61" s="85" t="s">
        <v>191</v>
      </c>
      <c r="L61" s="32"/>
      <c r="M61" s="86"/>
      <c r="N61" s="81"/>
    </row>
    <row r="62" spans="1:14" s="87" customFormat="1">
      <c r="A62" s="81" t="s">
        <v>5</v>
      </c>
      <c r="B62" s="106" t="s">
        <v>184</v>
      </c>
      <c r="C62" s="89">
        <v>40155</v>
      </c>
      <c r="D62" s="89"/>
      <c r="E62" s="107">
        <v>133.30000000000001</v>
      </c>
      <c r="F62" s="89"/>
      <c r="G62" s="90"/>
      <c r="H62" s="82" t="s">
        <v>109</v>
      </c>
      <c r="I62" s="90" t="s">
        <v>107</v>
      </c>
      <c r="J62" s="85">
        <v>0.2</v>
      </c>
      <c r="K62" s="85" t="s">
        <v>192</v>
      </c>
      <c r="L62" s="32"/>
      <c r="M62" s="86"/>
      <c r="N62" s="81"/>
    </row>
    <row r="63" spans="1:14" s="87" customFormat="1">
      <c r="A63" s="81" t="s">
        <v>5</v>
      </c>
      <c r="B63" s="106" t="s">
        <v>189</v>
      </c>
      <c r="C63" s="89">
        <v>40155</v>
      </c>
      <c r="D63" s="89"/>
      <c r="E63" s="107">
        <v>188</v>
      </c>
      <c r="F63" s="89"/>
      <c r="G63" s="90"/>
      <c r="H63" s="82" t="s">
        <v>109</v>
      </c>
      <c r="I63" s="90" t="s">
        <v>107</v>
      </c>
      <c r="J63" s="85">
        <v>0.2</v>
      </c>
      <c r="K63" s="85" t="s">
        <v>114</v>
      </c>
      <c r="L63" s="32"/>
      <c r="M63" s="86"/>
      <c r="N63" s="81"/>
    </row>
    <row r="64" spans="1:14" s="87" customFormat="1">
      <c r="A64" s="81" t="s">
        <v>5</v>
      </c>
      <c r="B64" s="106" t="s">
        <v>190</v>
      </c>
      <c r="C64" s="89">
        <v>40155</v>
      </c>
      <c r="D64" s="89"/>
      <c r="E64" s="107">
        <v>188</v>
      </c>
      <c r="F64" s="89"/>
      <c r="G64" s="90"/>
      <c r="H64" s="82" t="s">
        <v>109</v>
      </c>
      <c r="I64" s="90" t="s">
        <v>107</v>
      </c>
      <c r="J64" s="85">
        <v>0.2</v>
      </c>
      <c r="K64" s="85" t="s">
        <v>193</v>
      </c>
      <c r="L64" s="32"/>
      <c r="M64" s="86"/>
      <c r="N64" s="81"/>
    </row>
    <row r="65" spans="1:14" s="87" customFormat="1">
      <c r="A65" s="81" t="s">
        <v>5</v>
      </c>
      <c r="B65" s="106" t="s">
        <v>184</v>
      </c>
      <c r="C65" s="89">
        <v>40155</v>
      </c>
      <c r="D65" s="89"/>
      <c r="E65" s="107">
        <v>134.19999999999999</v>
      </c>
      <c r="F65" s="89"/>
      <c r="G65" s="90"/>
      <c r="H65" s="82" t="s">
        <v>117</v>
      </c>
      <c r="I65" s="90"/>
      <c r="J65" s="108">
        <v>3.5</v>
      </c>
      <c r="K65" s="85" t="s">
        <v>191</v>
      </c>
      <c r="L65" s="32"/>
      <c r="M65" s="86"/>
      <c r="N65" s="81"/>
    </row>
    <row r="66" spans="1:14" s="87" customFormat="1">
      <c r="A66" s="81" t="s">
        <v>5</v>
      </c>
      <c r="B66" s="106" t="s">
        <v>184</v>
      </c>
      <c r="C66" s="89">
        <v>40155</v>
      </c>
      <c r="D66" s="89"/>
      <c r="E66" s="107">
        <v>133.30000000000001</v>
      </c>
      <c r="F66" s="89"/>
      <c r="G66" s="90"/>
      <c r="H66" s="82" t="s">
        <v>117</v>
      </c>
      <c r="I66" s="90"/>
      <c r="J66" s="108">
        <v>3.4</v>
      </c>
      <c r="K66" s="85" t="s">
        <v>192</v>
      </c>
      <c r="L66" s="32"/>
      <c r="M66" s="86"/>
      <c r="N66" s="81"/>
    </row>
    <row r="67" spans="1:14" s="87" customFormat="1">
      <c r="A67" s="81" t="s">
        <v>5</v>
      </c>
      <c r="B67" s="106" t="s">
        <v>189</v>
      </c>
      <c r="C67" s="89">
        <v>40155</v>
      </c>
      <c r="D67" s="89"/>
      <c r="E67" s="107">
        <v>188</v>
      </c>
      <c r="F67" s="89"/>
      <c r="G67" s="90"/>
      <c r="H67" s="82" t="s">
        <v>117</v>
      </c>
      <c r="I67" s="90"/>
      <c r="J67" s="107">
        <v>0.4</v>
      </c>
      <c r="K67" s="85" t="s">
        <v>114</v>
      </c>
      <c r="L67" s="32"/>
      <c r="M67" s="86"/>
      <c r="N67" s="81"/>
    </row>
    <row r="68" spans="1:14" s="87" customFormat="1">
      <c r="A68" s="81" t="s">
        <v>5</v>
      </c>
      <c r="B68" s="106" t="s">
        <v>190</v>
      </c>
      <c r="C68" s="89">
        <v>40155</v>
      </c>
      <c r="D68" s="89"/>
      <c r="E68" s="107">
        <v>188</v>
      </c>
      <c r="F68" s="89"/>
      <c r="G68" s="90"/>
      <c r="H68" s="82" t="s">
        <v>117</v>
      </c>
      <c r="I68" s="90"/>
      <c r="J68" s="107">
        <v>0.5</v>
      </c>
      <c r="K68" s="85" t="s">
        <v>193</v>
      </c>
      <c r="L68" s="32"/>
      <c r="M68" s="86"/>
      <c r="N68" s="81"/>
    </row>
    <row r="69" spans="1:14" s="87" customFormat="1">
      <c r="A69" s="81" t="s">
        <v>5</v>
      </c>
      <c r="B69" s="106" t="s">
        <v>184</v>
      </c>
      <c r="C69" s="89">
        <v>40155</v>
      </c>
      <c r="D69" s="89"/>
      <c r="E69" s="107">
        <v>134.19999999999999</v>
      </c>
      <c r="F69" s="89"/>
      <c r="G69" s="90"/>
      <c r="H69" s="82" t="s">
        <v>118</v>
      </c>
      <c r="I69" s="90"/>
      <c r="J69" s="108">
        <v>0.16</v>
      </c>
      <c r="K69" s="85" t="s">
        <v>191</v>
      </c>
      <c r="L69" s="32"/>
      <c r="M69" s="86"/>
      <c r="N69" s="81"/>
    </row>
    <row r="70" spans="1:14" s="87" customFormat="1">
      <c r="A70" s="81" t="s">
        <v>5</v>
      </c>
      <c r="B70" s="106" t="s">
        <v>184</v>
      </c>
      <c r="C70" s="89">
        <v>40155</v>
      </c>
      <c r="D70" s="89"/>
      <c r="E70" s="107">
        <v>133.30000000000001</v>
      </c>
      <c r="F70" s="89"/>
      <c r="G70" s="90"/>
      <c r="H70" s="82" t="s">
        <v>118</v>
      </c>
      <c r="I70" s="90"/>
      <c r="J70" s="107">
        <v>0.17</v>
      </c>
      <c r="K70" s="85" t="s">
        <v>192</v>
      </c>
      <c r="L70" s="32"/>
      <c r="M70" s="86"/>
      <c r="N70" s="81"/>
    </row>
    <row r="71" spans="1:14" s="87" customFormat="1">
      <c r="A71" s="81" t="s">
        <v>5</v>
      </c>
      <c r="B71" s="106" t="s">
        <v>189</v>
      </c>
      <c r="C71" s="89">
        <v>40155</v>
      </c>
      <c r="D71" s="89"/>
      <c r="E71" s="107">
        <v>188</v>
      </c>
      <c r="F71" s="89"/>
      <c r="G71" s="90"/>
      <c r="H71" s="82" t="s">
        <v>118</v>
      </c>
      <c r="I71" s="90" t="s">
        <v>107</v>
      </c>
      <c r="J71" s="91">
        <v>0.05</v>
      </c>
      <c r="K71" s="85" t="s">
        <v>114</v>
      </c>
      <c r="L71" s="32"/>
      <c r="M71" s="86"/>
      <c r="N71" s="81"/>
    </row>
    <row r="72" spans="1:14" s="87" customFormat="1">
      <c r="A72" s="81" t="s">
        <v>5</v>
      </c>
      <c r="B72" s="106" t="s">
        <v>190</v>
      </c>
      <c r="C72" s="89">
        <v>40155</v>
      </c>
      <c r="D72" s="89"/>
      <c r="E72" s="107">
        <v>188</v>
      </c>
      <c r="F72" s="89"/>
      <c r="G72" s="90"/>
      <c r="H72" s="82" t="s">
        <v>118</v>
      </c>
      <c r="I72" s="90" t="s">
        <v>107</v>
      </c>
      <c r="J72" s="91">
        <v>0.05</v>
      </c>
      <c r="K72" s="85" t="s">
        <v>193</v>
      </c>
      <c r="L72" s="32"/>
      <c r="M72" s="86"/>
      <c r="N72" s="81"/>
    </row>
    <row r="73" spans="1:14" s="87" customFormat="1">
      <c r="A73" s="81" t="s">
        <v>5</v>
      </c>
      <c r="B73" s="106" t="s">
        <v>184</v>
      </c>
      <c r="C73" s="89">
        <v>40155</v>
      </c>
      <c r="D73" s="89"/>
      <c r="E73" s="107">
        <v>134.19999999999999</v>
      </c>
      <c r="F73" s="89"/>
      <c r="G73" s="90"/>
      <c r="H73" s="82" t="s">
        <v>119</v>
      </c>
      <c r="I73" s="90"/>
      <c r="J73" s="107">
        <v>15.2</v>
      </c>
      <c r="K73" s="85" t="s">
        <v>191</v>
      </c>
      <c r="L73" s="32"/>
      <c r="M73" s="86"/>
      <c r="N73" s="81"/>
    </row>
    <row r="74" spans="1:14" s="87" customFormat="1">
      <c r="A74" s="81" t="s">
        <v>5</v>
      </c>
      <c r="B74" s="106" t="s">
        <v>184</v>
      </c>
      <c r="C74" s="89">
        <v>40155</v>
      </c>
      <c r="D74" s="89"/>
      <c r="E74" s="107">
        <v>133.30000000000001</v>
      </c>
      <c r="F74" s="89"/>
      <c r="G74" s="90"/>
      <c r="H74" s="82" t="s">
        <v>119</v>
      </c>
      <c r="I74" s="90"/>
      <c r="J74" s="107">
        <v>13.8</v>
      </c>
      <c r="K74" s="85" t="s">
        <v>192</v>
      </c>
      <c r="L74" s="32"/>
      <c r="M74" s="86"/>
      <c r="N74" s="81"/>
    </row>
    <row r="75" spans="1:14" s="87" customFormat="1">
      <c r="A75" s="81" t="s">
        <v>5</v>
      </c>
      <c r="B75" s="106" t="s">
        <v>189</v>
      </c>
      <c r="C75" s="89">
        <v>40155</v>
      </c>
      <c r="D75" s="89"/>
      <c r="E75" s="107">
        <v>188</v>
      </c>
      <c r="F75" s="89"/>
      <c r="G75" s="90"/>
      <c r="H75" s="82" t="s">
        <v>119</v>
      </c>
      <c r="I75" s="90" t="s">
        <v>107</v>
      </c>
      <c r="J75" s="92">
        <v>0.1</v>
      </c>
      <c r="K75" s="85" t="s">
        <v>114</v>
      </c>
      <c r="L75" s="32"/>
      <c r="M75" s="86"/>
      <c r="N75" s="81"/>
    </row>
    <row r="76" spans="1:14" s="87" customFormat="1">
      <c r="A76" s="81" t="s">
        <v>5</v>
      </c>
      <c r="B76" s="106" t="s">
        <v>190</v>
      </c>
      <c r="C76" s="89">
        <v>40155</v>
      </c>
      <c r="D76" s="89"/>
      <c r="E76" s="107">
        <v>188</v>
      </c>
      <c r="F76" s="89"/>
      <c r="G76" s="90"/>
      <c r="H76" s="82" t="s">
        <v>119</v>
      </c>
      <c r="I76" s="90" t="s">
        <v>107</v>
      </c>
      <c r="J76" s="92">
        <v>0.1</v>
      </c>
      <c r="K76" s="85" t="s">
        <v>193</v>
      </c>
      <c r="L76" s="32"/>
      <c r="M76" s="86"/>
      <c r="N76" s="81"/>
    </row>
    <row r="77" spans="1:14" s="87" customFormat="1">
      <c r="A77" s="81" t="s">
        <v>5</v>
      </c>
      <c r="B77" s="106" t="s">
        <v>184</v>
      </c>
      <c r="C77" s="89">
        <v>40163</v>
      </c>
      <c r="D77" s="89"/>
      <c r="E77" s="107">
        <v>119.8</v>
      </c>
      <c r="F77" s="89"/>
      <c r="G77" s="90"/>
      <c r="H77" s="82" t="s">
        <v>109</v>
      </c>
      <c r="I77" s="90" t="s">
        <v>107</v>
      </c>
      <c r="J77" s="85">
        <v>0.2</v>
      </c>
      <c r="K77" s="85" t="s">
        <v>191</v>
      </c>
      <c r="L77" s="32"/>
      <c r="M77" s="86"/>
      <c r="N77" s="81"/>
    </row>
    <row r="78" spans="1:14" s="87" customFormat="1">
      <c r="A78" s="81" t="s">
        <v>5</v>
      </c>
      <c r="B78" s="106" t="s">
        <v>184</v>
      </c>
      <c r="C78" s="89">
        <v>40163</v>
      </c>
      <c r="D78" s="89"/>
      <c r="E78" s="107">
        <v>115.3</v>
      </c>
      <c r="F78" s="89"/>
      <c r="G78" s="90"/>
      <c r="H78" s="82" t="s">
        <v>109</v>
      </c>
      <c r="I78" s="90" t="s">
        <v>107</v>
      </c>
      <c r="J78" s="85">
        <v>0.2</v>
      </c>
      <c r="K78" s="85" t="s">
        <v>192</v>
      </c>
      <c r="L78" s="32"/>
      <c r="M78" s="86"/>
      <c r="N78" s="81"/>
    </row>
    <row r="79" spans="1:14" s="87" customFormat="1">
      <c r="A79" s="81" t="s">
        <v>5</v>
      </c>
      <c r="B79" s="106" t="s">
        <v>185</v>
      </c>
      <c r="C79" s="89">
        <v>40163</v>
      </c>
      <c r="D79" s="89"/>
      <c r="E79" s="107">
        <v>211.1</v>
      </c>
      <c r="F79" s="89"/>
      <c r="G79" s="90"/>
      <c r="H79" s="82" t="s">
        <v>109</v>
      </c>
      <c r="I79" s="90" t="s">
        <v>107</v>
      </c>
      <c r="J79" s="85">
        <v>0.2</v>
      </c>
      <c r="K79" s="85" t="s">
        <v>114</v>
      </c>
      <c r="L79" s="32"/>
      <c r="M79" s="86"/>
      <c r="N79" s="81"/>
    </row>
    <row r="80" spans="1:14" s="87" customFormat="1">
      <c r="A80" s="81" t="s">
        <v>5</v>
      </c>
      <c r="B80" s="106" t="s">
        <v>195</v>
      </c>
      <c r="C80" s="89">
        <v>40163</v>
      </c>
      <c r="D80" s="89"/>
      <c r="E80" s="107">
        <v>211.1</v>
      </c>
      <c r="F80" s="89"/>
      <c r="G80" s="90"/>
      <c r="H80" s="82" t="s">
        <v>109</v>
      </c>
      <c r="I80" s="90" t="s">
        <v>107</v>
      </c>
      <c r="J80" s="85">
        <v>0.2</v>
      </c>
      <c r="K80" s="85" t="s">
        <v>196</v>
      </c>
      <c r="L80" s="32"/>
      <c r="M80" s="86"/>
      <c r="N80" s="81"/>
    </row>
    <row r="81" spans="1:14" s="87" customFormat="1">
      <c r="A81" s="81" t="s">
        <v>5</v>
      </c>
      <c r="B81" s="106" t="s">
        <v>184</v>
      </c>
      <c r="C81" s="89">
        <v>40163</v>
      </c>
      <c r="D81" s="89"/>
      <c r="E81" s="107">
        <v>119.8</v>
      </c>
      <c r="F81" s="89"/>
      <c r="G81" s="90"/>
      <c r="H81" s="82" t="s">
        <v>117</v>
      </c>
      <c r="I81" s="90"/>
      <c r="J81" s="111">
        <v>2.2000000000000002</v>
      </c>
      <c r="K81" s="85" t="s">
        <v>191</v>
      </c>
      <c r="L81" s="32"/>
      <c r="M81" s="86"/>
      <c r="N81" s="81"/>
    </row>
    <row r="82" spans="1:14" s="87" customFormat="1">
      <c r="A82" s="81" t="s">
        <v>5</v>
      </c>
      <c r="B82" s="106" t="s">
        <v>184</v>
      </c>
      <c r="C82" s="89">
        <v>40163</v>
      </c>
      <c r="D82" s="89"/>
      <c r="E82" s="107">
        <v>115.3</v>
      </c>
      <c r="F82" s="89"/>
      <c r="G82" s="90"/>
      <c r="H82" s="82" t="s">
        <v>117</v>
      </c>
      <c r="I82" s="90"/>
      <c r="J82" s="111">
        <v>2.4</v>
      </c>
      <c r="K82" s="85" t="s">
        <v>192</v>
      </c>
      <c r="L82" s="32"/>
      <c r="M82" s="86"/>
      <c r="N82" s="81"/>
    </row>
    <row r="83" spans="1:14" s="87" customFormat="1">
      <c r="A83" s="81" t="s">
        <v>5</v>
      </c>
      <c r="B83" s="106" t="s">
        <v>185</v>
      </c>
      <c r="C83" s="89">
        <v>40163</v>
      </c>
      <c r="D83" s="89"/>
      <c r="E83" s="107">
        <v>211.1</v>
      </c>
      <c r="F83" s="89"/>
      <c r="G83" s="90"/>
      <c r="H83" s="82" t="s">
        <v>117</v>
      </c>
      <c r="I83" s="90"/>
      <c r="J83" s="111">
        <v>0.5</v>
      </c>
      <c r="K83" s="85" t="s">
        <v>114</v>
      </c>
      <c r="L83" s="32"/>
      <c r="M83" s="86"/>
      <c r="N83" s="81"/>
    </row>
    <row r="84" spans="1:14" s="87" customFormat="1">
      <c r="A84" s="81" t="s">
        <v>5</v>
      </c>
      <c r="B84" s="106" t="s">
        <v>195</v>
      </c>
      <c r="C84" s="89">
        <v>40163</v>
      </c>
      <c r="D84" s="89"/>
      <c r="E84" s="107">
        <v>211.1</v>
      </c>
      <c r="F84" s="89"/>
      <c r="G84" s="90"/>
      <c r="H84" s="82" t="s">
        <v>117</v>
      </c>
      <c r="I84" s="90"/>
      <c r="J84" s="111">
        <v>2.2000000000000002</v>
      </c>
      <c r="K84" s="85" t="s">
        <v>196</v>
      </c>
      <c r="L84" s="32"/>
      <c r="M84" s="86"/>
      <c r="N84" s="81"/>
    </row>
    <row r="85" spans="1:14" s="87" customFormat="1">
      <c r="A85" s="81" t="s">
        <v>5</v>
      </c>
      <c r="B85" s="106" t="s">
        <v>184</v>
      </c>
      <c r="C85" s="89">
        <v>40163</v>
      </c>
      <c r="D85" s="89"/>
      <c r="E85" s="107">
        <v>119.8</v>
      </c>
      <c r="F85" s="89"/>
      <c r="G85" s="90"/>
      <c r="H85" s="82" t="s">
        <v>118</v>
      </c>
      <c r="I85" s="90"/>
      <c r="J85" s="111">
        <v>0.17</v>
      </c>
      <c r="K85" s="85" t="s">
        <v>191</v>
      </c>
      <c r="L85" s="32"/>
      <c r="M85" s="86"/>
      <c r="N85" s="81"/>
    </row>
    <row r="86" spans="1:14" s="87" customFormat="1">
      <c r="A86" s="81" t="s">
        <v>5</v>
      </c>
      <c r="B86" s="106" t="s">
        <v>184</v>
      </c>
      <c r="C86" s="89">
        <v>40163</v>
      </c>
      <c r="D86" s="89"/>
      <c r="E86" s="107">
        <v>115.3</v>
      </c>
      <c r="F86" s="89"/>
      <c r="G86" s="90"/>
      <c r="H86" s="82" t="s">
        <v>118</v>
      </c>
      <c r="I86" s="90"/>
      <c r="J86" s="111">
        <v>0.18</v>
      </c>
      <c r="K86" s="85" t="s">
        <v>192</v>
      </c>
      <c r="L86" s="32"/>
      <c r="M86" s="86"/>
      <c r="N86" s="81"/>
    </row>
    <row r="87" spans="1:14" s="87" customFormat="1">
      <c r="A87" s="81" t="s">
        <v>5</v>
      </c>
      <c r="B87" s="106" t="s">
        <v>185</v>
      </c>
      <c r="C87" s="89">
        <v>40163</v>
      </c>
      <c r="D87" s="89"/>
      <c r="E87" s="107">
        <v>211.1</v>
      </c>
      <c r="F87" s="89"/>
      <c r="G87" s="90"/>
      <c r="H87" s="82" t="s">
        <v>118</v>
      </c>
      <c r="I87" s="90"/>
      <c r="J87" s="111">
        <v>0.17</v>
      </c>
      <c r="K87" s="85" t="s">
        <v>114</v>
      </c>
      <c r="L87" s="32"/>
      <c r="M87" s="86"/>
      <c r="N87" s="81"/>
    </row>
    <row r="88" spans="1:14" s="87" customFormat="1">
      <c r="A88" s="81" t="s">
        <v>5</v>
      </c>
      <c r="B88" s="106" t="s">
        <v>195</v>
      </c>
      <c r="C88" s="89">
        <v>40163</v>
      </c>
      <c r="D88" s="89"/>
      <c r="E88" s="107">
        <v>211.1</v>
      </c>
      <c r="F88" s="89"/>
      <c r="G88" s="90"/>
      <c r="H88" s="82" t="s">
        <v>118</v>
      </c>
      <c r="I88" s="90"/>
      <c r="J88" s="111">
        <v>0.19</v>
      </c>
      <c r="K88" s="85" t="s">
        <v>196</v>
      </c>
      <c r="L88" s="32"/>
      <c r="M88" s="86"/>
      <c r="N88" s="81"/>
    </row>
    <row r="89" spans="1:14" s="87" customFormat="1">
      <c r="A89" s="81" t="s">
        <v>5</v>
      </c>
      <c r="B89" s="106" t="s">
        <v>184</v>
      </c>
      <c r="C89" s="89">
        <v>40163</v>
      </c>
      <c r="D89" s="89"/>
      <c r="E89" s="107">
        <v>119.8</v>
      </c>
      <c r="F89" s="89"/>
      <c r="G89" s="90"/>
      <c r="H89" s="82" t="s">
        <v>119</v>
      </c>
      <c r="I89" s="90"/>
      <c r="J89" s="111">
        <v>10.3</v>
      </c>
      <c r="K89" s="85" t="s">
        <v>191</v>
      </c>
      <c r="L89" s="32"/>
      <c r="M89" s="86"/>
      <c r="N89" s="81"/>
    </row>
    <row r="90" spans="1:14" s="87" customFormat="1">
      <c r="A90" s="81" t="s">
        <v>5</v>
      </c>
      <c r="B90" s="106" t="s">
        <v>184</v>
      </c>
      <c r="C90" s="89">
        <v>40163</v>
      </c>
      <c r="D90" s="89"/>
      <c r="E90" s="107">
        <v>115.3</v>
      </c>
      <c r="F90" s="89"/>
      <c r="G90" s="90"/>
      <c r="H90" s="82" t="s">
        <v>119</v>
      </c>
      <c r="I90" s="90"/>
      <c r="J90" s="111">
        <v>12.2</v>
      </c>
      <c r="K90" s="85" t="s">
        <v>192</v>
      </c>
      <c r="L90" s="32"/>
      <c r="M90" s="86"/>
      <c r="N90" s="81"/>
    </row>
    <row r="91" spans="1:14" s="87" customFormat="1">
      <c r="A91" s="81" t="s">
        <v>5</v>
      </c>
      <c r="B91" s="106" t="s">
        <v>185</v>
      </c>
      <c r="C91" s="89">
        <v>40163</v>
      </c>
      <c r="D91" s="89"/>
      <c r="E91" s="107">
        <v>211.1</v>
      </c>
      <c r="F91" s="89"/>
      <c r="G91" s="90"/>
      <c r="H91" s="82" t="s">
        <v>119</v>
      </c>
      <c r="I91" s="90" t="s">
        <v>107</v>
      </c>
      <c r="J91" s="111">
        <v>0.1</v>
      </c>
      <c r="K91" s="85" t="s">
        <v>114</v>
      </c>
      <c r="L91" s="32"/>
      <c r="M91" s="86"/>
      <c r="N91" s="81"/>
    </row>
    <row r="92" spans="1:14" s="87" customFormat="1">
      <c r="A92" s="81" t="s">
        <v>5</v>
      </c>
      <c r="B92" s="106" t="s">
        <v>195</v>
      </c>
      <c r="C92" s="89">
        <v>40163</v>
      </c>
      <c r="D92" s="89"/>
      <c r="E92" s="107">
        <v>211.1</v>
      </c>
      <c r="F92" s="89"/>
      <c r="G92" s="90"/>
      <c r="H92" s="82" t="s">
        <v>119</v>
      </c>
      <c r="I92" s="90"/>
      <c r="J92" s="111">
        <v>18.2</v>
      </c>
      <c r="K92" s="85" t="s">
        <v>196</v>
      </c>
      <c r="L92" s="32"/>
      <c r="M92" s="86"/>
      <c r="N92" s="81"/>
    </row>
    <row r="93" spans="1:14" s="87" customFormat="1">
      <c r="A93" s="81" t="s">
        <v>5</v>
      </c>
      <c r="B93" s="106" t="s">
        <v>184</v>
      </c>
      <c r="C93" s="89">
        <v>40206</v>
      </c>
      <c r="D93" s="89"/>
      <c r="E93" s="107">
        <v>68</v>
      </c>
      <c r="F93" s="89"/>
      <c r="G93" s="90"/>
      <c r="H93" s="82" t="s">
        <v>109</v>
      </c>
      <c r="I93" s="90" t="s">
        <v>107</v>
      </c>
      <c r="J93" s="85">
        <v>0.2</v>
      </c>
      <c r="K93" s="85" t="s">
        <v>191</v>
      </c>
      <c r="L93" s="32"/>
      <c r="M93" s="86"/>
      <c r="N93" s="81"/>
    </row>
    <row r="94" spans="1:14" s="87" customFormat="1">
      <c r="A94" s="81" t="s">
        <v>5</v>
      </c>
      <c r="B94" s="106" t="s">
        <v>184</v>
      </c>
      <c r="C94" s="89">
        <v>40206</v>
      </c>
      <c r="D94" s="89"/>
      <c r="E94" s="107">
        <v>68.099999999999994</v>
      </c>
      <c r="F94" s="89"/>
      <c r="G94" s="90"/>
      <c r="H94" s="82" t="s">
        <v>109</v>
      </c>
      <c r="I94" s="90" t="s">
        <v>107</v>
      </c>
      <c r="J94" s="85">
        <v>0.2</v>
      </c>
      <c r="K94" s="85" t="s">
        <v>192</v>
      </c>
      <c r="L94" s="32"/>
      <c r="M94" s="86"/>
      <c r="N94" s="81"/>
    </row>
    <row r="95" spans="1:14" s="87" customFormat="1">
      <c r="A95" s="81" t="s">
        <v>5</v>
      </c>
      <c r="B95" s="106" t="s">
        <v>188</v>
      </c>
      <c r="C95" s="89">
        <v>40206</v>
      </c>
      <c r="D95" s="89"/>
      <c r="E95" s="107">
        <v>82.4</v>
      </c>
      <c r="F95" s="89"/>
      <c r="G95" s="90"/>
      <c r="H95" s="82" t="s">
        <v>109</v>
      </c>
      <c r="I95" s="90" t="s">
        <v>107</v>
      </c>
      <c r="J95" s="85">
        <v>0.2</v>
      </c>
      <c r="K95" s="85" t="s">
        <v>114</v>
      </c>
      <c r="L95" s="32"/>
      <c r="M95" s="86"/>
      <c r="N95" s="81"/>
    </row>
    <row r="96" spans="1:14" s="87" customFormat="1">
      <c r="A96" s="81" t="s">
        <v>5</v>
      </c>
      <c r="B96" s="106" t="s">
        <v>197</v>
      </c>
      <c r="C96" s="89">
        <v>40206</v>
      </c>
      <c r="D96" s="89"/>
      <c r="E96" s="107">
        <v>82.4</v>
      </c>
      <c r="F96" s="89"/>
      <c r="G96" s="90"/>
      <c r="H96" s="82" t="s">
        <v>109</v>
      </c>
      <c r="I96" s="90" t="s">
        <v>107</v>
      </c>
      <c r="J96" s="85">
        <v>0.2</v>
      </c>
      <c r="K96" s="85" t="s">
        <v>198</v>
      </c>
      <c r="L96" s="32"/>
      <c r="M96" s="86"/>
      <c r="N96" s="81"/>
    </row>
    <row r="97" spans="1:14" s="87" customFormat="1">
      <c r="A97" s="81" t="s">
        <v>5</v>
      </c>
      <c r="B97" s="106" t="s">
        <v>184</v>
      </c>
      <c r="C97" s="89">
        <v>40206</v>
      </c>
      <c r="D97" s="89"/>
      <c r="E97" s="107">
        <v>68</v>
      </c>
      <c r="F97" s="89"/>
      <c r="G97" s="90"/>
      <c r="H97" s="82" t="s">
        <v>117</v>
      </c>
      <c r="I97" s="90"/>
      <c r="J97" s="108">
        <v>1.8</v>
      </c>
      <c r="K97" s="85" t="s">
        <v>191</v>
      </c>
      <c r="L97" s="32"/>
      <c r="M97" s="86"/>
      <c r="N97" s="81"/>
    </row>
    <row r="98" spans="1:14" s="87" customFormat="1">
      <c r="A98" s="81" t="s">
        <v>5</v>
      </c>
      <c r="B98" s="106" t="s">
        <v>184</v>
      </c>
      <c r="C98" s="89">
        <v>40206</v>
      </c>
      <c r="D98" s="89"/>
      <c r="E98" s="107">
        <v>68.099999999999994</v>
      </c>
      <c r="F98" s="89"/>
      <c r="G98" s="90"/>
      <c r="H98" s="82" t="s">
        <v>117</v>
      </c>
      <c r="I98" s="90"/>
      <c r="J98" s="108">
        <v>1.8</v>
      </c>
      <c r="K98" s="85" t="s">
        <v>192</v>
      </c>
      <c r="L98" s="32"/>
      <c r="M98" s="86"/>
      <c r="N98" s="81"/>
    </row>
    <row r="99" spans="1:14" s="87" customFormat="1">
      <c r="A99" s="81" t="s">
        <v>5</v>
      </c>
      <c r="B99" s="106" t="s">
        <v>188</v>
      </c>
      <c r="C99" s="89">
        <v>40206</v>
      </c>
      <c r="D99" s="89"/>
      <c r="E99" s="107">
        <v>82.4</v>
      </c>
      <c r="F99" s="89"/>
      <c r="G99" s="90"/>
      <c r="H99" s="82" t="s">
        <v>117</v>
      </c>
      <c r="I99" s="90"/>
      <c r="J99" s="107">
        <v>2.4</v>
      </c>
      <c r="K99" s="85" t="s">
        <v>114</v>
      </c>
      <c r="L99" s="32"/>
      <c r="M99" s="86"/>
      <c r="N99" s="81"/>
    </row>
    <row r="100" spans="1:14" s="87" customFormat="1">
      <c r="A100" s="81" t="s">
        <v>5</v>
      </c>
      <c r="B100" s="106" t="s">
        <v>197</v>
      </c>
      <c r="C100" s="89">
        <v>40206</v>
      </c>
      <c r="D100" s="89"/>
      <c r="E100" s="107">
        <v>82.4</v>
      </c>
      <c r="F100" s="89"/>
      <c r="G100" s="90"/>
      <c r="H100" s="82" t="s">
        <v>117</v>
      </c>
      <c r="I100" s="90"/>
      <c r="J100" s="107">
        <v>1.5</v>
      </c>
      <c r="K100" s="85" t="s">
        <v>198</v>
      </c>
      <c r="L100" s="32"/>
      <c r="M100" s="86"/>
      <c r="N100" s="81"/>
    </row>
    <row r="101" spans="1:14" s="87" customFormat="1">
      <c r="A101" s="81" t="s">
        <v>5</v>
      </c>
      <c r="B101" s="106" t="s">
        <v>184</v>
      </c>
      <c r="C101" s="89">
        <v>40206</v>
      </c>
      <c r="D101" s="89"/>
      <c r="E101" s="107">
        <v>68</v>
      </c>
      <c r="F101" s="89"/>
      <c r="G101" s="90"/>
      <c r="H101" s="82" t="s">
        <v>118</v>
      </c>
      <c r="I101" s="90"/>
      <c r="J101" s="108">
        <v>0.05</v>
      </c>
      <c r="K101" s="85" t="s">
        <v>191</v>
      </c>
      <c r="L101" s="32"/>
      <c r="M101" s="86"/>
      <c r="N101" s="81"/>
    </row>
    <row r="102" spans="1:14" s="87" customFormat="1">
      <c r="A102" s="81" t="s">
        <v>5</v>
      </c>
      <c r="B102" s="106" t="s">
        <v>184</v>
      </c>
      <c r="C102" s="89">
        <v>40206</v>
      </c>
      <c r="D102" s="89"/>
      <c r="E102" s="107">
        <v>68.099999999999994</v>
      </c>
      <c r="F102" s="89"/>
      <c r="G102" s="90"/>
      <c r="H102" s="82" t="s">
        <v>118</v>
      </c>
      <c r="I102" s="90"/>
      <c r="J102" s="107">
        <v>0.05</v>
      </c>
      <c r="K102" s="85" t="s">
        <v>192</v>
      </c>
      <c r="L102" s="32"/>
      <c r="M102" s="86"/>
      <c r="N102" s="81"/>
    </row>
    <row r="103" spans="1:14" s="87" customFormat="1">
      <c r="A103" s="81" t="s">
        <v>5</v>
      </c>
      <c r="B103" s="106" t="s">
        <v>188</v>
      </c>
      <c r="C103" s="89">
        <v>40206</v>
      </c>
      <c r="D103" s="89"/>
      <c r="E103" s="107">
        <v>82.4</v>
      </c>
      <c r="F103" s="89"/>
      <c r="G103" s="90"/>
      <c r="H103" s="82" t="s">
        <v>118</v>
      </c>
      <c r="I103" s="90" t="s">
        <v>107</v>
      </c>
      <c r="J103" s="107">
        <v>0.05</v>
      </c>
      <c r="K103" s="85" t="s">
        <v>114</v>
      </c>
      <c r="L103" s="32"/>
      <c r="M103" s="86"/>
      <c r="N103" s="81"/>
    </row>
    <row r="104" spans="1:14" s="87" customFormat="1">
      <c r="A104" s="81" t="s">
        <v>5</v>
      </c>
      <c r="B104" s="106" t="s">
        <v>197</v>
      </c>
      <c r="C104" s="89">
        <v>40206</v>
      </c>
      <c r="D104" s="89"/>
      <c r="E104" s="107">
        <v>82.4</v>
      </c>
      <c r="F104" s="89"/>
      <c r="G104" s="90"/>
      <c r="H104" s="82" t="s">
        <v>118</v>
      </c>
      <c r="I104" s="90" t="s">
        <v>107</v>
      </c>
      <c r="J104" s="107">
        <v>0.05</v>
      </c>
      <c r="K104" s="85" t="s">
        <v>198</v>
      </c>
      <c r="L104" s="32"/>
      <c r="M104" s="86"/>
      <c r="N104" s="81"/>
    </row>
    <row r="105" spans="1:14" s="87" customFormat="1">
      <c r="A105" s="81" t="s">
        <v>5</v>
      </c>
      <c r="B105" s="106" t="s">
        <v>184</v>
      </c>
      <c r="C105" s="89">
        <v>40206</v>
      </c>
      <c r="D105" s="89"/>
      <c r="E105" s="107">
        <v>68</v>
      </c>
      <c r="F105" s="89"/>
      <c r="G105" s="90"/>
      <c r="H105" s="82" t="s">
        <v>119</v>
      </c>
      <c r="I105" s="90" t="s">
        <v>107</v>
      </c>
      <c r="J105" s="107">
        <v>0.1</v>
      </c>
      <c r="K105" s="85" t="s">
        <v>191</v>
      </c>
      <c r="L105" s="32"/>
      <c r="M105" s="86"/>
      <c r="N105" s="81"/>
    </row>
    <row r="106" spans="1:14" s="87" customFormat="1">
      <c r="A106" s="81" t="s">
        <v>5</v>
      </c>
      <c r="B106" s="106" t="s">
        <v>184</v>
      </c>
      <c r="C106" s="89">
        <v>40206</v>
      </c>
      <c r="D106" s="89"/>
      <c r="E106" s="107">
        <v>68.099999999999994</v>
      </c>
      <c r="F106" s="89"/>
      <c r="G106" s="90"/>
      <c r="H106" s="82" t="s">
        <v>119</v>
      </c>
      <c r="I106" s="90" t="s">
        <v>107</v>
      </c>
      <c r="J106" s="107">
        <v>0.1</v>
      </c>
      <c r="K106" s="85" t="s">
        <v>192</v>
      </c>
      <c r="L106" s="32"/>
      <c r="M106" s="86"/>
      <c r="N106" s="81"/>
    </row>
    <row r="107" spans="1:14" s="87" customFormat="1">
      <c r="A107" s="81" t="s">
        <v>5</v>
      </c>
      <c r="B107" s="106" t="s">
        <v>188</v>
      </c>
      <c r="C107" s="89">
        <v>40206</v>
      </c>
      <c r="D107" s="89"/>
      <c r="E107" s="107">
        <v>82.4</v>
      </c>
      <c r="F107" s="89"/>
      <c r="G107" s="90"/>
      <c r="H107" s="82" t="s">
        <v>119</v>
      </c>
      <c r="I107" s="90" t="s">
        <v>107</v>
      </c>
      <c r="J107" s="107">
        <v>0.1</v>
      </c>
      <c r="K107" s="85" t="s">
        <v>114</v>
      </c>
      <c r="L107" s="32"/>
      <c r="M107" s="86"/>
      <c r="N107" s="81"/>
    </row>
    <row r="108" spans="1:14" s="87" customFormat="1">
      <c r="A108" s="81" t="s">
        <v>5</v>
      </c>
      <c r="B108" s="106" t="s">
        <v>197</v>
      </c>
      <c r="C108" s="89">
        <v>40206</v>
      </c>
      <c r="D108" s="89"/>
      <c r="E108" s="107">
        <v>82.4</v>
      </c>
      <c r="F108" s="89"/>
      <c r="G108" s="90"/>
      <c r="H108" s="82" t="s">
        <v>119</v>
      </c>
      <c r="I108" s="90" t="s">
        <v>107</v>
      </c>
      <c r="J108" s="107">
        <v>0.1</v>
      </c>
      <c r="K108" s="85" t="s">
        <v>198</v>
      </c>
      <c r="L108" s="32"/>
      <c r="M108" s="86"/>
      <c r="N108" s="81"/>
    </row>
    <row r="109" spans="1:14" s="87" customFormat="1">
      <c r="A109" s="81" t="s">
        <v>5</v>
      </c>
      <c r="B109" s="106" t="s">
        <v>186</v>
      </c>
      <c r="C109" s="89">
        <v>40226</v>
      </c>
      <c r="D109" s="89"/>
      <c r="E109" s="107">
        <v>128</v>
      </c>
      <c r="F109" s="89"/>
      <c r="G109" s="90"/>
      <c r="H109" s="82" t="s">
        <v>109</v>
      </c>
      <c r="I109" s="90" t="s">
        <v>107</v>
      </c>
      <c r="J109" s="85">
        <v>0.2</v>
      </c>
      <c r="K109" s="85" t="s">
        <v>199</v>
      </c>
      <c r="L109" s="32"/>
      <c r="M109" s="86"/>
      <c r="N109" s="81"/>
    </row>
    <row r="110" spans="1:14" s="87" customFormat="1">
      <c r="A110" s="81" t="s">
        <v>5</v>
      </c>
      <c r="B110" s="106" t="s">
        <v>186</v>
      </c>
      <c r="C110" s="89">
        <v>40226</v>
      </c>
      <c r="D110" s="89"/>
      <c r="E110" s="107">
        <v>128.1</v>
      </c>
      <c r="F110" s="89"/>
      <c r="G110" s="90"/>
      <c r="H110" s="82" t="s">
        <v>109</v>
      </c>
      <c r="I110" s="90" t="s">
        <v>107</v>
      </c>
      <c r="J110" s="85">
        <v>0.2</v>
      </c>
      <c r="K110" s="85" t="s">
        <v>200</v>
      </c>
      <c r="L110" s="32"/>
      <c r="M110" s="86"/>
      <c r="N110" s="81"/>
    </row>
    <row r="111" spans="1:14" s="87" customFormat="1">
      <c r="A111" s="81" t="s">
        <v>5</v>
      </c>
      <c r="B111" s="106" t="s">
        <v>188</v>
      </c>
      <c r="C111" s="89">
        <v>40226</v>
      </c>
      <c r="D111" s="89"/>
      <c r="E111" s="107">
        <v>79.099999999999994</v>
      </c>
      <c r="F111" s="89"/>
      <c r="G111" s="90"/>
      <c r="H111" s="82" t="s">
        <v>109</v>
      </c>
      <c r="I111" s="90" t="s">
        <v>107</v>
      </c>
      <c r="J111" s="85">
        <v>0.2</v>
      </c>
      <c r="K111" s="85" t="s">
        <v>114</v>
      </c>
      <c r="L111" s="32"/>
      <c r="M111" s="86"/>
      <c r="N111" s="81"/>
    </row>
    <row r="112" spans="1:14" s="87" customFormat="1">
      <c r="A112" s="81" t="s">
        <v>5</v>
      </c>
      <c r="B112" s="106" t="s">
        <v>197</v>
      </c>
      <c r="C112" s="89">
        <v>40226</v>
      </c>
      <c r="D112" s="89"/>
      <c r="E112" s="107">
        <v>79.099999999999994</v>
      </c>
      <c r="F112" s="89"/>
      <c r="G112" s="90"/>
      <c r="H112" s="82" t="s">
        <v>109</v>
      </c>
      <c r="I112" s="90" t="s">
        <v>107</v>
      </c>
      <c r="J112" s="85">
        <v>0.2</v>
      </c>
      <c r="K112" s="85" t="s">
        <v>198</v>
      </c>
      <c r="L112" s="32"/>
      <c r="M112" s="86"/>
      <c r="N112" s="81"/>
    </row>
    <row r="113" spans="1:14" s="87" customFormat="1">
      <c r="A113" s="81" t="s">
        <v>5</v>
      </c>
      <c r="B113" s="106" t="s">
        <v>186</v>
      </c>
      <c r="C113" s="89">
        <v>40226</v>
      </c>
      <c r="D113" s="89"/>
      <c r="E113" s="107">
        <v>128</v>
      </c>
      <c r="F113" s="89"/>
      <c r="G113" s="90"/>
      <c r="H113" s="82" t="s">
        <v>117</v>
      </c>
      <c r="I113" s="90"/>
      <c r="J113" s="108">
        <v>0.7</v>
      </c>
      <c r="K113" s="85" t="s">
        <v>199</v>
      </c>
      <c r="L113" s="32"/>
      <c r="M113" s="86"/>
      <c r="N113" s="81"/>
    </row>
    <row r="114" spans="1:14" s="87" customFormat="1">
      <c r="A114" s="81" t="s">
        <v>5</v>
      </c>
      <c r="B114" s="106" t="s">
        <v>186</v>
      </c>
      <c r="C114" s="89">
        <v>40226</v>
      </c>
      <c r="D114" s="89"/>
      <c r="E114" s="107">
        <v>128.1</v>
      </c>
      <c r="F114" s="89"/>
      <c r="G114" s="90"/>
      <c r="H114" s="82" t="s">
        <v>117</v>
      </c>
      <c r="I114" s="90"/>
      <c r="J114" s="108">
        <v>0.9</v>
      </c>
      <c r="K114" s="85" t="s">
        <v>200</v>
      </c>
      <c r="L114" s="32"/>
      <c r="M114" s="86"/>
      <c r="N114" s="81"/>
    </row>
    <row r="115" spans="1:14" s="87" customFormat="1">
      <c r="A115" s="81" t="s">
        <v>5</v>
      </c>
      <c r="B115" s="106" t="s">
        <v>188</v>
      </c>
      <c r="C115" s="89">
        <v>40226</v>
      </c>
      <c r="D115" s="89"/>
      <c r="E115" s="107">
        <v>79.099999999999994</v>
      </c>
      <c r="F115" s="89"/>
      <c r="G115" s="90"/>
      <c r="H115" s="82" t="s">
        <v>117</v>
      </c>
      <c r="I115" s="90"/>
      <c r="J115" s="107">
        <v>1.2</v>
      </c>
      <c r="K115" s="85" t="s">
        <v>114</v>
      </c>
      <c r="L115" s="32"/>
      <c r="M115" s="86"/>
      <c r="N115" s="81"/>
    </row>
    <row r="116" spans="1:14" s="87" customFormat="1">
      <c r="A116" s="81" t="s">
        <v>5</v>
      </c>
      <c r="B116" s="106" t="s">
        <v>197</v>
      </c>
      <c r="C116" s="89">
        <v>40226</v>
      </c>
      <c r="D116" s="89"/>
      <c r="E116" s="107">
        <v>79.099999999999994</v>
      </c>
      <c r="F116" s="89"/>
      <c r="G116" s="90"/>
      <c r="H116" s="82" t="s">
        <v>117</v>
      </c>
      <c r="I116" s="90"/>
      <c r="J116" s="107">
        <v>1.1000000000000001</v>
      </c>
      <c r="K116" s="85" t="s">
        <v>198</v>
      </c>
      <c r="L116" s="32"/>
      <c r="M116" s="86"/>
      <c r="N116" s="81"/>
    </row>
    <row r="117" spans="1:14" s="87" customFormat="1">
      <c r="A117" s="81" t="s">
        <v>5</v>
      </c>
      <c r="B117" s="106" t="s">
        <v>186</v>
      </c>
      <c r="C117" s="89">
        <v>40226</v>
      </c>
      <c r="D117" s="89"/>
      <c r="E117" s="107">
        <v>128</v>
      </c>
      <c r="F117" s="89"/>
      <c r="G117" s="90"/>
      <c r="H117" s="82" t="s">
        <v>118</v>
      </c>
      <c r="I117" s="90"/>
      <c r="J117" s="108">
        <v>0.06</v>
      </c>
      <c r="K117" s="85" t="s">
        <v>199</v>
      </c>
      <c r="L117" s="32"/>
      <c r="M117" s="86"/>
      <c r="N117" s="81"/>
    </row>
    <row r="118" spans="1:14" s="87" customFormat="1">
      <c r="A118" s="81" t="s">
        <v>5</v>
      </c>
      <c r="B118" s="106" t="s">
        <v>186</v>
      </c>
      <c r="C118" s="89">
        <v>40226</v>
      </c>
      <c r="D118" s="89"/>
      <c r="E118" s="107">
        <v>128.1</v>
      </c>
      <c r="F118" s="89"/>
      <c r="G118" s="90"/>
      <c r="H118" s="82" t="s">
        <v>118</v>
      </c>
      <c r="I118" s="90"/>
      <c r="J118" s="107">
        <v>0.06</v>
      </c>
      <c r="K118" s="85" t="s">
        <v>200</v>
      </c>
      <c r="L118" s="32"/>
      <c r="M118" s="86"/>
      <c r="N118" s="81"/>
    </row>
    <row r="119" spans="1:14" s="87" customFormat="1">
      <c r="A119" s="81" t="s">
        <v>5</v>
      </c>
      <c r="B119" s="106" t="s">
        <v>188</v>
      </c>
      <c r="C119" s="89">
        <v>40226</v>
      </c>
      <c r="D119" s="89"/>
      <c r="E119" s="107">
        <v>79.099999999999994</v>
      </c>
      <c r="F119" s="89"/>
      <c r="G119" s="90"/>
      <c r="H119" s="82" t="s">
        <v>118</v>
      </c>
      <c r="I119" s="90"/>
      <c r="J119" s="107">
        <v>0.05</v>
      </c>
      <c r="K119" s="85" t="s">
        <v>114</v>
      </c>
      <c r="L119" s="32"/>
      <c r="M119" s="86"/>
      <c r="N119" s="81"/>
    </row>
    <row r="120" spans="1:14" s="87" customFormat="1">
      <c r="A120" s="81" t="s">
        <v>5</v>
      </c>
      <c r="B120" s="106" t="s">
        <v>197</v>
      </c>
      <c r="C120" s="89">
        <v>40226</v>
      </c>
      <c r="D120" s="89"/>
      <c r="E120" s="107">
        <v>79.099999999999994</v>
      </c>
      <c r="F120" s="89"/>
      <c r="G120" s="90"/>
      <c r="H120" s="82" t="s">
        <v>118</v>
      </c>
      <c r="I120" s="90"/>
      <c r="J120" s="107">
        <v>0.06</v>
      </c>
      <c r="K120" s="85" t="s">
        <v>198</v>
      </c>
      <c r="L120" s="32"/>
      <c r="M120" s="86"/>
      <c r="N120" s="81"/>
    </row>
    <row r="121" spans="1:14" s="87" customFormat="1">
      <c r="A121" s="81" t="s">
        <v>5</v>
      </c>
      <c r="B121" s="106" t="s">
        <v>186</v>
      </c>
      <c r="C121" s="89">
        <v>40226</v>
      </c>
      <c r="D121" s="89"/>
      <c r="E121" s="107">
        <v>128</v>
      </c>
      <c r="F121" s="89"/>
      <c r="G121" s="90"/>
      <c r="H121" s="82" t="s">
        <v>119</v>
      </c>
      <c r="I121" s="90"/>
      <c r="J121" s="107">
        <v>3</v>
      </c>
      <c r="K121" s="85" t="s">
        <v>199</v>
      </c>
      <c r="L121" s="32"/>
      <c r="M121" s="86"/>
      <c r="N121" s="81"/>
    </row>
    <row r="122" spans="1:14" s="87" customFormat="1">
      <c r="A122" s="81" t="s">
        <v>5</v>
      </c>
      <c r="B122" s="106" t="s">
        <v>186</v>
      </c>
      <c r="C122" s="89">
        <v>40226</v>
      </c>
      <c r="D122" s="89"/>
      <c r="E122" s="107">
        <v>128.1</v>
      </c>
      <c r="F122" s="89"/>
      <c r="G122" s="90"/>
      <c r="H122" s="82" t="s">
        <v>119</v>
      </c>
      <c r="I122" s="90"/>
      <c r="J122" s="107">
        <v>4.0999999999999996</v>
      </c>
      <c r="K122" s="85" t="s">
        <v>200</v>
      </c>
      <c r="L122" s="32"/>
      <c r="M122" s="86"/>
      <c r="N122" s="81"/>
    </row>
    <row r="123" spans="1:14" s="87" customFormat="1">
      <c r="A123" s="81" t="s">
        <v>5</v>
      </c>
      <c r="B123" s="106" t="s">
        <v>188</v>
      </c>
      <c r="C123" s="89">
        <v>40226</v>
      </c>
      <c r="D123" s="89"/>
      <c r="E123" s="107">
        <v>79.099999999999994</v>
      </c>
      <c r="F123" s="89"/>
      <c r="G123" s="90"/>
      <c r="H123" s="82" t="s">
        <v>119</v>
      </c>
      <c r="I123" s="90"/>
      <c r="J123" s="107">
        <v>1.4</v>
      </c>
      <c r="K123" s="85" t="s">
        <v>114</v>
      </c>
      <c r="L123" s="32"/>
      <c r="M123" s="86"/>
      <c r="N123" s="81"/>
    </row>
    <row r="124" spans="1:14" s="87" customFormat="1">
      <c r="A124" s="81" t="s">
        <v>5</v>
      </c>
      <c r="B124" s="106" t="s">
        <v>197</v>
      </c>
      <c r="C124" s="89">
        <v>40226</v>
      </c>
      <c r="D124" s="89"/>
      <c r="E124" s="107">
        <v>79.099999999999994</v>
      </c>
      <c r="F124" s="89"/>
      <c r="G124" s="90"/>
      <c r="H124" s="82" t="s">
        <v>119</v>
      </c>
      <c r="I124" s="90"/>
      <c r="J124" s="107">
        <v>0.7</v>
      </c>
      <c r="K124" s="85" t="s">
        <v>198</v>
      </c>
      <c r="L124" s="32"/>
      <c r="M124" s="86"/>
      <c r="N124" s="81"/>
    </row>
    <row r="125" spans="1:14" s="87" customFormat="1">
      <c r="A125" s="81"/>
      <c r="B125" s="112"/>
      <c r="C125" s="89"/>
      <c r="D125" s="89"/>
      <c r="E125" s="109"/>
      <c r="F125" s="89"/>
      <c r="G125" s="90"/>
      <c r="H125" s="90"/>
      <c r="I125" s="90"/>
      <c r="J125" s="109"/>
      <c r="K125" s="85"/>
      <c r="L125" s="32"/>
      <c r="M125" s="86"/>
      <c r="N125" s="81"/>
    </row>
    <row r="126" spans="1:14">
      <c r="B126" s="113" t="s">
        <v>213</v>
      </c>
    </row>
    <row r="127" spans="1:14">
      <c r="A127" s="81" t="s">
        <v>5</v>
      </c>
      <c r="B127" s="82" t="s">
        <v>177</v>
      </c>
      <c r="C127" s="83">
        <v>40008</v>
      </c>
      <c r="D127" s="83"/>
      <c r="E127" s="88" t="s">
        <v>178</v>
      </c>
      <c r="F127" s="83"/>
      <c r="G127" s="82"/>
      <c r="H127" s="82" t="s">
        <v>119</v>
      </c>
      <c r="I127" s="82"/>
      <c r="J127" s="82">
        <v>0.7</v>
      </c>
      <c r="K127" s="84" t="s">
        <v>180</v>
      </c>
    </row>
    <row r="128" spans="1:14">
      <c r="A128" s="81" t="s">
        <v>5</v>
      </c>
      <c r="B128" s="82" t="s">
        <v>108</v>
      </c>
      <c r="C128" s="83">
        <v>39847</v>
      </c>
      <c r="D128" s="83"/>
      <c r="E128" s="84">
        <v>110.1</v>
      </c>
      <c r="F128" s="83"/>
      <c r="G128" s="82"/>
      <c r="H128" s="82" t="s">
        <v>120</v>
      </c>
      <c r="I128" s="82"/>
      <c r="J128" s="85">
        <v>0.8</v>
      </c>
      <c r="K128" s="85" t="s">
        <v>110</v>
      </c>
    </row>
    <row r="129" spans="1:11">
      <c r="A129" s="81" t="s">
        <v>5</v>
      </c>
      <c r="B129" s="82" t="s">
        <v>111</v>
      </c>
      <c r="C129" s="83">
        <v>39847</v>
      </c>
      <c r="D129" s="83"/>
      <c r="E129" s="84">
        <v>110.8</v>
      </c>
      <c r="F129" s="83"/>
      <c r="G129" s="82"/>
      <c r="H129" s="82" t="s">
        <v>120</v>
      </c>
      <c r="I129" s="82"/>
      <c r="J129" s="85">
        <v>0.8</v>
      </c>
      <c r="K129" s="85" t="s">
        <v>112</v>
      </c>
    </row>
    <row r="130" spans="1:11">
      <c r="A130" s="81" t="s">
        <v>5</v>
      </c>
      <c r="B130" s="82" t="s">
        <v>121</v>
      </c>
      <c r="C130" s="83">
        <v>39847</v>
      </c>
      <c r="D130" s="83"/>
      <c r="E130" s="84">
        <v>99.2</v>
      </c>
      <c r="F130" s="83"/>
      <c r="G130" s="82"/>
      <c r="H130" s="82" t="s">
        <v>120</v>
      </c>
      <c r="I130" s="82"/>
      <c r="J130" s="85">
        <v>0.8</v>
      </c>
      <c r="K130" s="85" t="s">
        <v>122</v>
      </c>
    </row>
    <row r="131" spans="1:11">
      <c r="A131" s="81" t="s">
        <v>5</v>
      </c>
      <c r="B131" s="82" t="s">
        <v>123</v>
      </c>
      <c r="C131" s="83">
        <v>39847</v>
      </c>
      <c r="D131" s="83"/>
      <c r="E131" s="84">
        <v>172.6</v>
      </c>
      <c r="F131" s="83"/>
      <c r="G131" s="82"/>
      <c r="H131" s="82" t="s">
        <v>120</v>
      </c>
      <c r="I131" s="82"/>
      <c r="J131" s="85">
        <v>0.8</v>
      </c>
      <c r="K131" s="85" t="s">
        <v>122</v>
      </c>
    </row>
    <row r="132" spans="1:11">
      <c r="A132" s="81" t="s">
        <v>5</v>
      </c>
      <c r="B132" s="82" t="s">
        <v>113</v>
      </c>
      <c r="C132" s="83">
        <v>39847</v>
      </c>
      <c r="D132" s="83"/>
      <c r="E132" s="84">
        <v>174.6</v>
      </c>
      <c r="F132" s="83"/>
      <c r="G132" s="82"/>
      <c r="H132" s="82" t="s">
        <v>120</v>
      </c>
      <c r="I132" s="82"/>
      <c r="J132" s="85">
        <v>0.8</v>
      </c>
      <c r="K132" s="85" t="s">
        <v>114</v>
      </c>
    </row>
    <row r="133" spans="1:11">
      <c r="A133" s="81" t="s">
        <v>5</v>
      </c>
      <c r="B133" s="82" t="s">
        <v>115</v>
      </c>
      <c r="C133" s="83">
        <v>39847</v>
      </c>
      <c r="D133" s="83"/>
      <c r="E133" s="84">
        <v>174</v>
      </c>
      <c r="F133" s="83"/>
      <c r="G133" s="82"/>
      <c r="H133" s="82" t="s">
        <v>120</v>
      </c>
      <c r="I133" s="82"/>
      <c r="J133" s="85">
        <v>0.8</v>
      </c>
      <c r="K133" s="85" t="s">
        <v>116</v>
      </c>
    </row>
    <row r="134" spans="1:11">
      <c r="A134" s="81" t="s">
        <v>5</v>
      </c>
      <c r="B134" s="82" t="s">
        <v>124</v>
      </c>
      <c r="C134" s="83">
        <v>39847</v>
      </c>
      <c r="D134" s="83"/>
      <c r="E134" s="84">
        <v>181.6</v>
      </c>
      <c r="F134" s="83"/>
      <c r="G134" s="82"/>
      <c r="H134" s="82" t="s">
        <v>120</v>
      </c>
      <c r="I134" s="82"/>
      <c r="J134" s="85">
        <v>0.8</v>
      </c>
      <c r="K134" s="85" t="s">
        <v>122</v>
      </c>
    </row>
    <row r="135" spans="1:11">
      <c r="A135" s="81" t="s">
        <v>5</v>
      </c>
      <c r="B135" s="82" t="s">
        <v>125</v>
      </c>
      <c r="C135" s="83">
        <v>39847</v>
      </c>
      <c r="D135" s="83"/>
      <c r="E135" s="84">
        <v>181.5</v>
      </c>
      <c r="F135" s="83"/>
      <c r="G135" s="82"/>
      <c r="H135" s="82" t="s">
        <v>120</v>
      </c>
      <c r="I135" s="82"/>
      <c r="J135" s="85">
        <v>0.7</v>
      </c>
      <c r="K135" s="85" t="s">
        <v>122</v>
      </c>
    </row>
    <row r="136" spans="1:11">
      <c r="A136" s="81" t="s">
        <v>5</v>
      </c>
      <c r="B136" s="82" t="s">
        <v>126</v>
      </c>
      <c r="C136" s="83">
        <v>39847</v>
      </c>
      <c r="D136" s="83"/>
      <c r="E136" s="84">
        <v>179.7</v>
      </c>
      <c r="F136" s="83"/>
      <c r="G136" s="82"/>
      <c r="H136" s="82" t="s">
        <v>120</v>
      </c>
      <c r="I136" s="82"/>
      <c r="J136" s="85">
        <v>0.8</v>
      </c>
      <c r="K136" s="85" t="s">
        <v>122</v>
      </c>
    </row>
    <row r="137" spans="1:11">
      <c r="A137" s="81" t="s">
        <v>5</v>
      </c>
      <c r="B137" s="82" t="s">
        <v>108</v>
      </c>
      <c r="C137" s="83">
        <v>39847</v>
      </c>
      <c r="D137" s="83"/>
      <c r="E137" s="84">
        <v>110.1</v>
      </c>
      <c r="F137" s="83"/>
      <c r="G137" s="82"/>
      <c r="H137" s="82" t="s">
        <v>127</v>
      </c>
      <c r="I137" s="82"/>
      <c r="J137" s="85">
        <v>2.2000000000000002</v>
      </c>
      <c r="K137" s="85" t="s">
        <v>110</v>
      </c>
    </row>
    <row r="138" spans="1:11">
      <c r="A138" s="81" t="s">
        <v>5</v>
      </c>
      <c r="B138" s="82" t="s">
        <v>111</v>
      </c>
      <c r="C138" s="83">
        <v>39847</v>
      </c>
      <c r="D138" s="83"/>
      <c r="E138" s="84">
        <v>110.8</v>
      </c>
      <c r="F138" s="83"/>
      <c r="G138" s="82"/>
      <c r="H138" s="82" t="s">
        <v>127</v>
      </c>
      <c r="I138" s="82"/>
      <c r="J138" s="85">
        <v>1.6</v>
      </c>
      <c r="K138" s="85" t="s">
        <v>112</v>
      </c>
    </row>
    <row r="139" spans="1:11">
      <c r="A139" s="81" t="s">
        <v>5</v>
      </c>
      <c r="B139" s="82" t="s">
        <v>121</v>
      </c>
      <c r="C139" s="83">
        <v>39847</v>
      </c>
      <c r="D139" s="83"/>
      <c r="E139" s="84">
        <v>99.2</v>
      </c>
      <c r="F139" s="83"/>
      <c r="G139" s="82"/>
      <c r="H139" s="82" t="s">
        <v>127</v>
      </c>
      <c r="I139" s="82"/>
      <c r="J139" s="85">
        <v>1.5</v>
      </c>
      <c r="K139" s="85" t="s">
        <v>122</v>
      </c>
    </row>
    <row r="140" spans="1:11">
      <c r="A140" s="81" t="s">
        <v>5</v>
      </c>
      <c r="B140" s="82" t="s">
        <v>123</v>
      </c>
      <c r="C140" s="83">
        <v>39847</v>
      </c>
      <c r="D140" s="83"/>
      <c r="E140" s="84">
        <v>172.6</v>
      </c>
      <c r="F140" s="83"/>
      <c r="G140" s="82"/>
      <c r="H140" s="82" t="s">
        <v>127</v>
      </c>
      <c r="I140" s="82"/>
      <c r="J140" s="85">
        <v>2.5</v>
      </c>
      <c r="K140" s="85" t="s">
        <v>122</v>
      </c>
    </row>
    <row r="141" spans="1:11">
      <c r="A141" s="81" t="s">
        <v>5</v>
      </c>
      <c r="B141" s="82" t="s">
        <v>113</v>
      </c>
      <c r="C141" s="83">
        <v>39847</v>
      </c>
      <c r="D141" s="83"/>
      <c r="E141" s="84">
        <v>174.6</v>
      </c>
      <c r="F141" s="83"/>
      <c r="G141" s="82"/>
      <c r="H141" s="82" t="s">
        <v>127</v>
      </c>
      <c r="I141" s="82"/>
      <c r="J141" s="85">
        <v>2.1</v>
      </c>
      <c r="K141" s="85" t="s">
        <v>114</v>
      </c>
    </row>
    <row r="142" spans="1:11">
      <c r="A142" s="81" t="s">
        <v>5</v>
      </c>
      <c r="B142" s="82" t="s">
        <v>115</v>
      </c>
      <c r="C142" s="83">
        <v>39847</v>
      </c>
      <c r="D142" s="83"/>
      <c r="E142" s="84">
        <v>174</v>
      </c>
      <c r="F142" s="83"/>
      <c r="G142" s="82"/>
      <c r="H142" s="82" t="s">
        <v>127</v>
      </c>
      <c r="I142" s="82"/>
      <c r="J142" s="85">
        <v>2.7</v>
      </c>
      <c r="K142" s="85" t="s">
        <v>116</v>
      </c>
    </row>
    <row r="143" spans="1:11">
      <c r="A143" s="81" t="s">
        <v>5</v>
      </c>
      <c r="B143" s="82" t="s">
        <v>124</v>
      </c>
      <c r="C143" s="83">
        <v>39847</v>
      </c>
      <c r="D143" s="83"/>
      <c r="E143" s="84">
        <v>181.6</v>
      </c>
      <c r="F143" s="83"/>
      <c r="G143" s="82"/>
      <c r="H143" s="82" t="s">
        <v>127</v>
      </c>
      <c r="I143" s="82"/>
      <c r="J143" s="85">
        <v>2</v>
      </c>
      <c r="K143" s="85" t="s">
        <v>122</v>
      </c>
    </row>
    <row r="144" spans="1:11">
      <c r="A144" s="81" t="s">
        <v>5</v>
      </c>
      <c r="B144" s="82" t="s">
        <v>125</v>
      </c>
      <c r="C144" s="83">
        <v>39847</v>
      </c>
      <c r="D144" s="83"/>
      <c r="E144" s="84">
        <v>181.5</v>
      </c>
      <c r="F144" s="83"/>
      <c r="G144" s="82"/>
      <c r="H144" s="82" t="s">
        <v>127</v>
      </c>
      <c r="I144" s="82"/>
      <c r="J144" s="85">
        <v>2.6</v>
      </c>
      <c r="K144" s="85" t="s">
        <v>122</v>
      </c>
    </row>
    <row r="145" spans="1:11">
      <c r="A145" s="81" t="s">
        <v>5</v>
      </c>
      <c r="B145" s="82" t="s">
        <v>126</v>
      </c>
      <c r="C145" s="83">
        <v>39847</v>
      </c>
      <c r="D145" s="83"/>
      <c r="E145" s="84">
        <v>179.7</v>
      </c>
      <c r="F145" s="83"/>
      <c r="G145" s="82"/>
      <c r="H145" s="82" t="s">
        <v>127</v>
      </c>
      <c r="I145" s="82"/>
      <c r="J145" s="85">
        <v>2.6</v>
      </c>
      <c r="K145" s="85" t="s">
        <v>122</v>
      </c>
    </row>
    <row r="146" spans="1:11">
      <c r="A146" s="81" t="s">
        <v>5</v>
      </c>
      <c r="B146" s="82" t="s">
        <v>108</v>
      </c>
      <c r="C146" s="83">
        <v>39847</v>
      </c>
      <c r="D146" s="83"/>
      <c r="E146" s="84">
        <v>110.1</v>
      </c>
      <c r="F146" s="83"/>
      <c r="G146" s="82"/>
      <c r="H146" s="82" t="s">
        <v>128</v>
      </c>
      <c r="I146" s="82"/>
      <c r="J146" s="84">
        <v>110.4</v>
      </c>
      <c r="K146" s="85" t="s">
        <v>110</v>
      </c>
    </row>
    <row r="147" spans="1:11">
      <c r="A147" s="81" t="s">
        <v>5</v>
      </c>
      <c r="B147" s="82" t="s">
        <v>111</v>
      </c>
      <c r="C147" s="83">
        <v>39847</v>
      </c>
      <c r="D147" s="83"/>
      <c r="E147" s="84">
        <v>110.8</v>
      </c>
      <c r="F147" s="83"/>
      <c r="G147" s="82"/>
      <c r="H147" s="82" t="s">
        <v>128</v>
      </c>
      <c r="I147" s="82"/>
      <c r="J147" s="84">
        <v>110.3</v>
      </c>
      <c r="K147" s="85" t="s">
        <v>112</v>
      </c>
    </row>
    <row r="148" spans="1:11">
      <c r="A148" s="81" t="s">
        <v>5</v>
      </c>
      <c r="B148" s="82" t="s">
        <v>121</v>
      </c>
      <c r="C148" s="83">
        <v>39847</v>
      </c>
      <c r="D148" s="83"/>
      <c r="E148" s="84">
        <v>99.2</v>
      </c>
      <c r="F148" s="83"/>
      <c r="G148" s="82"/>
      <c r="H148" s="82" t="s">
        <v>128</v>
      </c>
      <c r="I148" s="82"/>
      <c r="J148" s="84">
        <v>102</v>
      </c>
      <c r="K148" s="85" t="s">
        <v>122</v>
      </c>
    </row>
    <row r="149" spans="1:11">
      <c r="A149" s="81" t="s">
        <v>5</v>
      </c>
      <c r="B149" s="82" t="s">
        <v>123</v>
      </c>
      <c r="C149" s="83">
        <v>39847</v>
      </c>
      <c r="D149" s="83"/>
      <c r="E149" s="84">
        <v>172.6</v>
      </c>
      <c r="F149" s="83"/>
      <c r="G149" s="82"/>
      <c r="H149" s="82" t="s">
        <v>128</v>
      </c>
      <c r="I149" s="82"/>
      <c r="J149" s="84">
        <v>111.7</v>
      </c>
      <c r="K149" s="85" t="s">
        <v>122</v>
      </c>
    </row>
    <row r="150" spans="1:11">
      <c r="A150" s="81" t="s">
        <v>5</v>
      </c>
      <c r="B150" s="82" t="s">
        <v>113</v>
      </c>
      <c r="C150" s="83">
        <v>39847</v>
      </c>
      <c r="D150" s="83"/>
      <c r="E150" s="84">
        <v>174.6</v>
      </c>
      <c r="F150" s="83"/>
      <c r="G150" s="82"/>
      <c r="H150" s="82" t="s">
        <v>128</v>
      </c>
      <c r="I150" s="82"/>
      <c r="J150" s="84">
        <v>111.9</v>
      </c>
      <c r="K150" s="85" t="s">
        <v>114</v>
      </c>
    </row>
    <row r="151" spans="1:11">
      <c r="A151" s="81" t="s">
        <v>5</v>
      </c>
      <c r="B151" s="82" t="s">
        <v>115</v>
      </c>
      <c r="C151" s="83">
        <v>39847</v>
      </c>
      <c r="D151" s="83"/>
      <c r="E151" s="84">
        <v>174</v>
      </c>
      <c r="F151" s="83"/>
      <c r="G151" s="82"/>
      <c r="H151" s="82" t="s">
        <v>128</v>
      </c>
      <c r="I151" s="82"/>
      <c r="J151" s="84">
        <v>111.5</v>
      </c>
      <c r="K151" s="85" t="s">
        <v>116</v>
      </c>
    </row>
    <row r="152" spans="1:11">
      <c r="A152" s="81" t="s">
        <v>5</v>
      </c>
      <c r="B152" s="82" t="s">
        <v>124</v>
      </c>
      <c r="C152" s="83">
        <v>39847</v>
      </c>
      <c r="D152" s="83"/>
      <c r="E152" s="84">
        <v>181.6</v>
      </c>
      <c r="F152" s="83"/>
      <c r="G152" s="82"/>
      <c r="H152" s="82" t="s">
        <v>128</v>
      </c>
      <c r="I152" s="82"/>
      <c r="J152" s="84">
        <v>106.4</v>
      </c>
      <c r="K152" s="85" t="s">
        <v>122</v>
      </c>
    </row>
    <row r="153" spans="1:11">
      <c r="A153" s="81" t="s">
        <v>5</v>
      </c>
      <c r="B153" s="82" t="s">
        <v>125</v>
      </c>
      <c r="C153" s="83">
        <v>39847</v>
      </c>
      <c r="D153" s="83"/>
      <c r="E153" s="84">
        <v>181.5</v>
      </c>
      <c r="F153" s="83"/>
      <c r="G153" s="82"/>
      <c r="H153" s="82" t="s">
        <v>128</v>
      </c>
      <c r="I153" s="82"/>
      <c r="J153" s="84">
        <v>102.9</v>
      </c>
      <c r="K153" s="85" t="s">
        <v>122</v>
      </c>
    </row>
    <row r="154" spans="1:11">
      <c r="A154" s="81" t="s">
        <v>5</v>
      </c>
      <c r="B154" s="82" t="s">
        <v>126</v>
      </c>
      <c r="C154" s="83">
        <v>39847</v>
      </c>
      <c r="D154" s="83"/>
      <c r="E154" s="84">
        <v>179.7</v>
      </c>
      <c r="F154" s="83"/>
      <c r="G154" s="82"/>
      <c r="H154" s="82" t="s">
        <v>128</v>
      </c>
      <c r="I154" s="82"/>
      <c r="J154" s="84">
        <v>108.5</v>
      </c>
      <c r="K154" s="85" t="s">
        <v>122</v>
      </c>
    </row>
    <row r="155" spans="1:11">
      <c r="A155" s="81" t="s">
        <v>5</v>
      </c>
      <c r="B155" s="82" t="s">
        <v>108</v>
      </c>
      <c r="C155" s="83">
        <v>39847</v>
      </c>
      <c r="D155" s="83"/>
      <c r="E155" s="84">
        <v>110.1</v>
      </c>
      <c r="F155" s="83"/>
      <c r="G155" s="82"/>
      <c r="H155" s="82" t="s">
        <v>129</v>
      </c>
      <c r="I155" s="82" t="s">
        <v>107</v>
      </c>
      <c r="J155" s="82">
        <v>0.2</v>
      </c>
      <c r="K155" s="85" t="s">
        <v>110</v>
      </c>
    </row>
    <row r="156" spans="1:11">
      <c r="A156" s="81" t="s">
        <v>5</v>
      </c>
      <c r="B156" s="82" t="s">
        <v>111</v>
      </c>
      <c r="C156" s="83">
        <v>39847</v>
      </c>
      <c r="D156" s="83"/>
      <c r="E156" s="84">
        <v>110.8</v>
      </c>
      <c r="F156" s="83"/>
      <c r="G156" s="82"/>
      <c r="H156" s="82" t="s">
        <v>129</v>
      </c>
      <c r="I156" s="82" t="s">
        <v>107</v>
      </c>
      <c r="J156" s="82">
        <v>0.2</v>
      </c>
      <c r="K156" s="85" t="s">
        <v>112</v>
      </c>
    </row>
    <row r="157" spans="1:11">
      <c r="A157" s="81" t="s">
        <v>5</v>
      </c>
      <c r="B157" s="82" t="s">
        <v>121</v>
      </c>
      <c r="C157" s="83">
        <v>39847</v>
      </c>
      <c r="D157" s="83"/>
      <c r="E157" s="84">
        <v>99.2</v>
      </c>
      <c r="F157" s="83"/>
      <c r="G157" s="82"/>
      <c r="H157" s="82" t="s">
        <v>129</v>
      </c>
      <c r="I157" s="82" t="s">
        <v>107</v>
      </c>
      <c r="J157" s="82">
        <v>0.2</v>
      </c>
      <c r="K157" s="85" t="s">
        <v>122</v>
      </c>
    </row>
    <row r="158" spans="1:11">
      <c r="A158" s="81" t="s">
        <v>5</v>
      </c>
      <c r="B158" s="82" t="s">
        <v>123</v>
      </c>
      <c r="C158" s="83">
        <v>39847</v>
      </c>
      <c r="D158" s="83"/>
      <c r="E158" s="84">
        <v>172.6</v>
      </c>
      <c r="F158" s="83"/>
      <c r="G158" s="82"/>
      <c r="H158" s="82" t="s">
        <v>129</v>
      </c>
      <c r="I158" s="82" t="s">
        <v>107</v>
      </c>
      <c r="J158" s="82">
        <v>0.2</v>
      </c>
      <c r="K158" s="85" t="s">
        <v>122</v>
      </c>
    </row>
    <row r="159" spans="1:11">
      <c r="A159" s="81" t="s">
        <v>5</v>
      </c>
      <c r="B159" s="82" t="s">
        <v>113</v>
      </c>
      <c r="C159" s="83">
        <v>39847</v>
      </c>
      <c r="D159" s="83"/>
      <c r="E159" s="84">
        <v>174.6</v>
      </c>
      <c r="F159" s="83"/>
      <c r="G159" s="82"/>
      <c r="H159" s="82" t="s">
        <v>129</v>
      </c>
      <c r="I159" s="82" t="s">
        <v>107</v>
      </c>
      <c r="J159" s="82">
        <v>0.2</v>
      </c>
      <c r="K159" s="85" t="s">
        <v>114</v>
      </c>
    </row>
    <row r="160" spans="1:11">
      <c r="A160" s="81" t="s">
        <v>5</v>
      </c>
      <c r="B160" s="82" t="s">
        <v>115</v>
      </c>
      <c r="C160" s="83">
        <v>39847</v>
      </c>
      <c r="D160" s="83"/>
      <c r="E160" s="84">
        <v>174</v>
      </c>
      <c r="F160" s="83"/>
      <c r="G160" s="82"/>
      <c r="H160" s="82" t="s">
        <v>129</v>
      </c>
      <c r="I160" s="82" t="s">
        <v>107</v>
      </c>
      <c r="J160" s="82">
        <v>0.2</v>
      </c>
      <c r="K160" s="85" t="s">
        <v>116</v>
      </c>
    </row>
    <row r="161" spans="1:14">
      <c r="A161" s="81" t="s">
        <v>5</v>
      </c>
      <c r="B161" s="82" t="s">
        <v>124</v>
      </c>
      <c r="C161" s="83">
        <v>39847</v>
      </c>
      <c r="D161" s="83"/>
      <c r="E161" s="84">
        <v>181.6</v>
      </c>
      <c r="F161" s="83"/>
      <c r="G161" s="82"/>
      <c r="H161" s="82" t="s">
        <v>129</v>
      </c>
      <c r="I161" s="82" t="s">
        <v>107</v>
      </c>
      <c r="J161" s="82">
        <v>0.2</v>
      </c>
      <c r="K161" s="85" t="s">
        <v>122</v>
      </c>
    </row>
    <row r="162" spans="1:14">
      <c r="A162" s="81" t="s">
        <v>5</v>
      </c>
      <c r="B162" s="82" t="s">
        <v>125</v>
      </c>
      <c r="C162" s="83">
        <v>39847</v>
      </c>
      <c r="D162" s="83"/>
      <c r="E162" s="84">
        <v>181.5</v>
      </c>
      <c r="F162" s="83"/>
      <c r="G162" s="82"/>
      <c r="H162" s="82" t="s">
        <v>129</v>
      </c>
      <c r="I162" s="82" t="s">
        <v>107</v>
      </c>
      <c r="J162" s="82">
        <v>0.2</v>
      </c>
      <c r="K162" s="85" t="s">
        <v>122</v>
      </c>
    </row>
    <row r="163" spans="1:14">
      <c r="A163" s="81" t="s">
        <v>5</v>
      </c>
      <c r="B163" s="82" t="s">
        <v>126</v>
      </c>
      <c r="C163" s="83">
        <v>39847</v>
      </c>
      <c r="D163" s="83"/>
      <c r="E163" s="84">
        <v>179.7</v>
      </c>
      <c r="F163" s="83"/>
      <c r="G163" s="82"/>
      <c r="H163" s="82" t="s">
        <v>129</v>
      </c>
      <c r="I163" s="82" t="s">
        <v>107</v>
      </c>
      <c r="J163" s="82">
        <v>0.2</v>
      </c>
      <c r="K163" s="85" t="s">
        <v>122</v>
      </c>
    </row>
    <row r="164" spans="1:14" s="87" customFormat="1">
      <c r="A164" s="81" t="s">
        <v>5</v>
      </c>
      <c r="B164" s="82" t="s">
        <v>123</v>
      </c>
      <c r="C164" s="83">
        <v>39847</v>
      </c>
      <c r="D164" s="83"/>
      <c r="E164" s="84">
        <v>172.6</v>
      </c>
      <c r="F164" s="83"/>
      <c r="G164" s="82"/>
      <c r="H164" s="82" t="s">
        <v>109</v>
      </c>
      <c r="I164" s="82" t="s">
        <v>107</v>
      </c>
      <c r="J164" s="82">
        <v>0.2</v>
      </c>
      <c r="K164" s="85" t="s">
        <v>122</v>
      </c>
      <c r="L164" s="32">
        <f>IF(E164&gt;400,((1.101672-(LN(400))*(0.041838))*EXP((0.7852*LN(400))+(-2.715))),((1.101672-(LN(E164))*(0.041838))*EXP((0.7852*LN(E164))+(-2.715))))</f>
        <v>3.3491123492526595</v>
      </c>
      <c r="M164" s="86" t="str">
        <f>IF(J164&gt;L164,1,"")</f>
        <v/>
      </c>
      <c r="N164" s="81"/>
    </row>
    <row r="165" spans="1:14" s="87" customFormat="1">
      <c r="A165" s="81" t="s">
        <v>5</v>
      </c>
      <c r="B165" s="82" t="s">
        <v>126</v>
      </c>
      <c r="C165" s="83">
        <v>39847</v>
      </c>
      <c r="D165" s="83"/>
      <c r="E165" s="84">
        <v>179.7</v>
      </c>
      <c r="F165" s="83"/>
      <c r="G165" s="82"/>
      <c r="H165" s="82" t="s">
        <v>109</v>
      </c>
      <c r="I165" s="82" t="s">
        <v>107</v>
      </c>
      <c r="J165" s="82">
        <v>0.2</v>
      </c>
      <c r="K165" s="84" t="s">
        <v>122</v>
      </c>
      <c r="L165" s="32">
        <f>IF(E165&gt;400,((1.101672-(LN(400))*(0.041838))*EXP((0.7852*LN(400))+(-2.715))),((1.101672-(LN(E165))*(0.041838))*EXP((0.7852*LN(E165))+(-2.715))))</f>
        <v>3.4502382757041259</v>
      </c>
      <c r="M165" s="86" t="str">
        <f>IF(J165&gt;L165,1,"")</f>
        <v/>
      </c>
      <c r="N165" s="81"/>
    </row>
    <row r="166" spans="1:14">
      <c r="A166" s="81" t="s">
        <v>5</v>
      </c>
      <c r="B166" s="82" t="s">
        <v>108</v>
      </c>
      <c r="C166" s="83">
        <v>39847</v>
      </c>
      <c r="D166" s="83"/>
      <c r="E166" s="84">
        <v>110.1</v>
      </c>
      <c r="F166" s="83"/>
      <c r="G166" s="82"/>
      <c r="H166" s="82" t="s">
        <v>130</v>
      </c>
      <c r="I166" s="82"/>
      <c r="J166" s="84">
        <v>0.6</v>
      </c>
      <c r="K166" s="84" t="s">
        <v>110</v>
      </c>
    </row>
    <row r="167" spans="1:14">
      <c r="A167" s="81" t="s">
        <v>5</v>
      </c>
      <c r="B167" s="82" t="s">
        <v>111</v>
      </c>
      <c r="C167" s="83">
        <v>39847</v>
      </c>
      <c r="D167" s="83"/>
      <c r="E167" s="84">
        <v>110.8</v>
      </c>
      <c r="F167" s="83"/>
      <c r="G167" s="82"/>
      <c r="H167" s="82" t="s">
        <v>130</v>
      </c>
      <c r="I167" s="82"/>
      <c r="J167" s="84">
        <v>0.6</v>
      </c>
      <c r="K167" s="84" t="s">
        <v>112</v>
      </c>
    </row>
    <row r="168" spans="1:14">
      <c r="A168" s="81" t="s">
        <v>5</v>
      </c>
      <c r="B168" s="82" t="s">
        <v>121</v>
      </c>
      <c r="C168" s="83">
        <v>39847</v>
      </c>
      <c r="D168" s="83"/>
      <c r="E168" s="84">
        <v>99.2</v>
      </c>
      <c r="F168" s="83"/>
      <c r="G168" s="82"/>
      <c r="H168" s="82" t="s">
        <v>130</v>
      </c>
      <c r="I168" s="82"/>
      <c r="J168" s="84">
        <v>0.3</v>
      </c>
      <c r="K168" s="84" t="s">
        <v>122</v>
      </c>
    </row>
    <row r="169" spans="1:14">
      <c r="A169" s="81" t="s">
        <v>5</v>
      </c>
      <c r="B169" s="82" t="s">
        <v>123</v>
      </c>
      <c r="C169" s="83">
        <v>39847</v>
      </c>
      <c r="D169" s="83"/>
      <c r="E169" s="84">
        <v>172.6</v>
      </c>
      <c r="F169" s="83"/>
      <c r="G169" s="82"/>
      <c r="H169" s="82" t="s">
        <v>130</v>
      </c>
      <c r="I169" s="82"/>
      <c r="J169" s="84">
        <v>0.1</v>
      </c>
      <c r="K169" s="84" t="s">
        <v>122</v>
      </c>
    </row>
    <row r="170" spans="1:14">
      <c r="A170" s="81" t="s">
        <v>5</v>
      </c>
      <c r="B170" s="82" t="s">
        <v>113</v>
      </c>
      <c r="C170" s="83">
        <v>39847</v>
      </c>
      <c r="D170" s="83"/>
      <c r="E170" s="84">
        <v>174.6</v>
      </c>
      <c r="F170" s="83"/>
      <c r="G170" s="82"/>
      <c r="H170" s="82" t="s">
        <v>130</v>
      </c>
      <c r="I170" s="82"/>
      <c r="J170" s="84">
        <v>0.1</v>
      </c>
      <c r="K170" s="84" t="s">
        <v>114</v>
      </c>
    </row>
    <row r="171" spans="1:14">
      <c r="A171" s="81" t="s">
        <v>5</v>
      </c>
      <c r="B171" s="82" t="s">
        <v>115</v>
      </c>
      <c r="C171" s="83">
        <v>39847</v>
      </c>
      <c r="D171" s="83"/>
      <c r="E171" s="84">
        <v>174</v>
      </c>
      <c r="F171" s="83"/>
      <c r="G171" s="82"/>
      <c r="H171" s="82" t="s">
        <v>130</v>
      </c>
      <c r="I171" s="82"/>
      <c r="J171" s="84">
        <v>0.1</v>
      </c>
      <c r="K171" s="84" t="s">
        <v>116</v>
      </c>
    </row>
    <row r="172" spans="1:14">
      <c r="A172" s="81" t="s">
        <v>5</v>
      </c>
      <c r="B172" s="82" t="s">
        <v>124</v>
      </c>
      <c r="C172" s="83">
        <v>39847</v>
      </c>
      <c r="D172" s="83"/>
      <c r="E172" s="84">
        <v>181.6</v>
      </c>
      <c r="F172" s="83"/>
      <c r="G172" s="82"/>
      <c r="H172" s="82" t="s">
        <v>130</v>
      </c>
      <c r="I172" s="82"/>
      <c r="J172" s="84">
        <v>0.1</v>
      </c>
      <c r="K172" s="84" t="s">
        <v>122</v>
      </c>
    </row>
    <row r="173" spans="1:14">
      <c r="A173" s="81" t="s">
        <v>5</v>
      </c>
      <c r="B173" s="82" t="s">
        <v>125</v>
      </c>
      <c r="C173" s="83">
        <v>39847</v>
      </c>
      <c r="D173" s="83"/>
      <c r="E173" s="84">
        <v>181.5</v>
      </c>
      <c r="F173" s="83"/>
      <c r="G173" s="82"/>
      <c r="H173" s="82" t="s">
        <v>130</v>
      </c>
      <c r="I173" s="82"/>
      <c r="J173" s="84">
        <v>0.2</v>
      </c>
      <c r="K173" s="84" t="s">
        <v>122</v>
      </c>
    </row>
    <row r="174" spans="1:14">
      <c r="A174" s="81" t="s">
        <v>5</v>
      </c>
      <c r="B174" s="82" t="s">
        <v>126</v>
      </c>
      <c r="C174" s="83">
        <v>39847</v>
      </c>
      <c r="D174" s="83"/>
      <c r="E174" s="84">
        <v>179.7</v>
      </c>
      <c r="F174" s="83"/>
      <c r="G174" s="82"/>
      <c r="H174" s="82" t="s">
        <v>130</v>
      </c>
      <c r="I174" s="82"/>
      <c r="J174" s="84">
        <v>0.2</v>
      </c>
      <c r="K174" s="84" t="s">
        <v>122</v>
      </c>
    </row>
    <row r="175" spans="1:14">
      <c r="A175" s="81" t="s">
        <v>5</v>
      </c>
      <c r="B175" s="82" t="s">
        <v>108</v>
      </c>
      <c r="C175" s="83">
        <v>39847</v>
      </c>
      <c r="D175" s="83"/>
      <c r="E175" s="84">
        <v>110.1</v>
      </c>
      <c r="F175" s="83"/>
      <c r="G175" s="82"/>
      <c r="H175" s="82" t="s">
        <v>131</v>
      </c>
      <c r="I175" s="82" t="s">
        <v>107</v>
      </c>
      <c r="J175" s="82">
        <v>0.1</v>
      </c>
      <c r="K175" s="84" t="s">
        <v>110</v>
      </c>
    </row>
    <row r="176" spans="1:14">
      <c r="A176" s="81" t="s">
        <v>5</v>
      </c>
      <c r="B176" s="82" t="s">
        <v>111</v>
      </c>
      <c r="C176" s="83">
        <v>39847</v>
      </c>
      <c r="D176" s="83"/>
      <c r="E176" s="84">
        <v>110.8</v>
      </c>
      <c r="F176" s="83"/>
      <c r="G176" s="82"/>
      <c r="H176" s="82" t="s">
        <v>131</v>
      </c>
      <c r="I176" s="82" t="s">
        <v>107</v>
      </c>
      <c r="J176" s="82">
        <v>0.1</v>
      </c>
      <c r="K176" s="84" t="s">
        <v>112</v>
      </c>
    </row>
    <row r="177" spans="1:14">
      <c r="A177" s="81" t="s">
        <v>5</v>
      </c>
      <c r="B177" s="82" t="s">
        <v>121</v>
      </c>
      <c r="C177" s="83">
        <v>39847</v>
      </c>
      <c r="D177" s="83"/>
      <c r="E177" s="84">
        <v>99.2</v>
      </c>
      <c r="F177" s="83"/>
      <c r="G177" s="82"/>
      <c r="H177" s="82" t="s">
        <v>131</v>
      </c>
      <c r="I177" s="82"/>
      <c r="J177" s="84">
        <v>0.2</v>
      </c>
      <c r="K177" s="84" t="s">
        <v>122</v>
      </c>
    </row>
    <row r="178" spans="1:14">
      <c r="A178" s="81" t="s">
        <v>5</v>
      </c>
      <c r="B178" s="82" t="s">
        <v>123</v>
      </c>
      <c r="C178" s="83">
        <v>39847</v>
      </c>
      <c r="D178" s="83"/>
      <c r="E178" s="84">
        <v>172.6</v>
      </c>
      <c r="F178" s="83"/>
      <c r="G178" s="82"/>
      <c r="H178" s="82" t="s">
        <v>131</v>
      </c>
      <c r="I178" s="82" t="s">
        <v>107</v>
      </c>
      <c r="J178" s="82">
        <v>0.1</v>
      </c>
      <c r="K178" s="84" t="s">
        <v>122</v>
      </c>
    </row>
    <row r="179" spans="1:14">
      <c r="A179" s="81" t="s">
        <v>5</v>
      </c>
      <c r="B179" s="82" t="s">
        <v>113</v>
      </c>
      <c r="C179" s="83">
        <v>39847</v>
      </c>
      <c r="D179" s="83"/>
      <c r="E179" s="84">
        <v>174.6</v>
      </c>
      <c r="F179" s="83"/>
      <c r="G179" s="82"/>
      <c r="H179" s="82" t="s">
        <v>131</v>
      </c>
      <c r="I179" s="82" t="s">
        <v>107</v>
      </c>
      <c r="J179" s="82">
        <v>0.1</v>
      </c>
      <c r="K179" s="84" t="s">
        <v>114</v>
      </c>
    </row>
    <row r="180" spans="1:14">
      <c r="A180" s="81" t="s">
        <v>5</v>
      </c>
      <c r="B180" s="82" t="s">
        <v>115</v>
      </c>
      <c r="C180" s="83">
        <v>39847</v>
      </c>
      <c r="D180" s="83"/>
      <c r="E180" s="84">
        <v>174</v>
      </c>
      <c r="F180" s="83"/>
      <c r="G180" s="82"/>
      <c r="H180" s="82" t="s">
        <v>131</v>
      </c>
      <c r="I180" s="82" t="s">
        <v>107</v>
      </c>
      <c r="J180" s="82">
        <v>0.1</v>
      </c>
      <c r="K180" s="84" t="s">
        <v>116</v>
      </c>
    </row>
    <row r="181" spans="1:14">
      <c r="A181" s="81" t="s">
        <v>5</v>
      </c>
      <c r="B181" s="82" t="s">
        <v>124</v>
      </c>
      <c r="C181" s="83">
        <v>39847</v>
      </c>
      <c r="D181" s="83"/>
      <c r="E181" s="84">
        <v>181.6</v>
      </c>
      <c r="F181" s="83"/>
      <c r="G181" s="82"/>
      <c r="H181" s="82" t="s">
        <v>131</v>
      </c>
      <c r="I181" s="82"/>
      <c r="J181" s="84">
        <v>0.1</v>
      </c>
      <c r="K181" s="84" t="s">
        <v>122</v>
      </c>
    </row>
    <row r="182" spans="1:14">
      <c r="A182" s="81" t="s">
        <v>5</v>
      </c>
      <c r="B182" s="82" t="s">
        <v>125</v>
      </c>
      <c r="C182" s="83">
        <v>39847</v>
      </c>
      <c r="D182" s="83"/>
      <c r="E182" s="84">
        <v>181.5</v>
      </c>
      <c r="F182" s="83"/>
      <c r="G182" s="82"/>
      <c r="H182" s="82" t="s">
        <v>131</v>
      </c>
      <c r="I182" s="82"/>
      <c r="J182" s="84">
        <v>0.1</v>
      </c>
      <c r="K182" s="84" t="s">
        <v>122</v>
      </c>
    </row>
    <row r="183" spans="1:14">
      <c r="A183" s="81" t="s">
        <v>5</v>
      </c>
      <c r="B183" s="82" t="s">
        <v>126</v>
      </c>
      <c r="C183" s="83">
        <v>39847</v>
      </c>
      <c r="D183" s="83"/>
      <c r="E183" s="84">
        <v>179.7</v>
      </c>
      <c r="F183" s="83"/>
      <c r="G183" s="82"/>
      <c r="H183" s="82" t="s">
        <v>131</v>
      </c>
      <c r="I183" s="82"/>
      <c r="J183" s="84">
        <v>0.1</v>
      </c>
      <c r="K183" s="84" t="s">
        <v>122</v>
      </c>
    </row>
    <row r="184" spans="1:14" s="87" customFormat="1">
      <c r="A184" s="81" t="s">
        <v>5</v>
      </c>
      <c r="B184" s="82" t="s">
        <v>123</v>
      </c>
      <c r="C184" s="83">
        <v>39847</v>
      </c>
      <c r="D184" s="83"/>
      <c r="E184" s="84">
        <v>172.6</v>
      </c>
      <c r="F184" s="83"/>
      <c r="G184" s="82"/>
      <c r="H184" s="82" t="s">
        <v>117</v>
      </c>
      <c r="I184" s="82"/>
      <c r="J184" s="84">
        <v>1</v>
      </c>
      <c r="K184" s="84" t="s">
        <v>122</v>
      </c>
      <c r="L184" s="32">
        <f>IF(E184&gt;400,((0.96)*EXP((0.8545*LN(400)+(-1.702)))),((0.96)*EXP((0.8545*LN(E184)+(-1.702)))))</f>
        <v>14.277539852537467</v>
      </c>
      <c r="M184" s="86" t="str">
        <f>IF(J184&gt;L184,1,"")</f>
        <v/>
      </c>
      <c r="N184" s="81"/>
    </row>
    <row r="185" spans="1:14" s="87" customFormat="1">
      <c r="A185" s="81" t="s">
        <v>5</v>
      </c>
      <c r="B185" s="82" t="s">
        <v>126</v>
      </c>
      <c r="C185" s="83">
        <v>39847</v>
      </c>
      <c r="D185" s="83"/>
      <c r="E185" s="84">
        <v>179.7</v>
      </c>
      <c r="F185" s="83"/>
      <c r="G185" s="82"/>
      <c r="H185" s="82" t="s">
        <v>117</v>
      </c>
      <c r="I185" s="82"/>
      <c r="J185" s="84">
        <v>1.5</v>
      </c>
      <c r="K185" s="84" t="s">
        <v>122</v>
      </c>
      <c r="L185" s="32">
        <f>IF(E185&gt;400,((0.96)*EXP((0.8545*LN(400)+(-1.702)))),((0.96)*EXP((0.8545*LN(E185)+(-1.702)))))</f>
        <v>14.777921549812429</v>
      </c>
      <c r="M185" s="86" t="str">
        <f>IF(J185&gt;L185,1,"")</f>
        <v/>
      </c>
      <c r="N185" s="81"/>
    </row>
    <row r="186" spans="1:14">
      <c r="A186" s="81" t="s">
        <v>5</v>
      </c>
      <c r="B186" s="82" t="s">
        <v>108</v>
      </c>
      <c r="C186" s="83">
        <v>39847</v>
      </c>
      <c r="D186" s="83"/>
      <c r="E186" s="84">
        <v>110.1</v>
      </c>
      <c r="F186" s="83"/>
      <c r="G186" s="82"/>
      <c r="H186" s="82" t="s">
        <v>132</v>
      </c>
      <c r="I186" s="82"/>
      <c r="J186" s="84">
        <v>8</v>
      </c>
      <c r="K186" s="84" t="s">
        <v>110</v>
      </c>
    </row>
    <row r="187" spans="1:14">
      <c r="A187" s="81" t="s">
        <v>5</v>
      </c>
      <c r="B187" s="82" t="s">
        <v>111</v>
      </c>
      <c r="C187" s="83">
        <v>39847</v>
      </c>
      <c r="D187" s="83"/>
      <c r="E187" s="84">
        <v>110.8</v>
      </c>
      <c r="F187" s="83"/>
      <c r="G187" s="82"/>
      <c r="H187" s="82" t="s">
        <v>132</v>
      </c>
      <c r="I187" s="82"/>
      <c r="J187" s="84">
        <v>7</v>
      </c>
      <c r="K187" s="84" t="s">
        <v>112</v>
      </c>
    </row>
    <row r="188" spans="1:14">
      <c r="A188" s="81" t="s">
        <v>5</v>
      </c>
      <c r="B188" s="82" t="s">
        <v>121</v>
      </c>
      <c r="C188" s="83">
        <v>39847</v>
      </c>
      <c r="D188" s="83"/>
      <c r="E188" s="84">
        <v>99.2</v>
      </c>
      <c r="F188" s="83"/>
      <c r="G188" s="82"/>
      <c r="H188" s="82" t="s">
        <v>132</v>
      </c>
      <c r="I188" s="82"/>
      <c r="J188" s="84">
        <v>7</v>
      </c>
      <c r="K188" s="84" t="s">
        <v>122</v>
      </c>
    </row>
    <row r="189" spans="1:14">
      <c r="A189" s="81" t="s">
        <v>5</v>
      </c>
      <c r="B189" s="82" t="s">
        <v>123</v>
      </c>
      <c r="C189" s="83">
        <v>39847</v>
      </c>
      <c r="D189" s="83"/>
      <c r="E189" s="84">
        <v>172.6</v>
      </c>
      <c r="F189" s="83"/>
      <c r="G189" s="82"/>
      <c r="H189" s="82" t="s">
        <v>132</v>
      </c>
      <c r="I189" s="82"/>
      <c r="J189" s="84">
        <v>9</v>
      </c>
      <c r="K189" s="84" t="s">
        <v>122</v>
      </c>
    </row>
    <row r="190" spans="1:14">
      <c r="A190" s="81" t="s">
        <v>5</v>
      </c>
      <c r="B190" s="82" t="s">
        <v>113</v>
      </c>
      <c r="C190" s="83">
        <v>39847</v>
      </c>
      <c r="D190" s="83"/>
      <c r="E190" s="84">
        <v>174.6</v>
      </c>
      <c r="F190" s="83"/>
      <c r="G190" s="82"/>
      <c r="H190" s="82" t="s">
        <v>132</v>
      </c>
      <c r="I190" s="82"/>
      <c r="J190" s="84">
        <v>10</v>
      </c>
      <c r="K190" s="84" t="s">
        <v>114</v>
      </c>
    </row>
    <row r="191" spans="1:14">
      <c r="A191" s="81" t="s">
        <v>5</v>
      </c>
      <c r="B191" s="82" t="s">
        <v>115</v>
      </c>
      <c r="C191" s="83">
        <v>39847</v>
      </c>
      <c r="D191" s="83"/>
      <c r="E191" s="84">
        <v>174</v>
      </c>
      <c r="F191" s="83"/>
      <c r="G191" s="82"/>
      <c r="H191" s="82" t="s">
        <v>132</v>
      </c>
      <c r="I191" s="82"/>
      <c r="J191" s="84">
        <v>10</v>
      </c>
      <c r="K191" s="84" t="s">
        <v>116</v>
      </c>
    </row>
    <row r="192" spans="1:14">
      <c r="A192" s="81" t="s">
        <v>5</v>
      </c>
      <c r="B192" s="82" t="s">
        <v>124</v>
      </c>
      <c r="C192" s="83">
        <v>39847</v>
      </c>
      <c r="D192" s="83"/>
      <c r="E192" s="84">
        <v>181.6</v>
      </c>
      <c r="F192" s="83"/>
      <c r="G192" s="82"/>
      <c r="H192" s="82" t="s">
        <v>132</v>
      </c>
      <c r="I192" s="82"/>
      <c r="J192" s="84">
        <v>9</v>
      </c>
      <c r="K192" s="84" t="s">
        <v>122</v>
      </c>
    </row>
    <row r="193" spans="1:14">
      <c r="A193" s="81" t="s">
        <v>5</v>
      </c>
      <c r="B193" s="82" t="s">
        <v>125</v>
      </c>
      <c r="C193" s="83">
        <v>39847</v>
      </c>
      <c r="D193" s="83"/>
      <c r="E193" s="84">
        <v>181.5</v>
      </c>
      <c r="F193" s="83"/>
      <c r="G193" s="82"/>
      <c r="H193" s="82" t="s">
        <v>132</v>
      </c>
      <c r="I193" s="82"/>
      <c r="J193" s="84">
        <v>10</v>
      </c>
      <c r="K193" s="84" t="s">
        <v>122</v>
      </c>
    </row>
    <row r="194" spans="1:14">
      <c r="A194" s="81" t="s">
        <v>5</v>
      </c>
      <c r="B194" s="82" t="s">
        <v>126</v>
      </c>
      <c r="C194" s="83">
        <v>39847</v>
      </c>
      <c r="D194" s="83"/>
      <c r="E194" s="84">
        <v>179.7</v>
      </c>
      <c r="F194" s="83"/>
      <c r="G194" s="82"/>
      <c r="H194" s="82" t="s">
        <v>132</v>
      </c>
      <c r="I194" s="82"/>
      <c r="J194" s="84">
        <v>10</v>
      </c>
      <c r="K194" s="84" t="s">
        <v>122</v>
      </c>
    </row>
    <row r="195" spans="1:14" s="87" customFormat="1">
      <c r="A195" s="81" t="s">
        <v>5</v>
      </c>
      <c r="B195" s="82" t="s">
        <v>123</v>
      </c>
      <c r="C195" s="83">
        <v>39847</v>
      </c>
      <c r="D195" s="83"/>
      <c r="E195" s="84">
        <v>172.6</v>
      </c>
      <c r="F195" s="83"/>
      <c r="G195" s="82"/>
      <c r="H195" s="82" t="s">
        <v>118</v>
      </c>
      <c r="I195" s="82"/>
      <c r="J195" s="84">
        <v>0.18</v>
      </c>
      <c r="K195" s="84" t="s">
        <v>122</v>
      </c>
      <c r="L195" s="32">
        <f>IF(E195&gt;400,((1.46203-(LN(400)*(0.145712)))*EXP(1.273*LN(400)+(-4.705))),((1.46203-(LN(E195)*(0.145712)))*EXP(1.273*LN(E195)+(-4.705))))</f>
        <v>4.5347621635400479</v>
      </c>
      <c r="M195" s="86" t="str">
        <f>IF(J195&gt;L195,1,"")</f>
        <v/>
      </c>
      <c r="N195" s="81"/>
    </row>
    <row r="196" spans="1:14" s="87" customFormat="1">
      <c r="A196" s="81" t="s">
        <v>5</v>
      </c>
      <c r="B196" s="82" t="s">
        <v>126</v>
      </c>
      <c r="C196" s="83">
        <v>39847</v>
      </c>
      <c r="D196" s="83"/>
      <c r="E196" s="84">
        <v>179.7</v>
      </c>
      <c r="F196" s="83"/>
      <c r="G196" s="82"/>
      <c r="H196" s="82" t="s">
        <v>118</v>
      </c>
      <c r="I196" s="82"/>
      <c r="J196" s="84">
        <v>0.23</v>
      </c>
      <c r="K196" s="84" t="s">
        <v>122</v>
      </c>
      <c r="L196" s="32">
        <f>IF(E196&gt;400,((1.46203-(LN(400)*(0.145712)))*EXP(1.273*LN(400)+(-4.705))),((1.46203-(LN(E196)*(0.145712)))*EXP(1.273*LN(E196)+(-4.705))))</f>
        <v>4.7341372611972643</v>
      </c>
      <c r="M196" s="86" t="str">
        <f>IF(J196&gt;L196,1,"")</f>
        <v/>
      </c>
      <c r="N196" s="81"/>
    </row>
    <row r="197" spans="1:14">
      <c r="A197" s="81" t="s">
        <v>5</v>
      </c>
      <c r="B197" s="82" t="s">
        <v>108</v>
      </c>
      <c r="C197" s="83">
        <v>39847</v>
      </c>
      <c r="D197" s="83"/>
      <c r="E197" s="84">
        <v>110.1</v>
      </c>
      <c r="F197" s="83"/>
      <c r="G197" s="82"/>
      <c r="H197" s="82" t="s">
        <v>133</v>
      </c>
      <c r="I197" s="82" t="s">
        <v>107</v>
      </c>
      <c r="J197" s="82">
        <v>0.2</v>
      </c>
      <c r="K197" s="84" t="s">
        <v>110</v>
      </c>
    </row>
    <row r="198" spans="1:14">
      <c r="A198" s="81" t="s">
        <v>5</v>
      </c>
      <c r="B198" s="82" t="s">
        <v>111</v>
      </c>
      <c r="C198" s="83">
        <v>39847</v>
      </c>
      <c r="D198" s="83"/>
      <c r="E198" s="84">
        <v>110.8</v>
      </c>
      <c r="F198" s="83"/>
      <c r="G198" s="82"/>
      <c r="H198" s="82" t="s">
        <v>133</v>
      </c>
      <c r="I198" s="82" t="s">
        <v>107</v>
      </c>
      <c r="J198" s="82">
        <v>0.2</v>
      </c>
      <c r="K198" s="84" t="s">
        <v>112</v>
      </c>
    </row>
    <row r="199" spans="1:14">
      <c r="A199" s="81" t="s">
        <v>5</v>
      </c>
      <c r="B199" s="82" t="s">
        <v>121</v>
      </c>
      <c r="C199" s="83">
        <v>39847</v>
      </c>
      <c r="D199" s="83"/>
      <c r="E199" s="84">
        <v>99.2</v>
      </c>
      <c r="F199" s="83"/>
      <c r="G199" s="82"/>
      <c r="H199" s="82" t="s">
        <v>133</v>
      </c>
      <c r="I199" s="82" t="s">
        <v>107</v>
      </c>
      <c r="J199" s="82">
        <v>0.2</v>
      </c>
      <c r="K199" s="84" t="s">
        <v>122</v>
      </c>
    </row>
    <row r="200" spans="1:14">
      <c r="A200" s="81" t="s">
        <v>5</v>
      </c>
      <c r="B200" s="82" t="s">
        <v>123</v>
      </c>
      <c r="C200" s="83">
        <v>39847</v>
      </c>
      <c r="D200" s="83"/>
      <c r="E200" s="84">
        <v>172.6</v>
      </c>
      <c r="F200" s="83"/>
      <c r="G200" s="82"/>
      <c r="H200" s="82" t="s">
        <v>133</v>
      </c>
      <c r="I200" s="82" t="s">
        <v>107</v>
      </c>
      <c r="J200" s="82">
        <v>0.2</v>
      </c>
      <c r="K200" s="84" t="s">
        <v>122</v>
      </c>
    </row>
    <row r="201" spans="1:14">
      <c r="A201" s="81" t="s">
        <v>5</v>
      </c>
      <c r="B201" s="82" t="s">
        <v>113</v>
      </c>
      <c r="C201" s="83">
        <v>39847</v>
      </c>
      <c r="D201" s="83"/>
      <c r="E201" s="84">
        <v>174.6</v>
      </c>
      <c r="F201" s="83"/>
      <c r="G201" s="82"/>
      <c r="H201" s="82" t="s">
        <v>133</v>
      </c>
      <c r="I201" s="82" t="s">
        <v>107</v>
      </c>
      <c r="J201" s="82">
        <v>0.2</v>
      </c>
      <c r="K201" s="84" t="s">
        <v>114</v>
      </c>
    </row>
    <row r="202" spans="1:14">
      <c r="A202" s="81" t="s">
        <v>5</v>
      </c>
      <c r="B202" s="82" t="s">
        <v>115</v>
      </c>
      <c r="C202" s="83">
        <v>39847</v>
      </c>
      <c r="D202" s="83"/>
      <c r="E202" s="84">
        <v>174</v>
      </c>
      <c r="F202" s="83"/>
      <c r="G202" s="82"/>
      <c r="H202" s="82" t="s">
        <v>133</v>
      </c>
      <c r="I202" s="82" t="s">
        <v>107</v>
      </c>
      <c r="J202" s="82">
        <v>0.2</v>
      </c>
      <c r="K202" s="84" t="s">
        <v>116</v>
      </c>
    </row>
    <row r="203" spans="1:14">
      <c r="A203" s="81" t="s">
        <v>5</v>
      </c>
      <c r="B203" s="82" t="s">
        <v>124</v>
      </c>
      <c r="C203" s="83">
        <v>39847</v>
      </c>
      <c r="D203" s="83"/>
      <c r="E203" s="84">
        <v>181.6</v>
      </c>
      <c r="F203" s="83"/>
      <c r="G203" s="82"/>
      <c r="H203" s="82" t="s">
        <v>133</v>
      </c>
      <c r="I203" s="82"/>
      <c r="J203" s="84">
        <v>0.2</v>
      </c>
      <c r="K203" s="84" t="s">
        <v>122</v>
      </c>
    </row>
    <row r="204" spans="1:14">
      <c r="A204" s="81" t="s">
        <v>5</v>
      </c>
      <c r="B204" s="82" t="s">
        <v>125</v>
      </c>
      <c r="C204" s="83">
        <v>39847</v>
      </c>
      <c r="D204" s="83"/>
      <c r="E204" s="84">
        <v>181.5</v>
      </c>
      <c r="F204" s="83"/>
      <c r="G204" s="82"/>
      <c r="H204" s="82" t="s">
        <v>133</v>
      </c>
      <c r="I204" s="82"/>
      <c r="J204" s="84">
        <v>0.3</v>
      </c>
      <c r="K204" s="84" t="s">
        <v>122</v>
      </c>
    </row>
    <row r="205" spans="1:14">
      <c r="A205" s="81" t="s">
        <v>5</v>
      </c>
      <c r="B205" s="82" t="s">
        <v>126</v>
      </c>
      <c r="C205" s="83">
        <v>39847</v>
      </c>
      <c r="D205" s="83"/>
      <c r="E205" s="84">
        <v>179.7</v>
      </c>
      <c r="F205" s="83"/>
      <c r="G205" s="82"/>
      <c r="H205" s="82" t="s">
        <v>133</v>
      </c>
      <c r="I205" s="82"/>
      <c r="J205" s="84">
        <v>0.2</v>
      </c>
      <c r="K205" s="84" t="s">
        <v>122</v>
      </c>
    </row>
    <row r="206" spans="1:14">
      <c r="A206" s="81" t="s">
        <v>5</v>
      </c>
      <c r="B206" s="82" t="s">
        <v>108</v>
      </c>
      <c r="C206" s="83">
        <v>39847</v>
      </c>
      <c r="D206" s="83"/>
      <c r="E206" s="84">
        <v>110.1</v>
      </c>
      <c r="F206" s="83"/>
      <c r="G206" s="82"/>
      <c r="H206" s="82" t="s">
        <v>134</v>
      </c>
      <c r="I206" s="82"/>
      <c r="J206" s="84">
        <v>1.8</v>
      </c>
      <c r="K206" s="84" t="s">
        <v>110</v>
      </c>
    </row>
    <row r="207" spans="1:14">
      <c r="A207" s="81" t="s">
        <v>5</v>
      </c>
      <c r="B207" s="82" t="s">
        <v>111</v>
      </c>
      <c r="C207" s="83">
        <v>39847</v>
      </c>
      <c r="D207" s="83"/>
      <c r="E207" s="84">
        <v>110.8</v>
      </c>
      <c r="F207" s="83"/>
      <c r="G207" s="82"/>
      <c r="H207" s="82" t="s">
        <v>134</v>
      </c>
      <c r="I207" s="82"/>
      <c r="J207" s="84">
        <v>1.8</v>
      </c>
      <c r="K207" s="84" t="s">
        <v>112</v>
      </c>
    </row>
    <row r="208" spans="1:14">
      <c r="A208" s="81" t="s">
        <v>5</v>
      </c>
      <c r="B208" s="82" t="s">
        <v>121</v>
      </c>
      <c r="C208" s="83">
        <v>39847</v>
      </c>
      <c r="D208" s="83"/>
      <c r="E208" s="84">
        <v>99.2</v>
      </c>
      <c r="F208" s="83"/>
      <c r="G208" s="82"/>
      <c r="H208" s="82" t="s">
        <v>134</v>
      </c>
      <c r="I208" s="82"/>
      <c r="J208" s="84">
        <v>1.7</v>
      </c>
      <c r="K208" s="84" t="s">
        <v>122</v>
      </c>
    </row>
    <row r="209" spans="1:11">
      <c r="A209" s="81" t="s">
        <v>5</v>
      </c>
      <c r="B209" s="82" t="s">
        <v>123</v>
      </c>
      <c r="C209" s="83">
        <v>39847</v>
      </c>
      <c r="D209" s="83"/>
      <c r="E209" s="84">
        <v>172.6</v>
      </c>
      <c r="F209" s="83"/>
      <c r="G209" s="82"/>
      <c r="H209" s="82" t="s">
        <v>134</v>
      </c>
      <c r="I209" s="82"/>
      <c r="J209" s="84">
        <v>4.3</v>
      </c>
      <c r="K209" s="84" t="s">
        <v>122</v>
      </c>
    </row>
    <row r="210" spans="1:11">
      <c r="A210" s="81" t="s">
        <v>5</v>
      </c>
      <c r="B210" s="82" t="s">
        <v>113</v>
      </c>
      <c r="C210" s="83">
        <v>39847</v>
      </c>
      <c r="D210" s="83"/>
      <c r="E210" s="84">
        <v>174.6</v>
      </c>
      <c r="F210" s="83"/>
      <c r="G210" s="82"/>
      <c r="H210" s="82" t="s">
        <v>134</v>
      </c>
      <c r="I210" s="82"/>
      <c r="J210" s="84">
        <v>4.5</v>
      </c>
      <c r="K210" s="84" t="s">
        <v>114</v>
      </c>
    </row>
    <row r="211" spans="1:11">
      <c r="A211" s="81" t="s">
        <v>5</v>
      </c>
      <c r="B211" s="82" t="s">
        <v>115</v>
      </c>
      <c r="C211" s="83">
        <v>39847</v>
      </c>
      <c r="D211" s="83"/>
      <c r="E211" s="84">
        <v>174</v>
      </c>
      <c r="F211" s="83"/>
      <c r="G211" s="82"/>
      <c r="H211" s="82" t="s">
        <v>134</v>
      </c>
      <c r="I211" s="82"/>
      <c r="J211" s="84">
        <v>4.4000000000000004</v>
      </c>
      <c r="K211" s="84" t="s">
        <v>116</v>
      </c>
    </row>
    <row r="212" spans="1:11">
      <c r="A212" s="81" t="s">
        <v>5</v>
      </c>
      <c r="B212" s="82" t="s">
        <v>124</v>
      </c>
      <c r="C212" s="83">
        <v>39847</v>
      </c>
      <c r="D212" s="83"/>
      <c r="E212" s="84">
        <v>181.6</v>
      </c>
      <c r="F212" s="83"/>
      <c r="G212" s="82"/>
      <c r="H212" s="82" t="s">
        <v>134</v>
      </c>
      <c r="I212" s="82"/>
      <c r="J212" s="84">
        <v>4.8</v>
      </c>
      <c r="K212" s="84" t="s">
        <v>122</v>
      </c>
    </row>
    <row r="213" spans="1:11">
      <c r="A213" s="81" t="s">
        <v>5</v>
      </c>
      <c r="B213" s="82" t="s">
        <v>125</v>
      </c>
      <c r="C213" s="83">
        <v>39847</v>
      </c>
      <c r="D213" s="83"/>
      <c r="E213" s="84">
        <v>181.5</v>
      </c>
      <c r="F213" s="83"/>
      <c r="G213" s="82"/>
      <c r="H213" s="82" t="s">
        <v>134</v>
      </c>
      <c r="I213" s="82"/>
      <c r="J213" s="84">
        <v>4.7</v>
      </c>
      <c r="K213" s="84" t="s">
        <v>122</v>
      </c>
    </row>
    <row r="214" spans="1:11">
      <c r="A214" s="81" t="s">
        <v>5</v>
      </c>
      <c r="B214" s="82" t="s">
        <v>126</v>
      </c>
      <c r="C214" s="83">
        <v>39847</v>
      </c>
      <c r="D214" s="83"/>
      <c r="E214" s="84">
        <v>179.7</v>
      </c>
      <c r="F214" s="83"/>
      <c r="G214" s="82"/>
      <c r="H214" s="82" t="s">
        <v>134</v>
      </c>
      <c r="I214" s="82"/>
      <c r="J214" s="84">
        <v>4.7</v>
      </c>
      <c r="K214" s="84" t="s">
        <v>122</v>
      </c>
    </row>
    <row r="215" spans="1:11">
      <c r="A215" s="81" t="s">
        <v>5</v>
      </c>
      <c r="B215" s="82" t="s">
        <v>108</v>
      </c>
      <c r="C215" s="83">
        <v>39847</v>
      </c>
      <c r="D215" s="83"/>
      <c r="E215" s="84">
        <v>110.1</v>
      </c>
      <c r="F215" s="83"/>
      <c r="G215" s="82"/>
      <c r="H215" s="82" t="s">
        <v>135</v>
      </c>
      <c r="I215" s="82"/>
      <c r="J215" s="84">
        <v>0.7</v>
      </c>
      <c r="K215" s="84" t="s">
        <v>110</v>
      </c>
    </row>
    <row r="216" spans="1:11">
      <c r="A216" s="81" t="s">
        <v>5</v>
      </c>
      <c r="B216" s="82" t="s">
        <v>111</v>
      </c>
      <c r="C216" s="83">
        <v>39847</v>
      </c>
      <c r="D216" s="83"/>
      <c r="E216" s="84">
        <v>110.8</v>
      </c>
      <c r="F216" s="83"/>
      <c r="G216" s="82"/>
      <c r="H216" s="82" t="s">
        <v>135</v>
      </c>
      <c r="I216" s="82"/>
      <c r="J216" s="84">
        <v>0.7</v>
      </c>
      <c r="K216" s="84" t="s">
        <v>112</v>
      </c>
    </row>
    <row r="217" spans="1:11">
      <c r="A217" s="81" t="s">
        <v>5</v>
      </c>
      <c r="B217" s="82" t="s">
        <v>121</v>
      </c>
      <c r="C217" s="83">
        <v>39847</v>
      </c>
      <c r="D217" s="83"/>
      <c r="E217" s="84">
        <v>99.2</v>
      </c>
      <c r="F217" s="83"/>
      <c r="G217" s="82"/>
      <c r="H217" s="82" t="s">
        <v>135</v>
      </c>
      <c r="I217" s="82"/>
      <c r="J217" s="84">
        <v>0.7</v>
      </c>
      <c r="K217" s="84" t="s">
        <v>122</v>
      </c>
    </row>
    <row r="218" spans="1:11">
      <c r="A218" s="81" t="s">
        <v>5</v>
      </c>
      <c r="B218" s="82" t="s">
        <v>123</v>
      </c>
      <c r="C218" s="83">
        <v>39847</v>
      </c>
      <c r="D218" s="83"/>
      <c r="E218" s="84">
        <v>172.6</v>
      </c>
      <c r="F218" s="83"/>
      <c r="G218" s="82"/>
      <c r="H218" s="82" t="s">
        <v>135</v>
      </c>
      <c r="I218" s="82"/>
      <c r="J218" s="84">
        <v>1.5</v>
      </c>
      <c r="K218" s="84" t="s">
        <v>122</v>
      </c>
    </row>
    <row r="219" spans="1:11">
      <c r="A219" s="81" t="s">
        <v>5</v>
      </c>
      <c r="B219" s="82" t="s">
        <v>113</v>
      </c>
      <c r="C219" s="83">
        <v>39847</v>
      </c>
      <c r="D219" s="83"/>
      <c r="E219" s="84">
        <v>174.6</v>
      </c>
      <c r="F219" s="83"/>
      <c r="G219" s="82"/>
      <c r="H219" s="82" t="s">
        <v>135</v>
      </c>
      <c r="I219" s="82"/>
      <c r="J219" s="84">
        <v>1.6</v>
      </c>
      <c r="K219" s="84" t="s">
        <v>114</v>
      </c>
    </row>
    <row r="220" spans="1:11">
      <c r="A220" s="81" t="s">
        <v>5</v>
      </c>
      <c r="B220" s="82" t="s">
        <v>115</v>
      </c>
      <c r="C220" s="83">
        <v>39847</v>
      </c>
      <c r="D220" s="83"/>
      <c r="E220" s="84">
        <v>174</v>
      </c>
      <c r="F220" s="83"/>
      <c r="G220" s="82"/>
      <c r="H220" s="82" t="s">
        <v>135</v>
      </c>
      <c r="I220" s="82"/>
      <c r="J220" s="84">
        <v>1.6</v>
      </c>
      <c r="K220" s="84" t="s">
        <v>116</v>
      </c>
    </row>
    <row r="221" spans="1:11">
      <c r="A221" s="81" t="s">
        <v>5</v>
      </c>
      <c r="B221" s="82" t="s">
        <v>124</v>
      </c>
      <c r="C221" s="83">
        <v>39847</v>
      </c>
      <c r="D221" s="83"/>
      <c r="E221" s="84">
        <v>181.6</v>
      </c>
      <c r="F221" s="83"/>
      <c r="G221" s="82"/>
      <c r="H221" s="82" t="s">
        <v>135</v>
      </c>
      <c r="I221" s="82"/>
      <c r="J221" s="84">
        <v>1.7</v>
      </c>
      <c r="K221" s="84" t="s">
        <v>122</v>
      </c>
    </row>
    <row r="222" spans="1:11">
      <c r="A222" s="81" t="s">
        <v>5</v>
      </c>
      <c r="B222" s="82" t="s">
        <v>125</v>
      </c>
      <c r="C222" s="83">
        <v>39847</v>
      </c>
      <c r="D222" s="83"/>
      <c r="E222" s="84">
        <v>181.5</v>
      </c>
      <c r="F222" s="83"/>
      <c r="G222" s="82"/>
      <c r="H222" s="82" t="s">
        <v>135</v>
      </c>
      <c r="I222" s="82"/>
      <c r="J222" s="84">
        <v>1.7</v>
      </c>
      <c r="K222" s="84" t="s">
        <v>122</v>
      </c>
    </row>
    <row r="223" spans="1:11">
      <c r="A223" s="81" t="s">
        <v>5</v>
      </c>
      <c r="B223" s="82" t="s">
        <v>126</v>
      </c>
      <c r="C223" s="83">
        <v>39847</v>
      </c>
      <c r="D223" s="83"/>
      <c r="E223" s="84">
        <v>179.7</v>
      </c>
      <c r="F223" s="83"/>
      <c r="G223" s="82"/>
      <c r="H223" s="82" t="s">
        <v>135</v>
      </c>
      <c r="I223" s="82"/>
      <c r="J223" s="84">
        <v>1.7</v>
      </c>
      <c r="K223" s="84" t="s">
        <v>122</v>
      </c>
    </row>
    <row r="224" spans="1:11">
      <c r="A224" s="81" t="s">
        <v>5</v>
      </c>
      <c r="B224" s="82" t="s">
        <v>108</v>
      </c>
      <c r="C224" s="83">
        <v>39847</v>
      </c>
      <c r="D224" s="83"/>
      <c r="E224" s="84">
        <v>110.1</v>
      </c>
      <c r="F224" s="83"/>
      <c r="G224" s="82"/>
      <c r="H224" s="82" t="s">
        <v>136</v>
      </c>
      <c r="I224" s="82"/>
      <c r="J224" s="84">
        <v>0.3</v>
      </c>
      <c r="K224" s="84" t="s">
        <v>110</v>
      </c>
    </row>
    <row r="225" spans="1:11">
      <c r="A225" s="81" t="s">
        <v>5</v>
      </c>
      <c r="B225" s="82" t="s">
        <v>111</v>
      </c>
      <c r="C225" s="83">
        <v>39847</v>
      </c>
      <c r="D225" s="83"/>
      <c r="E225" s="84">
        <v>110.8</v>
      </c>
      <c r="F225" s="83"/>
      <c r="G225" s="82"/>
      <c r="H225" s="82" t="s">
        <v>136</v>
      </c>
      <c r="I225" s="82"/>
      <c r="J225" s="84">
        <v>0.2</v>
      </c>
      <c r="K225" s="84" t="s">
        <v>112</v>
      </c>
    </row>
    <row r="226" spans="1:11">
      <c r="A226" s="81" t="s">
        <v>5</v>
      </c>
      <c r="B226" s="82" t="s">
        <v>121</v>
      </c>
      <c r="C226" s="83">
        <v>39847</v>
      </c>
      <c r="D226" s="83"/>
      <c r="E226" s="84">
        <v>99.2</v>
      </c>
      <c r="F226" s="83"/>
      <c r="G226" s="82"/>
      <c r="H226" s="82" t="s">
        <v>136</v>
      </c>
      <c r="I226" s="82" t="s">
        <v>107</v>
      </c>
      <c r="J226" s="82">
        <v>0.2</v>
      </c>
      <c r="K226" s="84" t="s">
        <v>122</v>
      </c>
    </row>
    <row r="227" spans="1:11">
      <c r="A227" s="81" t="s">
        <v>5</v>
      </c>
      <c r="B227" s="82" t="s">
        <v>123</v>
      </c>
      <c r="C227" s="83">
        <v>39847</v>
      </c>
      <c r="D227" s="83"/>
      <c r="E227" s="84">
        <v>172.6</v>
      </c>
      <c r="F227" s="83"/>
      <c r="G227" s="82"/>
      <c r="H227" s="82" t="s">
        <v>136</v>
      </c>
      <c r="I227" s="82" t="s">
        <v>107</v>
      </c>
      <c r="J227" s="82">
        <v>0.2</v>
      </c>
      <c r="K227" s="84" t="s">
        <v>122</v>
      </c>
    </row>
    <row r="228" spans="1:11">
      <c r="A228" s="81" t="s">
        <v>5</v>
      </c>
      <c r="B228" s="82" t="s">
        <v>113</v>
      </c>
      <c r="C228" s="83">
        <v>39847</v>
      </c>
      <c r="D228" s="83"/>
      <c r="E228" s="84">
        <v>174.6</v>
      </c>
      <c r="F228" s="83"/>
      <c r="G228" s="82"/>
      <c r="H228" s="82" t="s">
        <v>136</v>
      </c>
      <c r="I228" s="82"/>
      <c r="J228" s="84">
        <v>0.2</v>
      </c>
      <c r="K228" s="84" t="s">
        <v>114</v>
      </c>
    </row>
    <row r="229" spans="1:11">
      <c r="A229" s="81" t="s">
        <v>5</v>
      </c>
      <c r="B229" s="82" t="s">
        <v>115</v>
      </c>
      <c r="C229" s="83">
        <v>39847</v>
      </c>
      <c r="D229" s="83"/>
      <c r="E229" s="84">
        <v>174</v>
      </c>
      <c r="F229" s="83"/>
      <c r="G229" s="82"/>
      <c r="H229" s="82" t="s">
        <v>136</v>
      </c>
      <c r="I229" s="82" t="s">
        <v>107</v>
      </c>
      <c r="J229" s="82">
        <v>0.2</v>
      </c>
      <c r="K229" s="84" t="s">
        <v>116</v>
      </c>
    </row>
    <row r="230" spans="1:11">
      <c r="A230" s="81" t="s">
        <v>5</v>
      </c>
      <c r="B230" s="82" t="s">
        <v>124</v>
      </c>
      <c r="C230" s="83">
        <v>39847</v>
      </c>
      <c r="D230" s="83"/>
      <c r="E230" s="84">
        <v>181.6</v>
      </c>
      <c r="F230" s="83"/>
      <c r="G230" s="82"/>
      <c r="H230" s="82" t="s">
        <v>136</v>
      </c>
      <c r="I230" s="82"/>
      <c r="J230" s="84">
        <v>0.2</v>
      </c>
      <c r="K230" s="84" t="s">
        <v>122</v>
      </c>
    </row>
    <row r="231" spans="1:11">
      <c r="A231" s="81" t="s">
        <v>5</v>
      </c>
      <c r="B231" s="82" t="s">
        <v>125</v>
      </c>
      <c r="C231" s="83">
        <v>39847</v>
      </c>
      <c r="D231" s="83"/>
      <c r="E231" s="84">
        <v>181.5</v>
      </c>
      <c r="F231" s="83"/>
      <c r="G231" s="82"/>
      <c r="H231" s="82" t="s">
        <v>136</v>
      </c>
      <c r="I231" s="82"/>
      <c r="J231" s="84">
        <v>0.2</v>
      </c>
      <c r="K231" s="84" t="s">
        <v>122</v>
      </c>
    </row>
    <row r="232" spans="1:11">
      <c r="A232" s="81" t="s">
        <v>5</v>
      </c>
      <c r="B232" s="82" t="s">
        <v>126</v>
      </c>
      <c r="C232" s="83">
        <v>39847</v>
      </c>
      <c r="D232" s="83"/>
      <c r="E232" s="84">
        <v>179.7</v>
      </c>
      <c r="F232" s="83"/>
      <c r="G232" s="82"/>
      <c r="H232" s="82" t="s">
        <v>136</v>
      </c>
      <c r="I232" s="82"/>
      <c r="J232" s="84">
        <v>0.2</v>
      </c>
      <c r="K232" s="84" t="s">
        <v>122</v>
      </c>
    </row>
    <row r="233" spans="1:11">
      <c r="A233" s="81" t="s">
        <v>5</v>
      </c>
      <c r="B233" s="82" t="s">
        <v>108</v>
      </c>
      <c r="C233" s="83">
        <v>39847</v>
      </c>
      <c r="D233" s="83"/>
      <c r="E233" s="84">
        <v>110.1</v>
      </c>
      <c r="F233" s="83"/>
      <c r="G233" s="82"/>
      <c r="H233" s="82" t="s">
        <v>137</v>
      </c>
      <c r="I233" s="82" t="s">
        <v>107</v>
      </c>
      <c r="J233" s="82">
        <v>0.5</v>
      </c>
      <c r="K233" s="84" t="s">
        <v>110</v>
      </c>
    </row>
    <row r="234" spans="1:11">
      <c r="A234" s="81" t="s">
        <v>5</v>
      </c>
      <c r="B234" s="82" t="s">
        <v>111</v>
      </c>
      <c r="C234" s="83">
        <v>39847</v>
      </c>
      <c r="D234" s="83"/>
      <c r="E234" s="84">
        <v>110.8</v>
      </c>
      <c r="F234" s="83"/>
      <c r="G234" s="82"/>
      <c r="H234" s="82" t="s">
        <v>137</v>
      </c>
      <c r="I234" s="82" t="s">
        <v>107</v>
      </c>
      <c r="J234" s="82">
        <v>0.5</v>
      </c>
      <c r="K234" s="84" t="s">
        <v>112</v>
      </c>
    </row>
    <row r="235" spans="1:11">
      <c r="A235" s="81" t="s">
        <v>5</v>
      </c>
      <c r="B235" s="82" t="s">
        <v>121</v>
      </c>
      <c r="C235" s="83">
        <v>39847</v>
      </c>
      <c r="D235" s="83"/>
      <c r="E235" s="84">
        <v>99.2</v>
      </c>
      <c r="F235" s="83"/>
      <c r="G235" s="82"/>
      <c r="H235" s="82" t="s">
        <v>137</v>
      </c>
      <c r="I235" s="82" t="s">
        <v>107</v>
      </c>
      <c r="J235" s="82">
        <v>0.5</v>
      </c>
      <c r="K235" s="84" t="s">
        <v>122</v>
      </c>
    </row>
    <row r="236" spans="1:11">
      <c r="A236" s="81" t="s">
        <v>5</v>
      </c>
      <c r="B236" s="82" t="s">
        <v>123</v>
      </c>
      <c r="C236" s="83">
        <v>39847</v>
      </c>
      <c r="D236" s="83"/>
      <c r="E236" s="84">
        <v>172.6</v>
      </c>
      <c r="F236" s="83"/>
      <c r="G236" s="82"/>
      <c r="H236" s="82" t="s">
        <v>137</v>
      </c>
      <c r="I236" s="82" t="s">
        <v>107</v>
      </c>
      <c r="J236" s="82">
        <v>0.5</v>
      </c>
      <c r="K236" s="84" t="s">
        <v>122</v>
      </c>
    </row>
    <row r="237" spans="1:11">
      <c r="A237" s="81" t="s">
        <v>5</v>
      </c>
      <c r="B237" s="82" t="s">
        <v>113</v>
      </c>
      <c r="C237" s="83">
        <v>39847</v>
      </c>
      <c r="D237" s="83"/>
      <c r="E237" s="84">
        <v>174.6</v>
      </c>
      <c r="F237" s="83"/>
      <c r="G237" s="82"/>
      <c r="H237" s="82" t="s">
        <v>137</v>
      </c>
      <c r="I237" s="82" t="s">
        <v>107</v>
      </c>
      <c r="J237" s="82">
        <v>0.5</v>
      </c>
      <c r="K237" s="84" t="s">
        <v>114</v>
      </c>
    </row>
    <row r="238" spans="1:11">
      <c r="A238" s="81" t="s">
        <v>5</v>
      </c>
      <c r="B238" s="82" t="s">
        <v>115</v>
      </c>
      <c r="C238" s="83">
        <v>39847</v>
      </c>
      <c r="D238" s="83"/>
      <c r="E238" s="84">
        <v>174</v>
      </c>
      <c r="F238" s="83"/>
      <c r="G238" s="82"/>
      <c r="H238" s="82" t="s">
        <v>137</v>
      </c>
      <c r="I238" s="82" t="s">
        <v>107</v>
      </c>
      <c r="J238" s="82">
        <v>0.5</v>
      </c>
      <c r="K238" s="84" t="s">
        <v>116</v>
      </c>
    </row>
    <row r="239" spans="1:11">
      <c r="A239" s="81" t="s">
        <v>5</v>
      </c>
      <c r="B239" s="82" t="s">
        <v>124</v>
      </c>
      <c r="C239" s="83">
        <v>39847</v>
      </c>
      <c r="D239" s="83"/>
      <c r="E239" s="84">
        <v>181.6</v>
      </c>
      <c r="F239" s="83"/>
      <c r="G239" s="82"/>
      <c r="H239" s="82" t="s">
        <v>137</v>
      </c>
      <c r="I239" s="82" t="s">
        <v>107</v>
      </c>
      <c r="J239" s="82">
        <v>0.5</v>
      </c>
      <c r="K239" s="84" t="s">
        <v>122</v>
      </c>
    </row>
    <row r="240" spans="1:11">
      <c r="A240" s="81" t="s">
        <v>5</v>
      </c>
      <c r="B240" s="82" t="s">
        <v>125</v>
      </c>
      <c r="C240" s="83">
        <v>39847</v>
      </c>
      <c r="D240" s="83"/>
      <c r="E240" s="84">
        <v>181.5</v>
      </c>
      <c r="F240" s="83"/>
      <c r="G240" s="82"/>
      <c r="H240" s="82" t="s">
        <v>137</v>
      </c>
      <c r="I240" s="82" t="s">
        <v>107</v>
      </c>
      <c r="J240" s="82">
        <v>0.5</v>
      </c>
      <c r="K240" s="84" t="s">
        <v>122</v>
      </c>
    </row>
    <row r="241" spans="1:11">
      <c r="A241" s="81" t="s">
        <v>5</v>
      </c>
      <c r="B241" s="82" t="s">
        <v>126</v>
      </c>
      <c r="C241" s="83">
        <v>39847</v>
      </c>
      <c r="D241" s="83"/>
      <c r="E241" s="84">
        <v>179.7</v>
      </c>
      <c r="F241" s="83"/>
      <c r="G241" s="82"/>
      <c r="H241" s="82" t="s">
        <v>137</v>
      </c>
      <c r="I241" s="82" t="s">
        <v>107</v>
      </c>
      <c r="J241" s="82">
        <v>0.5</v>
      </c>
      <c r="K241" s="84" t="s">
        <v>122</v>
      </c>
    </row>
    <row r="242" spans="1:11">
      <c r="A242" s="81" t="s">
        <v>5</v>
      </c>
      <c r="B242" s="82" t="s">
        <v>108</v>
      </c>
      <c r="C242" s="83">
        <v>39847</v>
      </c>
      <c r="D242" s="83"/>
      <c r="E242" s="84">
        <v>110.1</v>
      </c>
      <c r="F242" s="83"/>
      <c r="G242" s="82"/>
      <c r="H242" s="82" t="s">
        <v>138</v>
      </c>
      <c r="I242" s="82"/>
      <c r="J242" s="84">
        <v>416.7</v>
      </c>
      <c r="K242" s="84" t="s">
        <v>110</v>
      </c>
    </row>
    <row r="243" spans="1:11">
      <c r="A243" s="81" t="s">
        <v>5</v>
      </c>
      <c r="B243" s="82" t="s">
        <v>111</v>
      </c>
      <c r="C243" s="83">
        <v>39847</v>
      </c>
      <c r="D243" s="83"/>
      <c r="E243" s="84">
        <v>110.8</v>
      </c>
      <c r="F243" s="83"/>
      <c r="G243" s="82"/>
      <c r="H243" s="82" t="s">
        <v>138</v>
      </c>
      <c r="I243" s="82"/>
      <c r="J243" s="84">
        <v>415.1</v>
      </c>
      <c r="K243" s="84" t="s">
        <v>112</v>
      </c>
    </row>
    <row r="244" spans="1:11">
      <c r="A244" s="81" t="s">
        <v>5</v>
      </c>
      <c r="B244" s="82" t="s">
        <v>121</v>
      </c>
      <c r="C244" s="83">
        <v>39847</v>
      </c>
      <c r="D244" s="83"/>
      <c r="E244" s="84">
        <v>99.2</v>
      </c>
      <c r="F244" s="83"/>
      <c r="G244" s="82"/>
      <c r="H244" s="82" t="s">
        <v>138</v>
      </c>
      <c r="I244" s="82"/>
      <c r="J244" s="84">
        <v>379.2</v>
      </c>
      <c r="K244" s="84" t="s">
        <v>122</v>
      </c>
    </row>
    <row r="245" spans="1:11">
      <c r="A245" s="81" t="s">
        <v>5</v>
      </c>
      <c r="B245" s="82" t="s">
        <v>123</v>
      </c>
      <c r="C245" s="83">
        <v>39847</v>
      </c>
      <c r="D245" s="83"/>
      <c r="E245" s="84">
        <v>172.6</v>
      </c>
      <c r="F245" s="83"/>
      <c r="G245" s="82"/>
      <c r="H245" s="82" t="s">
        <v>138</v>
      </c>
      <c r="I245" s="82"/>
      <c r="J245" s="84">
        <v>537.9</v>
      </c>
      <c r="K245" s="84" t="s">
        <v>122</v>
      </c>
    </row>
    <row r="246" spans="1:11">
      <c r="A246" s="81" t="s">
        <v>5</v>
      </c>
      <c r="B246" s="82" t="s">
        <v>113</v>
      </c>
      <c r="C246" s="83">
        <v>39847</v>
      </c>
      <c r="D246" s="83"/>
      <c r="E246" s="84">
        <v>174.6</v>
      </c>
      <c r="F246" s="83"/>
      <c r="G246" s="82"/>
      <c r="H246" s="82" t="s">
        <v>138</v>
      </c>
      <c r="I246" s="82"/>
      <c r="J246" s="84">
        <v>543.5</v>
      </c>
      <c r="K246" s="84" t="s">
        <v>114</v>
      </c>
    </row>
    <row r="247" spans="1:11">
      <c r="A247" s="81" t="s">
        <v>5</v>
      </c>
      <c r="B247" s="82" t="s">
        <v>115</v>
      </c>
      <c r="C247" s="83">
        <v>39847</v>
      </c>
      <c r="D247" s="83"/>
      <c r="E247" s="84">
        <v>174</v>
      </c>
      <c r="F247" s="83"/>
      <c r="G247" s="82"/>
      <c r="H247" s="82" t="s">
        <v>138</v>
      </c>
      <c r="I247" s="82"/>
      <c r="J247" s="84">
        <v>540.1</v>
      </c>
      <c r="K247" s="84" t="s">
        <v>116</v>
      </c>
    </row>
    <row r="248" spans="1:11">
      <c r="A248" s="81" t="s">
        <v>5</v>
      </c>
      <c r="B248" s="82" t="s">
        <v>124</v>
      </c>
      <c r="C248" s="83">
        <v>39847</v>
      </c>
      <c r="D248" s="83"/>
      <c r="E248" s="84">
        <v>181.6</v>
      </c>
      <c r="F248" s="83"/>
      <c r="G248" s="82"/>
      <c r="H248" s="82" t="s">
        <v>138</v>
      </c>
      <c r="I248" s="82"/>
      <c r="J248" s="84">
        <v>541.5</v>
      </c>
      <c r="K248" s="84" t="s">
        <v>122</v>
      </c>
    </row>
    <row r="249" spans="1:11">
      <c r="A249" s="81" t="s">
        <v>5</v>
      </c>
      <c r="B249" s="82" t="s">
        <v>125</v>
      </c>
      <c r="C249" s="83">
        <v>39847</v>
      </c>
      <c r="D249" s="83"/>
      <c r="E249" s="84">
        <v>181.5</v>
      </c>
      <c r="F249" s="83"/>
      <c r="G249" s="82"/>
      <c r="H249" s="82" t="s">
        <v>138</v>
      </c>
      <c r="I249" s="82"/>
      <c r="J249" s="84">
        <v>541.6</v>
      </c>
      <c r="K249" s="84" t="s">
        <v>122</v>
      </c>
    </row>
    <row r="250" spans="1:11">
      <c r="A250" s="81" t="s">
        <v>5</v>
      </c>
      <c r="B250" s="82" t="s">
        <v>126</v>
      </c>
      <c r="C250" s="83">
        <v>39847</v>
      </c>
      <c r="D250" s="83"/>
      <c r="E250" s="84">
        <v>179.7</v>
      </c>
      <c r="F250" s="83"/>
      <c r="G250" s="82"/>
      <c r="H250" s="82" t="s">
        <v>138</v>
      </c>
      <c r="I250" s="82"/>
      <c r="J250" s="84">
        <v>546.9</v>
      </c>
      <c r="K250" s="84" t="s">
        <v>122</v>
      </c>
    </row>
    <row r="251" spans="1:11">
      <c r="A251" s="81" t="s">
        <v>5</v>
      </c>
      <c r="B251" s="82" t="s">
        <v>108</v>
      </c>
      <c r="C251" s="83">
        <v>39847</v>
      </c>
      <c r="D251" s="83"/>
      <c r="E251" s="84">
        <v>110.1</v>
      </c>
      <c r="F251" s="83"/>
      <c r="G251" s="82"/>
      <c r="H251" s="82" t="s">
        <v>139</v>
      </c>
      <c r="I251" s="82" t="s">
        <v>107</v>
      </c>
      <c r="J251" s="82">
        <v>0.1</v>
      </c>
      <c r="K251" s="84" t="s">
        <v>110</v>
      </c>
    </row>
    <row r="252" spans="1:11">
      <c r="A252" s="81" t="s">
        <v>5</v>
      </c>
      <c r="B252" s="82" t="s">
        <v>111</v>
      </c>
      <c r="C252" s="83">
        <v>39847</v>
      </c>
      <c r="D252" s="83"/>
      <c r="E252" s="84">
        <v>110.8</v>
      </c>
      <c r="F252" s="83"/>
      <c r="G252" s="82"/>
      <c r="H252" s="82" t="s">
        <v>139</v>
      </c>
      <c r="I252" s="82" t="s">
        <v>107</v>
      </c>
      <c r="J252" s="82">
        <v>0.1</v>
      </c>
      <c r="K252" s="84" t="s">
        <v>112</v>
      </c>
    </row>
    <row r="253" spans="1:11">
      <c r="A253" s="81" t="s">
        <v>5</v>
      </c>
      <c r="B253" s="82" t="s">
        <v>121</v>
      </c>
      <c r="C253" s="83">
        <v>39847</v>
      </c>
      <c r="D253" s="83"/>
      <c r="E253" s="84">
        <v>99.2</v>
      </c>
      <c r="F253" s="83"/>
      <c r="G253" s="82"/>
      <c r="H253" s="82" t="s">
        <v>139</v>
      </c>
      <c r="I253" s="82" t="s">
        <v>107</v>
      </c>
      <c r="J253" s="82">
        <v>0.1</v>
      </c>
      <c r="K253" s="84" t="s">
        <v>122</v>
      </c>
    </row>
    <row r="254" spans="1:11">
      <c r="A254" s="81" t="s">
        <v>5</v>
      </c>
      <c r="B254" s="82" t="s">
        <v>123</v>
      </c>
      <c r="C254" s="83">
        <v>39847</v>
      </c>
      <c r="D254" s="83"/>
      <c r="E254" s="84">
        <v>172.6</v>
      </c>
      <c r="F254" s="83"/>
      <c r="G254" s="82"/>
      <c r="H254" s="82" t="s">
        <v>139</v>
      </c>
      <c r="I254" s="82" t="s">
        <v>107</v>
      </c>
      <c r="J254" s="82">
        <v>0.1</v>
      </c>
      <c r="K254" s="84" t="s">
        <v>122</v>
      </c>
    </row>
    <row r="255" spans="1:11">
      <c r="A255" s="81" t="s">
        <v>5</v>
      </c>
      <c r="B255" s="82" t="s">
        <v>113</v>
      </c>
      <c r="C255" s="83">
        <v>39847</v>
      </c>
      <c r="D255" s="83"/>
      <c r="E255" s="84">
        <v>174.6</v>
      </c>
      <c r="F255" s="83"/>
      <c r="G255" s="82"/>
      <c r="H255" s="82" t="s">
        <v>139</v>
      </c>
      <c r="I255" s="82" t="s">
        <v>107</v>
      </c>
      <c r="J255" s="82">
        <v>0.1</v>
      </c>
      <c r="K255" s="84" t="s">
        <v>114</v>
      </c>
    </row>
    <row r="256" spans="1:11">
      <c r="A256" s="81" t="s">
        <v>5</v>
      </c>
      <c r="B256" s="82" t="s">
        <v>115</v>
      </c>
      <c r="C256" s="83">
        <v>39847</v>
      </c>
      <c r="D256" s="83"/>
      <c r="E256" s="84">
        <v>174</v>
      </c>
      <c r="F256" s="83"/>
      <c r="G256" s="82"/>
      <c r="H256" s="82" t="s">
        <v>139</v>
      </c>
      <c r="I256" s="82" t="s">
        <v>107</v>
      </c>
      <c r="J256" s="82">
        <v>0.1</v>
      </c>
      <c r="K256" s="84" t="s">
        <v>116</v>
      </c>
    </row>
    <row r="257" spans="1:11">
      <c r="A257" s="81" t="s">
        <v>5</v>
      </c>
      <c r="B257" s="82" t="s">
        <v>124</v>
      </c>
      <c r="C257" s="83">
        <v>39847</v>
      </c>
      <c r="D257" s="83"/>
      <c r="E257" s="84">
        <v>181.6</v>
      </c>
      <c r="F257" s="83"/>
      <c r="G257" s="82"/>
      <c r="H257" s="82" t="s">
        <v>139</v>
      </c>
      <c r="I257" s="82" t="s">
        <v>107</v>
      </c>
      <c r="J257" s="82">
        <v>0.1</v>
      </c>
      <c r="K257" s="84" t="s">
        <v>122</v>
      </c>
    </row>
    <row r="258" spans="1:11">
      <c r="A258" s="81" t="s">
        <v>5</v>
      </c>
      <c r="B258" s="82" t="s">
        <v>125</v>
      </c>
      <c r="C258" s="83">
        <v>39847</v>
      </c>
      <c r="D258" s="83"/>
      <c r="E258" s="84">
        <v>181.5</v>
      </c>
      <c r="F258" s="83"/>
      <c r="G258" s="82"/>
      <c r="H258" s="82" t="s">
        <v>139</v>
      </c>
      <c r="I258" s="82" t="s">
        <v>107</v>
      </c>
      <c r="J258" s="82">
        <v>0.1</v>
      </c>
      <c r="K258" s="84" t="s">
        <v>122</v>
      </c>
    </row>
    <row r="259" spans="1:11">
      <c r="A259" s="81" t="s">
        <v>5</v>
      </c>
      <c r="B259" s="82" t="s">
        <v>126</v>
      </c>
      <c r="C259" s="83">
        <v>39847</v>
      </c>
      <c r="D259" s="83"/>
      <c r="E259" s="84">
        <v>179.7</v>
      </c>
      <c r="F259" s="83"/>
      <c r="G259" s="82"/>
      <c r="H259" s="82" t="s">
        <v>139</v>
      </c>
      <c r="I259" s="82" t="s">
        <v>107</v>
      </c>
      <c r="J259" s="82">
        <v>0.1</v>
      </c>
      <c r="K259" s="84" t="s">
        <v>122</v>
      </c>
    </row>
    <row r="260" spans="1:11">
      <c r="A260" s="81" t="s">
        <v>5</v>
      </c>
      <c r="B260" s="82" t="s">
        <v>108</v>
      </c>
      <c r="C260" s="83">
        <v>39847</v>
      </c>
      <c r="D260" s="83"/>
      <c r="E260" s="84">
        <v>110.1</v>
      </c>
      <c r="F260" s="83"/>
      <c r="G260" s="82"/>
      <c r="H260" s="82" t="s">
        <v>140</v>
      </c>
      <c r="I260" s="82" t="s">
        <v>107</v>
      </c>
      <c r="J260" s="82">
        <v>0.1</v>
      </c>
      <c r="K260" s="84" t="s">
        <v>110</v>
      </c>
    </row>
    <row r="261" spans="1:11">
      <c r="A261" s="81" t="s">
        <v>5</v>
      </c>
      <c r="B261" s="82" t="s">
        <v>111</v>
      </c>
      <c r="C261" s="83">
        <v>39847</v>
      </c>
      <c r="D261" s="83"/>
      <c r="E261" s="84">
        <v>110.8</v>
      </c>
      <c r="F261" s="83"/>
      <c r="G261" s="82"/>
      <c r="H261" s="82" t="s">
        <v>140</v>
      </c>
      <c r="I261" s="82" t="s">
        <v>107</v>
      </c>
      <c r="J261" s="82">
        <v>0.1</v>
      </c>
      <c r="K261" s="84" t="s">
        <v>112</v>
      </c>
    </row>
    <row r="262" spans="1:11">
      <c r="A262" s="81" t="s">
        <v>5</v>
      </c>
      <c r="B262" s="82" t="s">
        <v>121</v>
      </c>
      <c r="C262" s="83">
        <v>39847</v>
      </c>
      <c r="D262" s="83"/>
      <c r="E262" s="84">
        <v>99.2</v>
      </c>
      <c r="F262" s="83"/>
      <c r="G262" s="82"/>
      <c r="H262" s="82" t="s">
        <v>140</v>
      </c>
      <c r="I262" s="82" t="s">
        <v>107</v>
      </c>
      <c r="J262" s="82">
        <v>0.1</v>
      </c>
      <c r="K262" s="84" t="s">
        <v>122</v>
      </c>
    </row>
    <row r="263" spans="1:11">
      <c r="A263" s="81" t="s">
        <v>5</v>
      </c>
      <c r="B263" s="82" t="s">
        <v>123</v>
      </c>
      <c r="C263" s="83">
        <v>39847</v>
      </c>
      <c r="D263" s="83"/>
      <c r="E263" s="84">
        <v>172.6</v>
      </c>
      <c r="F263" s="83"/>
      <c r="G263" s="82"/>
      <c r="H263" s="82" t="s">
        <v>140</v>
      </c>
      <c r="I263" s="82" t="s">
        <v>107</v>
      </c>
      <c r="J263" s="82">
        <v>0.1</v>
      </c>
      <c r="K263" s="84" t="s">
        <v>122</v>
      </c>
    </row>
    <row r="264" spans="1:11">
      <c r="A264" s="81" t="s">
        <v>5</v>
      </c>
      <c r="B264" s="82" t="s">
        <v>113</v>
      </c>
      <c r="C264" s="83">
        <v>39847</v>
      </c>
      <c r="D264" s="83"/>
      <c r="E264" s="84">
        <v>174.6</v>
      </c>
      <c r="F264" s="83"/>
      <c r="G264" s="82"/>
      <c r="H264" s="82" t="s">
        <v>140</v>
      </c>
      <c r="I264" s="82" t="s">
        <v>107</v>
      </c>
      <c r="J264" s="82">
        <v>0.1</v>
      </c>
      <c r="K264" s="84" t="s">
        <v>114</v>
      </c>
    </row>
    <row r="265" spans="1:11">
      <c r="A265" s="81" t="s">
        <v>5</v>
      </c>
      <c r="B265" s="82" t="s">
        <v>115</v>
      </c>
      <c r="C265" s="83">
        <v>39847</v>
      </c>
      <c r="D265" s="83"/>
      <c r="E265" s="84">
        <v>174</v>
      </c>
      <c r="F265" s="83"/>
      <c r="G265" s="82"/>
      <c r="H265" s="82" t="s">
        <v>140</v>
      </c>
      <c r="I265" s="82" t="s">
        <v>107</v>
      </c>
      <c r="J265" s="82">
        <v>0.1</v>
      </c>
      <c r="K265" s="84" t="s">
        <v>116</v>
      </c>
    </row>
    <row r="266" spans="1:11">
      <c r="A266" s="81" t="s">
        <v>5</v>
      </c>
      <c r="B266" s="82" t="s">
        <v>124</v>
      </c>
      <c r="C266" s="83">
        <v>39847</v>
      </c>
      <c r="D266" s="83"/>
      <c r="E266" s="84">
        <v>181.6</v>
      </c>
      <c r="F266" s="83"/>
      <c r="G266" s="82"/>
      <c r="H266" s="82" t="s">
        <v>140</v>
      </c>
      <c r="I266" s="82" t="s">
        <v>107</v>
      </c>
      <c r="J266" s="82">
        <v>0.1</v>
      </c>
      <c r="K266" s="84" t="s">
        <v>122</v>
      </c>
    </row>
    <row r="267" spans="1:11">
      <c r="A267" s="81" t="s">
        <v>5</v>
      </c>
      <c r="B267" s="82" t="s">
        <v>125</v>
      </c>
      <c r="C267" s="83">
        <v>39847</v>
      </c>
      <c r="D267" s="83"/>
      <c r="E267" s="84">
        <v>181.5</v>
      </c>
      <c r="F267" s="83"/>
      <c r="G267" s="82"/>
      <c r="H267" s="82" t="s">
        <v>140</v>
      </c>
      <c r="I267" s="82" t="s">
        <v>107</v>
      </c>
      <c r="J267" s="82">
        <v>0.1</v>
      </c>
      <c r="K267" s="84" t="s">
        <v>122</v>
      </c>
    </row>
    <row r="268" spans="1:11">
      <c r="A268" s="81" t="s">
        <v>5</v>
      </c>
      <c r="B268" s="82" t="s">
        <v>126</v>
      </c>
      <c r="C268" s="83">
        <v>39847</v>
      </c>
      <c r="D268" s="83"/>
      <c r="E268" s="84">
        <v>179.7</v>
      </c>
      <c r="F268" s="83"/>
      <c r="G268" s="82"/>
      <c r="H268" s="82" t="s">
        <v>140</v>
      </c>
      <c r="I268" s="82" t="s">
        <v>107</v>
      </c>
      <c r="J268" s="82">
        <v>0.1</v>
      </c>
      <c r="K268" s="84" t="s">
        <v>122</v>
      </c>
    </row>
    <row r="269" spans="1:11">
      <c r="A269" s="81" t="s">
        <v>5</v>
      </c>
      <c r="B269" s="82" t="s">
        <v>108</v>
      </c>
      <c r="C269" s="83">
        <v>39847</v>
      </c>
      <c r="D269" s="83"/>
      <c r="E269" s="84">
        <v>110.1</v>
      </c>
      <c r="F269" s="83"/>
      <c r="G269" s="82"/>
      <c r="H269" s="82" t="s">
        <v>141</v>
      </c>
      <c r="I269" s="82" t="s">
        <v>107</v>
      </c>
      <c r="J269" s="82">
        <v>0.2</v>
      </c>
      <c r="K269" s="84" t="s">
        <v>110</v>
      </c>
    </row>
    <row r="270" spans="1:11">
      <c r="A270" s="81" t="s">
        <v>5</v>
      </c>
      <c r="B270" s="82" t="s">
        <v>111</v>
      </c>
      <c r="C270" s="83">
        <v>39847</v>
      </c>
      <c r="D270" s="83"/>
      <c r="E270" s="84">
        <v>110.8</v>
      </c>
      <c r="F270" s="83"/>
      <c r="G270" s="82"/>
      <c r="H270" s="82" t="s">
        <v>141</v>
      </c>
      <c r="I270" s="82" t="s">
        <v>107</v>
      </c>
      <c r="J270" s="82">
        <v>0.2</v>
      </c>
      <c r="K270" s="84" t="s">
        <v>112</v>
      </c>
    </row>
    <row r="271" spans="1:11">
      <c r="A271" s="81" t="s">
        <v>5</v>
      </c>
      <c r="B271" s="82" t="s">
        <v>121</v>
      </c>
      <c r="C271" s="83">
        <v>39847</v>
      </c>
      <c r="D271" s="83"/>
      <c r="E271" s="84">
        <v>99.2</v>
      </c>
      <c r="F271" s="83"/>
      <c r="G271" s="82"/>
      <c r="H271" s="82" t="s">
        <v>141</v>
      </c>
      <c r="I271" s="82" t="s">
        <v>107</v>
      </c>
      <c r="J271" s="82">
        <v>0.2</v>
      </c>
      <c r="K271" s="84" t="s">
        <v>122</v>
      </c>
    </row>
    <row r="272" spans="1:11">
      <c r="A272" s="81" t="s">
        <v>5</v>
      </c>
      <c r="B272" s="82" t="s">
        <v>123</v>
      </c>
      <c r="C272" s="83">
        <v>39847</v>
      </c>
      <c r="D272" s="83"/>
      <c r="E272" s="84">
        <v>172.6</v>
      </c>
      <c r="F272" s="83"/>
      <c r="G272" s="82"/>
      <c r="H272" s="82" t="s">
        <v>141</v>
      </c>
      <c r="I272" s="82" t="s">
        <v>107</v>
      </c>
      <c r="J272" s="82">
        <v>0.2</v>
      </c>
      <c r="K272" s="84" t="s">
        <v>122</v>
      </c>
    </row>
    <row r="273" spans="1:14">
      <c r="A273" s="81" t="s">
        <v>5</v>
      </c>
      <c r="B273" s="82" t="s">
        <v>113</v>
      </c>
      <c r="C273" s="83">
        <v>39847</v>
      </c>
      <c r="D273" s="83"/>
      <c r="E273" s="84">
        <v>174.6</v>
      </c>
      <c r="F273" s="83"/>
      <c r="G273" s="82"/>
      <c r="H273" s="82" t="s">
        <v>141</v>
      </c>
      <c r="I273" s="82"/>
      <c r="J273" s="84">
        <v>2</v>
      </c>
      <c r="K273" s="84" t="s">
        <v>114</v>
      </c>
    </row>
    <row r="274" spans="1:14">
      <c r="A274" s="81" t="s">
        <v>5</v>
      </c>
      <c r="B274" s="82" t="s">
        <v>115</v>
      </c>
      <c r="C274" s="83">
        <v>39847</v>
      </c>
      <c r="D274" s="83"/>
      <c r="E274" s="84">
        <v>174</v>
      </c>
      <c r="F274" s="83"/>
      <c r="G274" s="82"/>
      <c r="H274" s="82" t="s">
        <v>141</v>
      </c>
      <c r="I274" s="82" t="s">
        <v>107</v>
      </c>
      <c r="J274" s="82">
        <v>0.2</v>
      </c>
      <c r="K274" s="84" t="s">
        <v>116</v>
      </c>
    </row>
    <row r="275" spans="1:14">
      <c r="A275" s="81" t="s">
        <v>5</v>
      </c>
      <c r="B275" s="82" t="s">
        <v>124</v>
      </c>
      <c r="C275" s="83">
        <v>39847</v>
      </c>
      <c r="D275" s="83"/>
      <c r="E275" s="84">
        <v>181.6</v>
      </c>
      <c r="F275" s="83"/>
      <c r="G275" s="82"/>
      <c r="H275" s="82" t="s">
        <v>141</v>
      </c>
      <c r="I275" s="82" t="s">
        <v>107</v>
      </c>
      <c r="J275" s="82">
        <v>0.2</v>
      </c>
      <c r="K275" s="84" t="s">
        <v>122</v>
      </c>
    </row>
    <row r="276" spans="1:14">
      <c r="A276" s="81" t="s">
        <v>5</v>
      </c>
      <c r="B276" s="82" t="s">
        <v>125</v>
      </c>
      <c r="C276" s="83">
        <v>39847</v>
      </c>
      <c r="D276" s="83"/>
      <c r="E276" s="84">
        <v>181.5</v>
      </c>
      <c r="F276" s="83"/>
      <c r="G276" s="82"/>
      <c r="H276" s="82" t="s">
        <v>141</v>
      </c>
      <c r="I276" s="82" t="s">
        <v>107</v>
      </c>
      <c r="J276" s="82">
        <v>0.2</v>
      </c>
      <c r="K276" s="84" t="s">
        <v>122</v>
      </c>
    </row>
    <row r="277" spans="1:14">
      <c r="A277" s="81" t="s">
        <v>5</v>
      </c>
      <c r="B277" s="82" t="s">
        <v>126</v>
      </c>
      <c r="C277" s="83">
        <v>39847</v>
      </c>
      <c r="D277" s="83"/>
      <c r="E277" s="84">
        <v>179.7</v>
      </c>
      <c r="F277" s="83"/>
      <c r="G277" s="82"/>
      <c r="H277" s="82" t="s">
        <v>141</v>
      </c>
      <c r="I277" s="82" t="s">
        <v>107</v>
      </c>
      <c r="J277" s="82">
        <v>0.2</v>
      </c>
      <c r="K277" s="84" t="s">
        <v>122</v>
      </c>
    </row>
    <row r="278" spans="1:14">
      <c r="A278" s="81" t="s">
        <v>5</v>
      </c>
      <c r="B278" s="82" t="s">
        <v>108</v>
      </c>
      <c r="C278" s="83">
        <v>39847</v>
      </c>
      <c r="D278" s="83"/>
      <c r="E278" s="84">
        <v>110.1</v>
      </c>
      <c r="F278" s="83"/>
      <c r="G278" s="82"/>
      <c r="H278" s="82" t="s">
        <v>142</v>
      </c>
      <c r="I278" s="82"/>
      <c r="J278" s="84">
        <v>3.5</v>
      </c>
      <c r="K278" s="84" t="s">
        <v>110</v>
      </c>
    </row>
    <row r="279" spans="1:14">
      <c r="A279" s="81" t="s">
        <v>5</v>
      </c>
      <c r="B279" s="82" t="s">
        <v>111</v>
      </c>
      <c r="C279" s="83">
        <v>39847</v>
      </c>
      <c r="D279" s="83"/>
      <c r="E279" s="84">
        <v>110.8</v>
      </c>
      <c r="F279" s="83"/>
      <c r="G279" s="82"/>
      <c r="H279" s="82" t="s">
        <v>142</v>
      </c>
      <c r="I279" s="82"/>
      <c r="J279" s="84">
        <v>3.3</v>
      </c>
      <c r="K279" s="84" t="s">
        <v>112</v>
      </c>
    </row>
    <row r="280" spans="1:14">
      <c r="A280" s="81" t="s">
        <v>5</v>
      </c>
      <c r="B280" s="82" t="s">
        <v>121</v>
      </c>
      <c r="C280" s="83">
        <v>39847</v>
      </c>
      <c r="D280" s="83"/>
      <c r="E280" s="84">
        <v>99.2</v>
      </c>
      <c r="F280" s="83"/>
      <c r="G280" s="82"/>
      <c r="H280" s="82" t="s">
        <v>142</v>
      </c>
      <c r="I280" s="82"/>
      <c r="J280" s="84">
        <v>3.3</v>
      </c>
      <c r="K280" s="84" t="s">
        <v>122</v>
      </c>
    </row>
    <row r="281" spans="1:14">
      <c r="A281" s="81" t="s">
        <v>5</v>
      </c>
      <c r="B281" s="82" t="s">
        <v>123</v>
      </c>
      <c r="C281" s="83">
        <v>39847</v>
      </c>
      <c r="D281" s="83"/>
      <c r="E281" s="84">
        <v>172.6</v>
      </c>
      <c r="F281" s="83"/>
      <c r="G281" s="82"/>
      <c r="H281" s="82" t="s">
        <v>142</v>
      </c>
      <c r="I281" s="82"/>
      <c r="J281" s="84">
        <v>6.7</v>
      </c>
      <c r="K281" s="84" t="s">
        <v>122</v>
      </c>
    </row>
    <row r="282" spans="1:14">
      <c r="A282" s="81" t="s">
        <v>5</v>
      </c>
      <c r="B282" s="82" t="s">
        <v>113</v>
      </c>
      <c r="C282" s="83">
        <v>39847</v>
      </c>
      <c r="D282" s="83"/>
      <c r="E282" s="84">
        <v>174.6</v>
      </c>
      <c r="F282" s="83"/>
      <c r="G282" s="82"/>
      <c r="H282" s="82" t="s">
        <v>142</v>
      </c>
      <c r="I282" s="82"/>
      <c r="J282" s="84">
        <v>7</v>
      </c>
      <c r="K282" s="84" t="s">
        <v>114</v>
      </c>
    </row>
    <row r="283" spans="1:14">
      <c r="A283" s="81" t="s">
        <v>5</v>
      </c>
      <c r="B283" s="82" t="s">
        <v>115</v>
      </c>
      <c r="C283" s="83">
        <v>39847</v>
      </c>
      <c r="D283" s="83"/>
      <c r="E283" s="84">
        <v>174</v>
      </c>
      <c r="F283" s="83"/>
      <c r="G283" s="82"/>
      <c r="H283" s="82" t="s">
        <v>142</v>
      </c>
      <c r="I283" s="82"/>
      <c r="J283" s="84">
        <v>6.7</v>
      </c>
      <c r="K283" s="84" t="s">
        <v>116</v>
      </c>
    </row>
    <row r="284" spans="1:14">
      <c r="A284" s="81" t="s">
        <v>5</v>
      </c>
      <c r="B284" s="82" t="s">
        <v>124</v>
      </c>
      <c r="C284" s="83">
        <v>39847</v>
      </c>
      <c r="D284" s="83"/>
      <c r="E284" s="84">
        <v>181.6</v>
      </c>
      <c r="F284" s="83"/>
      <c r="G284" s="82"/>
      <c r="H284" s="82" t="s">
        <v>142</v>
      </c>
      <c r="I284" s="82"/>
      <c r="J284" s="84">
        <v>7.2</v>
      </c>
      <c r="K284" s="84" t="s">
        <v>122</v>
      </c>
    </row>
    <row r="285" spans="1:14">
      <c r="A285" s="81" t="s">
        <v>5</v>
      </c>
      <c r="B285" s="82" t="s">
        <v>125</v>
      </c>
      <c r="C285" s="83">
        <v>39847</v>
      </c>
      <c r="D285" s="83"/>
      <c r="E285" s="84">
        <v>181.5</v>
      </c>
      <c r="F285" s="83"/>
      <c r="G285" s="82"/>
      <c r="H285" s="82" t="s">
        <v>142</v>
      </c>
      <c r="I285" s="82"/>
      <c r="J285" s="84">
        <v>7</v>
      </c>
      <c r="K285" s="84" t="s">
        <v>122</v>
      </c>
    </row>
    <row r="286" spans="1:14">
      <c r="A286" s="81" t="s">
        <v>5</v>
      </c>
      <c r="B286" s="82" t="s">
        <v>126</v>
      </c>
      <c r="C286" s="83">
        <v>39847</v>
      </c>
      <c r="D286" s="83"/>
      <c r="E286" s="84">
        <v>179.7</v>
      </c>
      <c r="F286" s="83"/>
      <c r="G286" s="82"/>
      <c r="H286" s="82" t="s">
        <v>142</v>
      </c>
      <c r="I286" s="82"/>
      <c r="J286" s="84">
        <v>7.6</v>
      </c>
      <c r="K286" s="84" t="s">
        <v>122</v>
      </c>
    </row>
    <row r="287" spans="1:14" s="87" customFormat="1">
      <c r="A287" s="81" t="s">
        <v>5</v>
      </c>
      <c r="B287" s="82" t="s">
        <v>123</v>
      </c>
      <c r="C287" s="83">
        <v>39847</v>
      </c>
      <c r="D287" s="83"/>
      <c r="E287" s="84">
        <v>172.6</v>
      </c>
      <c r="F287" s="83"/>
      <c r="G287" s="82"/>
      <c r="H287" s="82" t="s">
        <v>119</v>
      </c>
      <c r="I287" s="82"/>
      <c r="J287" s="84">
        <v>0.7</v>
      </c>
      <c r="K287" s="84" t="s">
        <v>122</v>
      </c>
      <c r="L287" s="32">
        <f>IF(E287&gt;400,((0.986)*EXP((0.8473*LN(400)+(0.884)))),((0.986)*EXP((0.8473*LN(E287)+(0.884)))))</f>
        <v>187.60218810373584</v>
      </c>
      <c r="M287" s="86" t="str">
        <f>IF(J287&gt;L287,1,"")</f>
        <v/>
      </c>
      <c r="N287" s="81"/>
    </row>
    <row r="288" spans="1:14" s="87" customFormat="1">
      <c r="A288" s="81" t="s">
        <v>5</v>
      </c>
      <c r="B288" s="82" t="s">
        <v>126</v>
      </c>
      <c r="C288" s="83">
        <v>39847</v>
      </c>
      <c r="D288" s="83"/>
      <c r="E288" s="84">
        <v>179.7</v>
      </c>
      <c r="F288" s="83"/>
      <c r="G288" s="82"/>
      <c r="H288" s="82" t="s">
        <v>119</v>
      </c>
      <c r="I288" s="82"/>
      <c r="J288" s="84">
        <v>0.4</v>
      </c>
      <c r="K288" s="84" t="s">
        <v>122</v>
      </c>
      <c r="L288" s="32">
        <f>IF(E288&gt;400,((0.986)*EXP((0.8473*LN(400)+(0.884)))),((0.986)*EXP((0.8473*LN(E288)+(0.884)))))</f>
        <v>194.12068836264751</v>
      </c>
      <c r="M288" s="86" t="str">
        <f>IF(J288&gt;L288,1,"")</f>
        <v/>
      </c>
      <c r="N288" s="81"/>
    </row>
    <row r="289" spans="1:11">
      <c r="A289" s="81" t="s">
        <v>5</v>
      </c>
      <c r="B289" s="82" t="s">
        <v>108</v>
      </c>
      <c r="C289" s="83">
        <v>39847</v>
      </c>
      <c r="D289" s="83"/>
      <c r="E289" s="84">
        <v>110.1</v>
      </c>
      <c r="F289" s="83"/>
      <c r="G289" s="82"/>
      <c r="H289" s="82" t="s">
        <v>120</v>
      </c>
      <c r="I289" s="82"/>
      <c r="J289" s="85">
        <v>0.8</v>
      </c>
      <c r="K289" s="85" t="s">
        <v>143</v>
      </c>
    </row>
    <row r="290" spans="1:11">
      <c r="A290" s="81" t="s">
        <v>5</v>
      </c>
      <c r="B290" s="82" t="s">
        <v>108</v>
      </c>
      <c r="C290" s="83">
        <v>39847</v>
      </c>
      <c r="D290" s="83"/>
      <c r="E290" s="84">
        <v>110.1</v>
      </c>
      <c r="F290" s="83"/>
      <c r="G290" s="82"/>
      <c r="H290" s="82" t="s">
        <v>127</v>
      </c>
      <c r="I290" s="82"/>
      <c r="J290" s="85">
        <v>0.7</v>
      </c>
      <c r="K290" s="85" t="s">
        <v>143</v>
      </c>
    </row>
    <row r="291" spans="1:11">
      <c r="A291" s="81" t="s">
        <v>5</v>
      </c>
      <c r="B291" s="82" t="s">
        <v>108</v>
      </c>
      <c r="C291" s="83">
        <v>39847</v>
      </c>
      <c r="D291" s="83"/>
      <c r="E291" s="84">
        <v>110.1</v>
      </c>
      <c r="F291" s="83"/>
      <c r="G291" s="82"/>
      <c r="H291" s="82" t="s">
        <v>128</v>
      </c>
      <c r="I291" s="82"/>
      <c r="J291" s="85">
        <v>115.3</v>
      </c>
      <c r="K291" s="85" t="s">
        <v>143</v>
      </c>
    </row>
    <row r="292" spans="1:11">
      <c r="A292" s="81" t="s">
        <v>5</v>
      </c>
      <c r="B292" s="82" t="s">
        <v>108</v>
      </c>
      <c r="C292" s="83">
        <v>39847</v>
      </c>
      <c r="D292" s="83"/>
      <c r="E292" s="84">
        <v>110.1</v>
      </c>
      <c r="F292" s="83"/>
      <c r="G292" s="82"/>
      <c r="H292" s="82" t="s">
        <v>129</v>
      </c>
      <c r="I292" s="82" t="s">
        <v>107</v>
      </c>
      <c r="J292" s="90">
        <v>0.2</v>
      </c>
      <c r="K292" s="85" t="s">
        <v>143</v>
      </c>
    </row>
    <row r="293" spans="1:11">
      <c r="A293" s="81" t="s">
        <v>5</v>
      </c>
      <c r="B293" s="82" t="s">
        <v>108</v>
      </c>
      <c r="C293" s="83">
        <v>39847</v>
      </c>
      <c r="D293" s="83"/>
      <c r="E293" s="84">
        <v>110.1</v>
      </c>
      <c r="F293" s="83"/>
      <c r="G293" s="82"/>
      <c r="H293" s="82" t="s">
        <v>109</v>
      </c>
      <c r="I293" s="82" t="s">
        <v>107</v>
      </c>
      <c r="J293" s="90">
        <v>0.2</v>
      </c>
      <c r="K293" s="85" t="s">
        <v>143</v>
      </c>
    </row>
    <row r="294" spans="1:11">
      <c r="A294" s="81" t="s">
        <v>5</v>
      </c>
      <c r="B294" s="82" t="s">
        <v>108</v>
      </c>
      <c r="C294" s="83">
        <v>39847</v>
      </c>
      <c r="D294" s="83"/>
      <c r="E294" s="84">
        <v>110.1</v>
      </c>
      <c r="F294" s="83"/>
      <c r="G294" s="82"/>
      <c r="H294" s="82" t="s">
        <v>130</v>
      </c>
      <c r="I294" s="82"/>
      <c r="J294" s="85">
        <v>0.7</v>
      </c>
      <c r="K294" s="85" t="s">
        <v>143</v>
      </c>
    </row>
    <row r="295" spans="1:11">
      <c r="A295" s="81" t="s">
        <v>5</v>
      </c>
      <c r="B295" s="82" t="s">
        <v>108</v>
      </c>
      <c r="C295" s="83">
        <v>39847</v>
      </c>
      <c r="D295" s="83"/>
      <c r="E295" s="84">
        <v>110.1</v>
      </c>
      <c r="F295" s="83"/>
      <c r="G295" s="82"/>
      <c r="H295" s="82" t="s">
        <v>131</v>
      </c>
      <c r="I295" s="82" t="s">
        <v>107</v>
      </c>
      <c r="J295" s="90">
        <v>0.1</v>
      </c>
      <c r="K295" s="85" t="s">
        <v>143</v>
      </c>
    </row>
    <row r="296" spans="1:11">
      <c r="A296" s="81" t="s">
        <v>5</v>
      </c>
      <c r="B296" s="82" t="s">
        <v>108</v>
      </c>
      <c r="C296" s="83">
        <v>39847</v>
      </c>
      <c r="D296" s="83"/>
      <c r="E296" s="84">
        <v>110.1</v>
      </c>
      <c r="F296" s="83"/>
      <c r="G296" s="82"/>
      <c r="H296" s="82" t="s">
        <v>117</v>
      </c>
      <c r="I296" s="82"/>
      <c r="J296" s="85">
        <v>1.6</v>
      </c>
      <c r="K296" s="85" t="s">
        <v>143</v>
      </c>
    </row>
    <row r="297" spans="1:11">
      <c r="A297" s="81" t="s">
        <v>5</v>
      </c>
      <c r="B297" s="82" t="s">
        <v>108</v>
      </c>
      <c r="C297" s="83">
        <v>39847</v>
      </c>
      <c r="D297" s="83"/>
      <c r="E297" s="84">
        <v>110.1</v>
      </c>
      <c r="F297" s="83"/>
      <c r="G297" s="82"/>
      <c r="H297" s="82" t="s">
        <v>132</v>
      </c>
      <c r="I297" s="82"/>
      <c r="J297" s="85">
        <v>59</v>
      </c>
      <c r="K297" s="85" t="s">
        <v>143</v>
      </c>
    </row>
    <row r="298" spans="1:11">
      <c r="A298" s="81" t="s">
        <v>5</v>
      </c>
      <c r="B298" s="82" t="s">
        <v>108</v>
      </c>
      <c r="C298" s="83">
        <v>39847</v>
      </c>
      <c r="D298" s="83"/>
      <c r="E298" s="84">
        <v>110.1</v>
      </c>
      <c r="F298" s="83"/>
      <c r="G298" s="82"/>
      <c r="H298" s="82" t="s">
        <v>118</v>
      </c>
      <c r="I298" s="82"/>
      <c r="J298" s="85">
        <v>0.95</v>
      </c>
      <c r="K298" s="85" t="s">
        <v>143</v>
      </c>
    </row>
    <row r="299" spans="1:11">
      <c r="A299" s="81" t="s">
        <v>5</v>
      </c>
      <c r="B299" s="82" t="s">
        <v>108</v>
      </c>
      <c r="C299" s="83">
        <v>39847</v>
      </c>
      <c r="D299" s="83"/>
      <c r="E299" s="84">
        <v>110.1</v>
      </c>
      <c r="F299" s="83"/>
      <c r="G299" s="82"/>
      <c r="H299" s="82" t="s">
        <v>133</v>
      </c>
      <c r="I299" s="82"/>
      <c r="J299" s="85">
        <v>19.8</v>
      </c>
      <c r="K299" s="85" t="s">
        <v>143</v>
      </c>
    </row>
    <row r="300" spans="1:11">
      <c r="A300" s="81" t="s">
        <v>5</v>
      </c>
      <c r="B300" s="82" t="s">
        <v>108</v>
      </c>
      <c r="C300" s="83">
        <v>39847</v>
      </c>
      <c r="D300" s="83"/>
      <c r="E300" s="84">
        <v>110.1</v>
      </c>
      <c r="F300" s="83"/>
      <c r="G300" s="82"/>
      <c r="H300" s="82" t="s">
        <v>134</v>
      </c>
      <c r="I300" s="82"/>
      <c r="J300" s="85">
        <v>1.6</v>
      </c>
      <c r="K300" s="85" t="s">
        <v>143</v>
      </c>
    </row>
    <row r="301" spans="1:11">
      <c r="A301" s="81" t="s">
        <v>5</v>
      </c>
      <c r="B301" s="82" t="s">
        <v>108</v>
      </c>
      <c r="C301" s="83">
        <v>39847</v>
      </c>
      <c r="D301" s="83"/>
      <c r="E301" s="84">
        <v>110.1</v>
      </c>
      <c r="F301" s="83"/>
      <c r="G301" s="82"/>
      <c r="H301" s="82" t="s">
        <v>135</v>
      </c>
      <c r="I301" s="82"/>
      <c r="J301" s="85">
        <v>0.8</v>
      </c>
      <c r="K301" s="85" t="s">
        <v>143</v>
      </c>
    </row>
    <row r="302" spans="1:11">
      <c r="A302" s="81" t="s">
        <v>5</v>
      </c>
      <c r="B302" s="82" t="s">
        <v>108</v>
      </c>
      <c r="C302" s="83">
        <v>39847</v>
      </c>
      <c r="D302" s="83"/>
      <c r="E302" s="84">
        <v>110.1</v>
      </c>
      <c r="F302" s="83"/>
      <c r="G302" s="82"/>
      <c r="H302" s="82" t="s">
        <v>136</v>
      </c>
      <c r="I302" s="82"/>
      <c r="J302" s="85">
        <v>0.2</v>
      </c>
      <c r="K302" s="85" t="s">
        <v>143</v>
      </c>
    </row>
    <row r="303" spans="1:11">
      <c r="A303" s="81" t="s">
        <v>5</v>
      </c>
      <c r="B303" s="82" t="s">
        <v>108</v>
      </c>
      <c r="C303" s="83">
        <v>39847</v>
      </c>
      <c r="D303" s="83"/>
      <c r="E303" s="84">
        <v>110.1</v>
      </c>
      <c r="F303" s="83"/>
      <c r="G303" s="82"/>
      <c r="H303" s="82" t="s">
        <v>137</v>
      </c>
      <c r="I303" s="82" t="s">
        <v>107</v>
      </c>
      <c r="J303" s="90">
        <v>0.5</v>
      </c>
      <c r="K303" s="85" t="s">
        <v>143</v>
      </c>
    </row>
    <row r="304" spans="1:11">
      <c r="A304" s="81" t="s">
        <v>5</v>
      </c>
      <c r="B304" s="82" t="s">
        <v>108</v>
      </c>
      <c r="C304" s="83">
        <v>39847</v>
      </c>
      <c r="D304" s="83"/>
      <c r="E304" s="84">
        <v>110.1</v>
      </c>
      <c r="F304" s="83"/>
      <c r="G304" s="82"/>
      <c r="H304" s="82" t="s">
        <v>138</v>
      </c>
      <c r="I304" s="82"/>
      <c r="J304" s="85">
        <v>421.8</v>
      </c>
      <c r="K304" s="85" t="s">
        <v>143</v>
      </c>
    </row>
    <row r="305" spans="1:11">
      <c r="A305" s="81" t="s">
        <v>5</v>
      </c>
      <c r="B305" s="82" t="s">
        <v>108</v>
      </c>
      <c r="C305" s="83">
        <v>39847</v>
      </c>
      <c r="D305" s="83"/>
      <c r="E305" s="84">
        <v>110.1</v>
      </c>
      <c r="F305" s="83"/>
      <c r="G305" s="82"/>
      <c r="H305" s="82" t="s">
        <v>139</v>
      </c>
      <c r="I305" s="82" t="s">
        <v>107</v>
      </c>
      <c r="J305" s="90">
        <v>0.1</v>
      </c>
      <c r="K305" s="85" t="s">
        <v>143</v>
      </c>
    </row>
    <row r="306" spans="1:11">
      <c r="A306" s="81" t="s">
        <v>5</v>
      </c>
      <c r="B306" s="82" t="s">
        <v>108</v>
      </c>
      <c r="C306" s="83">
        <v>39847</v>
      </c>
      <c r="D306" s="83"/>
      <c r="E306" s="84">
        <v>110.1</v>
      </c>
      <c r="F306" s="83"/>
      <c r="G306" s="82"/>
      <c r="H306" s="82" t="s">
        <v>140</v>
      </c>
      <c r="I306" s="82" t="s">
        <v>107</v>
      </c>
      <c r="J306" s="90">
        <v>0.1</v>
      </c>
      <c r="K306" s="85" t="s">
        <v>143</v>
      </c>
    </row>
    <row r="307" spans="1:11">
      <c r="A307" s="81" t="s">
        <v>5</v>
      </c>
      <c r="B307" s="82" t="s">
        <v>108</v>
      </c>
      <c r="C307" s="83">
        <v>39847</v>
      </c>
      <c r="D307" s="83"/>
      <c r="E307" s="84">
        <v>110.1</v>
      </c>
      <c r="F307" s="83"/>
      <c r="G307" s="82"/>
      <c r="H307" s="82" t="s">
        <v>141</v>
      </c>
      <c r="I307" s="82"/>
      <c r="J307" s="84">
        <v>0.8</v>
      </c>
      <c r="K307" s="85" t="s">
        <v>143</v>
      </c>
    </row>
    <row r="308" spans="1:11">
      <c r="A308" s="81" t="s">
        <v>5</v>
      </c>
      <c r="B308" s="82" t="s">
        <v>108</v>
      </c>
      <c r="C308" s="83">
        <v>39847</v>
      </c>
      <c r="D308" s="83"/>
      <c r="E308" s="84">
        <v>110.1</v>
      </c>
      <c r="F308" s="83"/>
      <c r="G308" s="82"/>
      <c r="H308" s="82" t="s">
        <v>142</v>
      </c>
      <c r="I308" s="82"/>
      <c r="J308" s="84">
        <v>3.6</v>
      </c>
      <c r="K308" s="85" t="s">
        <v>143</v>
      </c>
    </row>
    <row r="309" spans="1:11">
      <c r="A309" s="81" t="s">
        <v>5</v>
      </c>
      <c r="B309" s="82" t="s">
        <v>108</v>
      </c>
      <c r="C309" s="83">
        <v>39847</v>
      </c>
      <c r="D309" s="83"/>
      <c r="E309" s="84">
        <v>110.1</v>
      </c>
      <c r="F309" s="83"/>
      <c r="G309" s="82"/>
      <c r="H309" s="82" t="s">
        <v>119</v>
      </c>
      <c r="I309" s="82"/>
      <c r="J309" s="84">
        <v>5.2</v>
      </c>
      <c r="K309" s="85" t="s">
        <v>143</v>
      </c>
    </row>
    <row r="310" spans="1:11">
      <c r="A310" s="81" t="s">
        <v>5</v>
      </c>
      <c r="B310" s="82" t="s">
        <v>111</v>
      </c>
      <c r="C310" s="83">
        <v>39847</v>
      </c>
      <c r="D310" s="83"/>
      <c r="E310" s="84">
        <v>110.8</v>
      </c>
      <c r="F310" s="83"/>
      <c r="G310" s="82"/>
      <c r="H310" s="82" t="s">
        <v>120</v>
      </c>
      <c r="I310" s="82"/>
      <c r="J310" s="84">
        <v>0.8</v>
      </c>
      <c r="K310" s="85" t="s">
        <v>144</v>
      </c>
    </row>
    <row r="311" spans="1:11">
      <c r="A311" s="81" t="s">
        <v>5</v>
      </c>
      <c r="B311" s="82" t="s">
        <v>111</v>
      </c>
      <c r="C311" s="83">
        <v>39847</v>
      </c>
      <c r="D311" s="83"/>
      <c r="E311" s="84">
        <v>110.8</v>
      </c>
      <c r="F311" s="83"/>
      <c r="G311" s="82"/>
      <c r="H311" s="82" t="s">
        <v>127</v>
      </c>
      <c r="I311" s="82"/>
      <c r="J311" s="84">
        <v>1.1000000000000001</v>
      </c>
      <c r="K311" s="85" t="s">
        <v>144</v>
      </c>
    </row>
    <row r="312" spans="1:11">
      <c r="A312" s="81" t="s">
        <v>5</v>
      </c>
      <c r="B312" s="82" t="s">
        <v>111</v>
      </c>
      <c r="C312" s="83">
        <v>39847</v>
      </c>
      <c r="D312" s="83"/>
      <c r="E312" s="84">
        <v>110.8</v>
      </c>
      <c r="F312" s="83"/>
      <c r="G312" s="82"/>
      <c r="H312" s="82" t="s">
        <v>128</v>
      </c>
      <c r="I312" s="82"/>
      <c r="J312" s="84">
        <v>115.6</v>
      </c>
      <c r="K312" s="85" t="s">
        <v>144</v>
      </c>
    </row>
    <row r="313" spans="1:11">
      <c r="A313" s="81" t="s">
        <v>5</v>
      </c>
      <c r="B313" s="82" t="s">
        <v>111</v>
      </c>
      <c r="C313" s="83">
        <v>39847</v>
      </c>
      <c r="D313" s="83"/>
      <c r="E313" s="84">
        <v>110.8</v>
      </c>
      <c r="F313" s="83"/>
      <c r="G313" s="82"/>
      <c r="H313" s="82" t="s">
        <v>129</v>
      </c>
      <c r="I313" s="82" t="s">
        <v>107</v>
      </c>
      <c r="J313" s="82">
        <v>0.2</v>
      </c>
      <c r="K313" s="85" t="s">
        <v>144</v>
      </c>
    </row>
    <row r="314" spans="1:11">
      <c r="A314" s="81" t="s">
        <v>5</v>
      </c>
      <c r="B314" s="82" t="s">
        <v>111</v>
      </c>
      <c r="C314" s="83">
        <v>39847</v>
      </c>
      <c r="D314" s="83"/>
      <c r="E314" s="84">
        <v>110.8</v>
      </c>
      <c r="F314" s="83"/>
      <c r="G314" s="82"/>
      <c r="H314" s="82" t="s">
        <v>109</v>
      </c>
      <c r="I314" s="82" t="s">
        <v>107</v>
      </c>
      <c r="J314" s="82">
        <v>0.2</v>
      </c>
      <c r="K314" s="85" t="s">
        <v>144</v>
      </c>
    </row>
    <row r="315" spans="1:11">
      <c r="A315" s="81" t="s">
        <v>5</v>
      </c>
      <c r="B315" s="82" t="s">
        <v>111</v>
      </c>
      <c r="C315" s="83">
        <v>39847</v>
      </c>
      <c r="D315" s="83"/>
      <c r="E315" s="84">
        <v>110.8</v>
      </c>
      <c r="F315" s="83"/>
      <c r="G315" s="82"/>
      <c r="H315" s="82" t="s">
        <v>130</v>
      </c>
      <c r="I315" s="82"/>
      <c r="J315" s="84">
        <v>0.6</v>
      </c>
      <c r="K315" s="85" t="s">
        <v>144</v>
      </c>
    </row>
    <row r="316" spans="1:11">
      <c r="A316" s="81" t="s">
        <v>5</v>
      </c>
      <c r="B316" s="82" t="s">
        <v>111</v>
      </c>
      <c r="C316" s="83">
        <v>39847</v>
      </c>
      <c r="D316" s="83"/>
      <c r="E316" s="84">
        <v>110.8</v>
      </c>
      <c r="F316" s="83"/>
      <c r="G316" s="82"/>
      <c r="H316" s="82" t="s">
        <v>131</v>
      </c>
      <c r="I316" s="82" t="s">
        <v>107</v>
      </c>
      <c r="J316" s="82">
        <v>0.1</v>
      </c>
      <c r="K316" s="85" t="s">
        <v>144</v>
      </c>
    </row>
    <row r="317" spans="1:11">
      <c r="A317" s="81" t="s">
        <v>5</v>
      </c>
      <c r="B317" s="82" t="s">
        <v>111</v>
      </c>
      <c r="C317" s="83">
        <v>39847</v>
      </c>
      <c r="D317" s="83"/>
      <c r="E317" s="84">
        <v>110.8</v>
      </c>
      <c r="F317" s="83"/>
      <c r="G317" s="82"/>
      <c r="H317" s="82" t="s">
        <v>117</v>
      </c>
      <c r="I317" s="82"/>
      <c r="J317" s="84">
        <v>1.6</v>
      </c>
      <c r="K317" s="85" t="s">
        <v>144</v>
      </c>
    </row>
    <row r="318" spans="1:11">
      <c r="A318" s="81" t="s">
        <v>5</v>
      </c>
      <c r="B318" s="82" t="s">
        <v>111</v>
      </c>
      <c r="C318" s="83">
        <v>39847</v>
      </c>
      <c r="D318" s="83"/>
      <c r="E318" s="84">
        <v>110.8</v>
      </c>
      <c r="F318" s="83"/>
      <c r="G318" s="82"/>
      <c r="H318" s="82" t="s">
        <v>132</v>
      </c>
      <c r="I318" s="82"/>
      <c r="J318" s="84">
        <v>54</v>
      </c>
      <c r="K318" s="85" t="s">
        <v>144</v>
      </c>
    </row>
    <row r="319" spans="1:11">
      <c r="A319" s="81" t="s">
        <v>5</v>
      </c>
      <c r="B319" s="82" t="s">
        <v>111</v>
      </c>
      <c r="C319" s="83">
        <v>39847</v>
      </c>
      <c r="D319" s="83"/>
      <c r="E319" s="84">
        <v>110.8</v>
      </c>
      <c r="F319" s="83"/>
      <c r="G319" s="82"/>
      <c r="H319" s="82" t="s">
        <v>118</v>
      </c>
      <c r="I319" s="82"/>
      <c r="J319" s="84">
        <v>0.96</v>
      </c>
      <c r="K319" s="85" t="s">
        <v>144</v>
      </c>
    </row>
    <row r="320" spans="1:11">
      <c r="A320" s="81" t="s">
        <v>5</v>
      </c>
      <c r="B320" s="82" t="s">
        <v>111</v>
      </c>
      <c r="C320" s="83">
        <v>39847</v>
      </c>
      <c r="D320" s="83"/>
      <c r="E320" s="84">
        <v>110.8</v>
      </c>
      <c r="F320" s="83"/>
      <c r="G320" s="82"/>
      <c r="H320" s="82" t="s">
        <v>133</v>
      </c>
      <c r="I320" s="82"/>
      <c r="J320" s="84">
        <v>20.100000000000001</v>
      </c>
      <c r="K320" s="85" t="s">
        <v>144</v>
      </c>
    </row>
    <row r="321" spans="1:11">
      <c r="A321" s="81" t="s">
        <v>5</v>
      </c>
      <c r="B321" s="82" t="s">
        <v>111</v>
      </c>
      <c r="C321" s="83">
        <v>39847</v>
      </c>
      <c r="D321" s="83"/>
      <c r="E321" s="84">
        <v>110.8</v>
      </c>
      <c r="F321" s="83"/>
      <c r="G321" s="82"/>
      <c r="H321" s="82" t="s">
        <v>134</v>
      </c>
      <c r="I321" s="82"/>
      <c r="J321" s="84">
        <v>1.6</v>
      </c>
      <c r="K321" s="85" t="s">
        <v>144</v>
      </c>
    </row>
    <row r="322" spans="1:11">
      <c r="A322" s="81" t="s">
        <v>5</v>
      </c>
      <c r="B322" s="82" t="s">
        <v>111</v>
      </c>
      <c r="C322" s="83">
        <v>39847</v>
      </c>
      <c r="D322" s="83"/>
      <c r="E322" s="84">
        <v>110.8</v>
      </c>
      <c r="F322" s="83"/>
      <c r="G322" s="82"/>
      <c r="H322" s="82" t="s">
        <v>135</v>
      </c>
      <c r="I322" s="82"/>
      <c r="J322" s="84">
        <v>0.8</v>
      </c>
      <c r="K322" s="85" t="s">
        <v>144</v>
      </c>
    </row>
    <row r="323" spans="1:11">
      <c r="A323" s="81" t="s">
        <v>5</v>
      </c>
      <c r="B323" s="82" t="s">
        <v>111</v>
      </c>
      <c r="C323" s="83">
        <v>39847</v>
      </c>
      <c r="D323" s="83"/>
      <c r="E323" s="84">
        <v>110.8</v>
      </c>
      <c r="F323" s="83"/>
      <c r="G323" s="82"/>
      <c r="H323" s="82" t="s">
        <v>136</v>
      </c>
      <c r="I323" s="82"/>
      <c r="J323" s="84">
        <v>0.2</v>
      </c>
      <c r="K323" s="85" t="s">
        <v>144</v>
      </c>
    </row>
    <row r="324" spans="1:11">
      <c r="A324" s="81" t="s">
        <v>5</v>
      </c>
      <c r="B324" s="82" t="s">
        <v>111</v>
      </c>
      <c r="C324" s="83">
        <v>39847</v>
      </c>
      <c r="D324" s="83"/>
      <c r="E324" s="84">
        <v>110.8</v>
      </c>
      <c r="F324" s="83"/>
      <c r="G324" s="82"/>
      <c r="H324" s="82" t="s">
        <v>137</v>
      </c>
      <c r="I324" s="82" t="s">
        <v>107</v>
      </c>
      <c r="J324" s="82">
        <v>0.5</v>
      </c>
      <c r="K324" s="85" t="s">
        <v>144</v>
      </c>
    </row>
    <row r="325" spans="1:11">
      <c r="A325" s="81" t="s">
        <v>5</v>
      </c>
      <c r="B325" s="82" t="s">
        <v>111</v>
      </c>
      <c r="C325" s="83">
        <v>39847</v>
      </c>
      <c r="D325" s="83"/>
      <c r="E325" s="84">
        <v>110.8</v>
      </c>
      <c r="F325" s="83"/>
      <c r="G325" s="82"/>
      <c r="H325" s="82" t="s">
        <v>138</v>
      </c>
      <c r="I325" s="82"/>
      <c r="J325" s="84">
        <v>421.1</v>
      </c>
      <c r="K325" s="85" t="s">
        <v>144</v>
      </c>
    </row>
    <row r="326" spans="1:11">
      <c r="A326" s="81" t="s">
        <v>5</v>
      </c>
      <c r="B326" s="82" t="s">
        <v>111</v>
      </c>
      <c r="C326" s="83">
        <v>39847</v>
      </c>
      <c r="D326" s="83"/>
      <c r="E326" s="84">
        <v>110.8</v>
      </c>
      <c r="F326" s="83"/>
      <c r="G326" s="82"/>
      <c r="H326" s="82" t="s">
        <v>139</v>
      </c>
      <c r="I326" s="82" t="s">
        <v>107</v>
      </c>
      <c r="J326" s="82">
        <v>0.1</v>
      </c>
      <c r="K326" s="85" t="s">
        <v>144</v>
      </c>
    </row>
    <row r="327" spans="1:11">
      <c r="A327" s="81" t="s">
        <v>5</v>
      </c>
      <c r="B327" s="82" t="s">
        <v>111</v>
      </c>
      <c r="C327" s="83">
        <v>39847</v>
      </c>
      <c r="D327" s="83"/>
      <c r="E327" s="84">
        <v>110.8</v>
      </c>
      <c r="F327" s="83"/>
      <c r="G327" s="82"/>
      <c r="H327" s="82" t="s">
        <v>140</v>
      </c>
      <c r="I327" s="82" t="s">
        <v>107</v>
      </c>
      <c r="J327" s="82">
        <v>0.1</v>
      </c>
      <c r="K327" s="85" t="s">
        <v>144</v>
      </c>
    </row>
    <row r="328" spans="1:11">
      <c r="A328" s="81" t="s">
        <v>5</v>
      </c>
      <c r="B328" s="82" t="s">
        <v>111</v>
      </c>
      <c r="C328" s="83">
        <v>39847</v>
      </c>
      <c r="D328" s="83"/>
      <c r="E328" s="84">
        <v>110.8</v>
      </c>
      <c r="F328" s="83"/>
      <c r="G328" s="82"/>
      <c r="H328" s="82" t="s">
        <v>141</v>
      </c>
      <c r="I328" s="82"/>
      <c r="J328" s="84">
        <v>1.1000000000000001</v>
      </c>
      <c r="K328" s="85" t="s">
        <v>144</v>
      </c>
    </row>
    <row r="329" spans="1:11">
      <c r="A329" s="81" t="s">
        <v>5</v>
      </c>
      <c r="B329" s="82" t="s">
        <v>111</v>
      </c>
      <c r="C329" s="83">
        <v>39847</v>
      </c>
      <c r="D329" s="83"/>
      <c r="E329" s="84">
        <v>110.8</v>
      </c>
      <c r="F329" s="83"/>
      <c r="G329" s="82"/>
      <c r="H329" s="82" t="s">
        <v>142</v>
      </c>
      <c r="I329" s="82"/>
      <c r="J329" s="84">
        <v>3.5</v>
      </c>
      <c r="K329" s="85" t="s">
        <v>144</v>
      </c>
    </row>
    <row r="330" spans="1:11">
      <c r="A330" s="81" t="s">
        <v>5</v>
      </c>
      <c r="B330" s="82" t="s">
        <v>111</v>
      </c>
      <c r="C330" s="83">
        <v>39847</v>
      </c>
      <c r="D330" s="83"/>
      <c r="E330" s="84">
        <v>110.8</v>
      </c>
      <c r="F330" s="83"/>
      <c r="G330" s="82"/>
      <c r="H330" s="82" t="s">
        <v>119</v>
      </c>
      <c r="I330" s="82"/>
      <c r="J330" s="84">
        <v>5.4</v>
      </c>
      <c r="K330" s="85" t="s">
        <v>144</v>
      </c>
    </row>
    <row r="331" spans="1:11">
      <c r="A331" s="81" t="s">
        <v>5</v>
      </c>
      <c r="B331" s="82" t="s">
        <v>121</v>
      </c>
      <c r="C331" s="83">
        <v>39847</v>
      </c>
      <c r="D331" s="83"/>
      <c r="E331" s="84">
        <v>99.2</v>
      </c>
      <c r="F331" s="83"/>
      <c r="G331" s="82"/>
      <c r="H331" s="82" t="s">
        <v>120</v>
      </c>
      <c r="I331" s="82"/>
      <c r="J331" s="84">
        <v>0.8</v>
      </c>
      <c r="K331" s="84" t="s">
        <v>145</v>
      </c>
    </row>
    <row r="332" spans="1:11">
      <c r="A332" s="81" t="s">
        <v>5</v>
      </c>
      <c r="B332" s="82" t="s">
        <v>121</v>
      </c>
      <c r="C332" s="83">
        <v>39847</v>
      </c>
      <c r="D332" s="83"/>
      <c r="E332" s="84">
        <v>99.2</v>
      </c>
      <c r="F332" s="83"/>
      <c r="G332" s="82"/>
      <c r="H332" s="82" t="s">
        <v>127</v>
      </c>
      <c r="I332" s="82"/>
      <c r="J332" s="84">
        <v>1.1000000000000001</v>
      </c>
      <c r="K332" s="84" t="s">
        <v>145</v>
      </c>
    </row>
    <row r="333" spans="1:11">
      <c r="A333" s="81" t="s">
        <v>5</v>
      </c>
      <c r="B333" s="82" t="s">
        <v>121</v>
      </c>
      <c r="C333" s="83">
        <v>39847</v>
      </c>
      <c r="D333" s="83"/>
      <c r="E333" s="84">
        <v>99.2</v>
      </c>
      <c r="F333" s="83"/>
      <c r="G333" s="82"/>
      <c r="H333" s="82" t="s">
        <v>128</v>
      </c>
      <c r="I333" s="82"/>
      <c r="J333" s="84">
        <v>110</v>
      </c>
      <c r="K333" s="84" t="s">
        <v>145</v>
      </c>
    </row>
    <row r="334" spans="1:11">
      <c r="A334" s="81" t="s">
        <v>5</v>
      </c>
      <c r="B334" s="82" t="s">
        <v>121</v>
      </c>
      <c r="C334" s="83">
        <v>39847</v>
      </c>
      <c r="D334" s="83"/>
      <c r="E334" s="84">
        <v>99.2</v>
      </c>
      <c r="F334" s="83"/>
      <c r="G334" s="82"/>
      <c r="H334" s="82" t="s">
        <v>129</v>
      </c>
      <c r="I334" s="82" t="s">
        <v>107</v>
      </c>
      <c r="J334" s="82">
        <v>0.2</v>
      </c>
      <c r="K334" s="84" t="s">
        <v>145</v>
      </c>
    </row>
    <row r="335" spans="1:11">
      <c r="A335" s="81" t="s">
        <v>5</v>
      </c>
      <c r="B335" s="82" t="s">
        <v>121</v>
      </c>
      <c r="C335" s="83">
        <v>39847</v>
      </c>
      <c r="D335" s="83"/>
      <c r="E335" s="84">
        <v>99.2</v>
      </c>
      <c r="F335" s="83"/>
      <c r="G335" s="82"/>
      <c r="H335" s="82" t="s">
        <v>109</v>
      </c>
      <c r="I335" s="82" t="s">
        <v>107</v>
      </c>
      <c r="J335" s="82">
        <v>0.2</v>
      </c>
      <c r="K335" s="84" t="s">
        <v>145</v>
      </c>
    </row>
    <row r="336" spans="1:11">
      <c r="A336" s="81" t="s">
        <v>5</v>
      </c>
      <c r="B336" s="82" t="s">
        <v>121</v>
      </c>
      <c r="C336" s="83">
        <v>39847</v>
      </c>
      <c r="D336" s="83"/>
      <c r="E336" s="84">
        <v>99.2</v>
      </c>
      <c r="F336" s="83"/>
      <c r="G336" s="82"/>
      <c r="H336" s="82" t="s">
        <v>130</v>
      </c>
      <c r="I336" s="82"/>
      <c r="J336" s="84">
        <v>0.3</v>
      </c>
      <c r="K336" s="84" t="s">
        <v>145</v>
      </c>
    </row>
    <row r="337" spans="1:11">
      <c r="A337" s="81" t="s">
        <v>5</v>
      </c>
      <c r="B337" s="82" t="s">
        <v>121</v>
      </c>
      <c r="C337" s="83">
        <v>39847</v>
      </c>
      <c r="D337" s="83"/>
      <c r="E337" s="84">
        <v>99.2</v>
      </c>
      <c r="F337" s="83"/>
      <c r="G337" s="82"/>
      <c r="H337" s="82" t="s">
        <v>131</v>
      </c>
      <c r="I337" s="82" t="s">
        <v>107</v>
      </c>
      <c r="J337" s="82">
        <v>0.1</v>
      </c>
      <c r="K337" s="84" t="s">
        <v>145</v>
      </c>
    </row>
    <row r="338" spans="1:11">
      <c r="A338" s="81" t="s">
        <v>5</v>
      </c>
      <c r="B338" s="82" t="s">
        <v>121</v>
      </c>
      <c r="C338" s="83">
        <v>39847</v>
      </c>
      <c r="D338" s="83"/>
      <c r="E338" s="84">
        <v>99.2</v>
      </c>
      <c r="F338" s="83"/>
      <c r="G338" s="82"/>
      <c r="H338" s="82" t="s">
        <v>117</v>
      </c>
      <c r="I338" s="82"/>
      <c r="J338" s="84">
        <v>1.2</v>
      </c>
      <c r="K338" s="84" t="s">
        <v>145</v>
      </c>
    </row>
    <row r="339" spans="1:11">
      <c r="A339" s="81" t="s">
        <v>5</v>
      </c>
      <c r="B339" s="82" t="s">
        <v>121</v>
      </c>
      <c r="C339" s="83">
        <v>39847</v>
      </c>
      <c r="D339" s="83"/>
      <c r="E339" s="84">
        <v>99.2</v>
      </c>
      <c r="F339" s="83"/>
      <c r="G339" s="82"/>
      <c r="H339" s="82" t="s">
        <v>132</v>
      </c>
      <c r="I339" s="82"/>
      <c r="J339" s="84">
        <v>31</v>
      </c>
      <c r="K339" s="84" t="s">
        <v>145</v>
      </c>
    </row>
    <row r="340" spans="1:11">
      <c r="A340" s="81" t="s">
        <v>5</v>
      </c>
      <c r="B340" s="82" t="s">
        <v>121</v>
      </c>
      <c r="C340" s="83">
        <v>39847</v>
      </c>
      <c r="D340" s="83"/>
      <c r="E340" s="84">
        <v>99.2</v>
      </c>
      <c r="F340" s="83"/>
      <c r="G340" s="82"/>
      <c r="H340" s="82" t="s">
        <v>118</v>
      </c>
      <c r="I340" s="82"/>
      <c r="J340" s="84">
        <v>0.5</v>
      </c>
      <c r="K340" s="84" t="s">
        <v>145</v>
      </c>
    </row>
    <row r="341" spans="1:11">
      <c r="A341" s="81" t="s">
        <v>5</v>
      </c>
      <c r="B341" s="82" t="s">
        <v>121</v>
      </c>
      <c r="C341" s="83">
        <v>39847</v>
      </c>
      <c r="D341" s="83"/>
      <c r="E341" s="84">
        <v>99.2</v>
      </c>
      <c r="F341" s="83"/>
      <c r="G341" s="82"/>
      <c r="H341" s="82" t="s">
        <v>133</v>
      </c>
      <c r="I341" s="82"/>
      <c r="J341" s="84">
        <v>23.5</v>
      </c>
      <c r="K341" s="84" t="s">
        <v>145</v>
      </c>
    </row>
    <row r="342" spans="1:11">
      <c r="A342" s="81" t="s">
        <v>5</v>
      </c>
      <c r="B342" s="82" t="s">
        <v>121</v>
      </c>
      <c r="C342" s="83">
        <v>39847</v>
      </c>
      <c r="D342" s="83"/>
      <c r="E342" s="84">
        <v>99.2</v>
      </c>
      <c r="F342" s="83"/>
      <c r="G342" s="82"/>
      <c r="H342" s="82" t="s">
        <v>134</v>
      </c>
      <c r="I342" s="82"/>
      <c r="J342" s="84">
        <v>1.6</v>
      </c>
      <c r="K342" s="84" t="s">
        <v>145</v>
      </c>
    </row>
    <row r="343" spans="1:11">
      <c r="A343" s="81" t="s">
        <v>5</v>
      </c>
      <c r="B343" s="82" t="s">
        <v>121</v>
      </c>
      <c r="C343" s="83">
        <v>39847</v>
      </c>
      <c r="D343" s="83"/>
      <c r="E343" s="84">
        <v>99.2</v>
      </c>
      <c r="F343" s="83"/>
      <c r="G343" s="82"/>
      <c r="H343" s="82" t="s">
        <v>135</v>
      </c>
      <c r="I343" s="82"/>
      <c r="J343" s="84">
        <v>1</v>
      </c>
      <c r="K343" s="84" t="s">
        <v>145</v>
      </c>
    </row>
    <row r="344" spans="1:11">
      <c r="A344" s="81" t="s">
        <v>5</v>
      </c>
      <c r="B344" s="82" t="s">
        <v>121</v>
      </c>
      <c r="C344" s="83">
        <v>39847</v>
      </c>
      <c r="D344" s="83"/>
      <c r="E344" s="84">
        <v>99.2</v>
      </c>
      <c r="F344" s="83"/>
      <c r="G344" s="82"/>
      <c r="H344" s="82" t="s">
        <v>136</v>
      </c>
      <c r="I344" s="82" t="s">
        <v>107</v>
      </c>
      <c r="J344" s="82">
        <v>0.2</v>
      </c>
      <c r="K344" s="84" t="s">
        <v>145</v>
      </c>
    </row>
    <row r="345" spans="1:11">
      <c r="A345" s="81" t="s">
        <v>5</v>
      </c>
      <c r="B345" s="82" t="s">
        <v>121</v>
      </c>
      <c r="C345" s="83">
        <v>39847</v>
      </c>
      <c r="D345" s="83"/>
      <c r="E345" s="84">
        <v>99.2</v>
      </c>
      <c r="F345" s="83"/>
      <c r="G345" s="82"/>
      <c r="H345" s="82" t="s">
        <v>137</v>
      </c>
      <c r="I345" s="82" t="s">
        <v>107</v>
      </c>
      <c r="J345" s="82">
        <v>0.5</v>
      </c>
      <c r="K345" s="84" t="s">
        <v>145</v>
      </c>
    </row>
    <row r="346" spans="1:11">
      <c r="A346" s="81" t="s">
        <v>5</v>
      </c>
      <c r="B346" s="82" t="s">
        <v>121</v>
      </c>
      <c r="C346" s="83">
        <v>39847</v>
      </c>
      <c r="D346" s="83"/>
      <c r="E346" s="84">
        <v>99.2</v>
      </c>
      <c r="F346" s="83"/>
      <c r="G346" s="82"/>
      <c r="H346" s="82" t="s">
        <v>138</v>
      </c>
      <c r="I346" s="82"/>
      <c r="J346" s="84">
        <v>390.6</v>
      </c>
      <c r="K346" s="84" t="s">
        <v>145</v>
      </c>
    </row>
    <row r="347" spans="1:11">
      <c r="A347" s="81" t="s">
        <v>5</v>
      </c>
      <c r="B347" s="82" t="s">
        <v>121</v>
      </c>
      <c r="C347" s="83">
        <v>39847</v>
      </c>
      <c r="D347" s="83"/>
      <c r="E347" s="84">
        <v>99.2</v>
      </c>
      <c r="F347" s="83"/>
      <c r="G347" s="82"/>
      <c r="H347" s="82" t="s">
        <v>139</v>
      </c>
      <c r="I347" s="82" t="s">
        <v>107</v>
      </c>
      <c r="J347" s="82">
        <v>0.1</v>
      </c>
      <c r="K347" s="84" t="s">
        <v>145</v>
      </c>
    </row>
    <row r="348" spans="1:11">
      <c r="A348" s="81" t="s">
        <v>5</v>
      </c>
      <c r="B348" s="82" t="s">
        <v>121</v>
      </c>
      <c r="C348" s="83">
        <v>39847</v>
      </c>
      <c r="D348" s="83"/>
      <c r="E348" s="84">
        <v>99.2</v>
      </c>
      <c r="F348" s="83"/>
      <c r="G348" s="82"/>
      <c r="H348" s="82" t="s">
        <v>140</v>
      </c>
      <c r="I348" s="82" t="s">
        <v>107</v>
      </c>
      <c r="J348" s="82">
        <v>0.1</v>
      </c>
      <c r="K348" s="84" t="s">
        <v>145</v>
      </c>
    </row>
    <row r="349" spans="1:11">
      <c r="A349" s="81" t="s">
        <v>5</v>
      </c>
      <c r="B349" s="82" t="s">
        <v>121</v>
      </c>
      <c r="C349" s="83">
        <v>39847</v>
      </c>
      <c r="D349" s="83"/>
      <c r="E349" s="84">
        <v>99.2</v>
      </c>
      <c r="F349" s="83"/>
      <c r="G349" s="82"/>
      <c r="H349" s="82" t="s">
        <v>141</v>
      </c>
      <c r="I349" s="82"/>
      <c r="J349" s="84">
        <v>0.5</v>
      </c>
      <c r="K349" s="84" t="s">
        <v>145</v>
      </c>
    </row>
    <row r="350" spans="1:11">
      <c r="A350" s="81" t="s">
        <v>5</v>
      </c>
      <c r="B350" s="82" t="s">
        <v>121</v>
      </c>
      <c r="C350" s="83">
        <v>39847</v>
      </c>
      <c r="D350" s="83"/>
      <c r="E350" s="84">
        <v>99.2</v>
      </c>
      <c r="F350" s="83"/>
      <c r="G350" s="82"/>
      <c r="H350" s="82" t="s">
        <v>142</v>
      </c>
      <c r="I350" s="82"/>
      <c r="J350" s="84">
        <v>3.5</v>
      </c>
      <c r="K350" s="84" t="s">
        <v>145</v>
      </c>
    </row>
    <row r="351" spans="1:11">
      <c r="A351" s="81" t="s">
        <v>5</v>
      </c>
      <c r="B351" s="82" t="s">
        <v>121</v>
      </c>
      <c r="C351" s="83">
        <v>39847</v>
      </c>
      <c r="D351" s="83"/>
      <c r="E351" s="84">
        <v>99.2</v>
      </c>
      <c r="F351" s="83"/>
      <c r="G351" s="82"/>
      <c r="H351" s="82" t="s">
        <v>119</v>
      </c>
      <c r="I351" s="82"/>
      <c r="J351" s="84">
        <v>2.9</v>
      </c>
      <c r="K351" s="84" t="s">
        <v>145</v>
      </c>
    </row>
    <row r="352" spans="1:11">
      <c r="A352" s="81" t="s">
        <v>5</v>
      </c>
      <c r="B352" s="82" t="s">
        <v>123</v>
      </c>
      <c r="C352" s="83">
        <v>39847</v>
      </c>
      <c r="D352" s="83"/>
      <c r="E352" s="84">
        <v>172.6</v>
      </c>
      <c r="F352" s="83"/>
      <c r="G352" s="82"/>
      <c r="H352" s="82" t="s">
        <v>120</v>
      </c>
      <c r="I352" s="82"/>
      <c r="J352" s="84">
        <v>0.9</v>
      </c>
      <c r="K352" s="84" t="s">
        <v>145</v>
      </c>
    </row>
    <row r="353" spans="1:11">
      <c r="A353" s="81" t="s">
        <v>5</v>
      </c>
      <c r="B353" s="82" t="s">
        <v>123</v>
      </c>
      <c r="C353" s="83">
        <v>39847</v>
      </c>
      <c r="D353" s="83"/>
      <c r="E353" s="84">
        <v>172.6</v>
      </c>
      <c r="F353" s="83"/>
      <c r="G353" s="82"/>
      <c r="H353" s="82" t="s">
        <v>127</v>
      </c>
      <c r="I353" s="82"/>
      <c r="J353" s="84">
        <v>2.2000000000000002</v>
      </c>
      <c r="K353" s="84" t="s">
        <v>145</v>
      </c>
    </row>
    <row r="354" spans="1:11">
      <c r="A354" s="81" t="s">
        <v>5</v>
      </c>
      <c r="B354" s="82" t="s">
        <v>123</v>
      </c>
      <c r="C354" s="83">
        <v>39847</v>
      </c>
      <c r="D354" s="83"/>
      <c r="E354" s="84">
        <v>172.6</v>
      </c>
      <c r="F354" s="83"/>
      <c r="G354" s="82"/>
      <c r="H354" s="82" t="s">
        <v>128</v>
      </c>
      <c r="I354" s="82"/>
      <c r="J354" s="84">
        <v>115.2</v>
      </c>
      <c r="K354" s="84" t="s">
        <v>145</v>
      </c>
    </row>
    <row r="355" spans="1:11">
      <c r="A355" s="81" t="s">
        <v>5</v>
      </c>
      <c r="B355" s="82" t="s">
        <v>123</v>
      </c>
      <c r="C355" s="83">
        <v>39847</v>
      </c>
      <c r="D355" s="83"/>
      <c r="E355" s="84">
        <v>172.6</v>
      </c>
      <c r="F355" s="83"/>
      <c r="G355" s="82"/>
      <c r="H355" s="82" t="s">
        <v>129</v>
      </c>
      <c r="I355" s="82" t="s">
        <v>107</v>
      </c>
      <c r="J355" s="82">
        <v>0.2</v>
      </c>
      <c r="K355" s="84" t="s">
        <v>145</v>
      </c>
    </row>
    <row r="356" spans="1:11">
      <c r="A356" s="81" t="s">
        <v>5</v>
      </c>
      <c r="B356" s="82" t="s">
        <v>123</v>
      </c>
      <c r="C356" s="83">
        <v>39847</v>
      </c>
      <c r="D356" s="83"/>
      <c r="E356" s="84">
        <v>172.6</v>
      </c>
      <c r="F356" s="83"/>
      <c r="G356" s="82"/>
      <c r="H356" s="82" t="s">
        <v>109</v>
      </c>
      <c r="I356" s="82" t="s">
        <v>107</v>
      </c>
      <c r="J356" s="82">
        <v>0.2</v>
      </c>
      <c r="K356" s="84" t="s">
        <v>145</v>
      </c>
    </row>
    <row r="357" spans="1:11">
      <c r="A357" s="81" t="s">
        <v>5</v>
      </c>
      <c r="B357" s="82" t="s">
        <v>123</v>
      </c>
      <c r="C357" s="83">
        <v>39847</v>
      </c>
      <c r="D357" s="83"/>
      <c r="E357" s="84">
        <v>172.6</v>
      </c>
      <c r="F357" s="83"/>
      <c r="G357" s="82"/>
      <c r="H357" s="82" t="s">
        <v>130</v>
      </c>
      <c r="I357" s="82"/>
      <c r="J357" s="84">
        <v>0.1</v>
      </c>
      <c r="K357" s="84" t="s">
        <v>145</v>
      </c>
    </row>
    <row r="358" spans="1:11">
      <c r="A358" s="81" t="s">
        <v>5</v>
      </c>
      <c r="B358" s="82" t="s">
        <v>123</v>
      </c>
      <c r="C358" s="83">
        <v>39847</v>
      </c>
      <c r="D358" s="83"/>
      <c r="E358" s="84">
        <v>172.6</v>
      </c>
      <c r="F358" s="83"/>
      <c r="G358" s="82"/>
      <c r="H358" s="82" t="s">
        <v>131</v>
      </c>
      <c r="I358" s="82" t="s">
        <v>107</v>
      </c>
      <c r="J358" s="82">
        <v>0.1</v>
      </c>
      <c r="K358" s="84" t="s">
        <v>145</v>
      </c>
    </row>
    <row r="359" spans="1:11">
      <c r="A359" s="81" t="s">
        <v>5</v>
      </c>
      <c r="B359" s="82" t="s">
        <v>123</v>
      </c>
      <c r="C359" s="83">
        <v>39847</v>
      </c>
      <c r="D359" s="83"/>
      <c r="E359" s="84">
        <v>172.6</v>
      </c>
      <c r="F359" s="83"/>
      <c r="G359" s="82"/>
      <c r="H359" s="82" t="s">
        <v>117</v>
      </c>
      <c r="I359" s="82"/>
      <c r="J359" s="84">
        <v>1.4</v>
      </c>
      <c r="K359" s="84" t="s">
        <v>145</v>
      </c>
    </row>
    <row r="360" spans="1:11">
      <c r="A360" s="81" t="s">
        <v>5</v>
      </c>
      <c r="B360" s="82" t="s">
        <v>123</v>
      </c>
      <c r="C360" s="83">
        <v>39847</v>
      </c>
      <c r="D360" s="83"/>
      <c r="E360" s="84">
        <v>172.6</v>
      </c>
      <c r="F360" s="83"/>
      <c r="G360" s="82"/>
      <c r="H360" s="82" t="s">
        <v>132</v>
      </c>
      <c r="I360" s="82"/>
      <c r="J360" s="84">
        <v>40</v>
      </c>
      <c r="K360" s="84" t="s">
        <v>145</v>
      </c>
    </row>
    <row r="361" spans="1:11">
      <c r="A361" s="81" t="s">
        <v>5</v>
      </c>
      <c r="B361" s="82" t="s">
        <v>123</v>
      </c>
      <c r="C361" s="83">
        <v>39847</v>
      </c>
      <c r="D361" s="83"/>
      <c r="E361" s="84">
        <v>172.6</v>
      </c>
      <c r="F361" s="83"/>
      <c r="G361" s="82"/>
      <c r="H361" s="82" t="s">
        <v>118</v>
      </c>
      <c r="I361" s="82"/>
      <c r="J361" s="84">
        <v>0.7</v>
      </c>
      <c r="K361" s="84" t="s">
        <v>145</v>
      </c>
    </row>
    <row r="362" spans="1:11">
      <c r="A362" s="81" t="s">
        <v>5</v>
      </c>
      <c r="B362" s="82" t="s">
        <v>123</v>
      </c>
      <c r="C362" s="83">
        <v>39847</v>
      </c>
      <c r="D362" s="83"/>
      <c r="E362" s="84">
        <v>172.6</v>
      </c>
      <c r="F362" s="83"/>
      <c r="G362" s="82"/>
      <c r="H362" s="82" t="s">
        <v>133</v>
      </c>
      <c r="I362" s="82"/>
      <c r="J362" s="84">
        <v>19.5</v>
      </c>
      <c r="K362" s="84" t="s">
        <v>145</v>
      </c>
    </row>
    <row r="363" spans="1:11">
      <c r="A363" s="81" t="s">
        <v>5</v>
      </c>
      <c r="B363" s="82" t="s">
        <v>123</v>
      </c>
      <c r="C363" s="83">
        <v>39847</v>
      </c>
      <c r="D363" s="83"/>
      <c r="E363" s="84">
        <v>172.6</v>
      </c>
      <c r="F363" s="83"/>
      <c r="G363" s="82"/>
      <c r="H363" s="82" t="s">
        <v>134</v>
      </c>
      <c r="I363" s="82"/>
      <c r="J363" s="84">
        <v>4.2</v>
      </c>
      <c r="K363" s="84" t="s">
        <v>145</v>
      </c>
    </row>
    <row r="364" spans="1:11">
      <c r="A364" s="81" t="s">
        <v>5</v>
      </c>
      <c r="B364" s="82" t="s">
        <v>123</v>
      </c>
      <c r="C364" s="83">
        <v>39847</v>
      </c>
      <c r="D364" s="83"/>
      <c r="E364" s="84">
        <v>172.6</v>
      </c>
      <c r="F364" s="83"/>
      <c r="G364" s="82"/>
      <c r="H364" s="82" t="s">
        <v>135</v>
      </c>
      <c r="I364" s="82"/>
      <c r="J364" s="84">
        <v>1.7</v>
      </c>
      <c r="K364" s="84" t="s">
        <v>145</v>
      </c>
    </row>
    <row r="365" spans="1:11">
      <c r="A365" s="81" t="s">
        <v>5</v>
      </c>
      <c r="B365" s="82" t="s">
        <v>123</v>
      </c>
      <c r="C365" s="83">
        <v>39847</v>
      </c>
      <c r="D365" s="83"/>
      <c r="E365" s="84">
        <v>172.6</v>
      </c>
      <c r="F365" s="83"/>
      <c r="G365" s="82"/>
      <c r="H365" s="82" t="s">
        <v>136</v>
      </c>
      <c r="I365" s="82" t="s">
        <v>107</v>
      </c>
      <c r="J365" s="82">
        <v>0.2</v>
      </c>
      <c r="K365" s="84" t="s">
        <v>145</v>
      </c>
    </row>
    <row r="366" spans="1:11">
      <c r="A366" s="81" t="s">
        <v>5</v>
      </c>
      <c r="B366" s="82" t="s">
        <v>123</v>
      </c>
      <c r="C366" s="83">
        <v>39847</v>
      </c>
      <c r="D366" s="83"/>
      <c r="E366" s="84">
        <v>172.6</v>
      </c>
      <c r="F366" s="83"/>
      <c r="G366" s="82"/>
      <c r="H366" s="82" t="s">
        <v>137</v>
      </c>
      <c r="I366" s="82" t="s">
        <v>107</v>
      </c>
      <c r="J366" s="82">
        <v>0.5</v>
      </c>
      <c r="K366" s="84" t="s">
        <v>145</v>
      </c>
    </row>
    <row r="367" spans="1:11">
      <c r="A367" s="81" t="s">
        <v>5</v>
      </c>
      <c r="B367" s="82" t="s">
        <v>123</v>
      </c>
      <c r="C367" s="83">
        <v>39847</v>
      </c>
      <c r="D367" s="83"/>
      <c r="E367" s="84">
        <v>172.6</v>
      </c>
      <c r="F367" s="83"/>
      <c r="G367" s="82"/>
      <c r="H367" s="82" t="s">
        <v>138</v>
      </c>
      <c r="I367" s="82"/>
      <c r="J367" s="84">
        <v>545.5</v>
      </c>
      <c r="K367" s="84" t="s">
        <v>145</v>
      </c>
    </row>
    <row r="368" spans="1:11">
      <c r="A368" s="81" t="s">
        <v>5</v>
      </c>
      <c r="B368" s="82" t="s">
        <v>123</v>
      </c>
      <c r="C368" s="83">
        <v>39847</v>
      </c>
      <c r="D368" s="83"/>
      <c r="E368" s="84">
        <v>172.6</v>
      </c>
      <c r="F368" s="83"/>
      <c r="G368" s="82"/>
      <c r="H368" s="82" t="s">
        <v>139</v>
      </c>
      <c r="I368" s="82" t="s">
        <v>107</v>
      </c>
      <c r="J368" s="82">
        <v>0.1</v>
      </c>
      <c r="K368" s="84" t="s">
        <v>145</v>
      </c>
    </row>
    <row r="369" spans="1:11">
      <c r="A369" s="81" t="s">
        <v>5</v>
      </c>
      <c r="B369" s="82" t="s">
        <v>123</v>
      </c>
      <c r="C369" s="83">
        <v>39847</v>
      </c>
      <c r="D369" s="83"/>
      <c r="E369" s="84">
        <v>172.6</v>
      </c>
      <c r="F369" s="83"/>
      <c r="G369" s="82"/>
      <c r="H369" s="82" t="s">
        <v>140</v>
      </c>
      <c r="I369" s="82" t="s">
        <v>107</v>
      </c>
      <c r="J369" s="82">
        <v>0.1</v>
      </c>
      <c r="K369" s="84" t="s">
        <v>145</v>
      </c>
    </row>
    <row r="370" spans="1:11">
      <c r="A370" s="81" t="s">
        <v>5</v>
      </c>
      <c r="B370" s="82" t="s">
        <v>123</v>
      </c>
      <c r="C370" s="83">
        <v>39847</v>
      </c>
      <c r="D370" s="83"/>
      <c r="E370" s="84">
        <v>172.6</v>
      </c>
      <c r="F370" s="83"/>
      <c r="G370" s="82"/>
      <c r="H370" s="82" t="s">
        <v>141</v>
      </c>
      <c r="I370" s="82"/>
      <c r="J370" s="84">
        <v>1.1000000000000001</v>
      </c>
      <c r="K370" s="84" t="s">
        <v>145</v>
      </c>
    </row>
    <row r="371" spans="1:11">
      <c r="A371" s="81" t="s">
        <v>5</v>
      </c>
      <c r="B371" s="82" t="s">
        <v>123</v>
      </c>
      <c r="C371" s="83">
        <v>39847</v>
      </c>
      <c r="D371" s="83"/>
      <c r="E371" s="84">
        <v>172.6</v>
      </c>
      <c r="F371" s="83"/>
      <c r="G371" s="82"/>
      <c r="H371" s="82" t="s">
        <v>142</v>
      </c>
      <c r="I371" s="82"/>
      <c r="J371" s="84">
        <v>7.2</v>
      </c>
      <c r="K371" s="84" t="s">
        <v>145</v>
      </c>
    </row>
    <row r="372" spans="1:11">
      <c r="A372" s="81" t="s">
        <v>5</v>
      </c>
      <c r="B372" s="82" t="s">
        <v>123</v>
      </c>
      <c r="C372" s="83">
        <v>39847</v>
      </c>
      <c r="D372" s="83"/>
      <c r="E372" s="84">
        <v>172.6</v>
      </c>
      <c r="F372" s="83"/>
      <c r="G372" s="82"/>
      <c r="H372" s="82" t="s">
        <v>119</v>
      </c>
      <c r="I372" s="82"/>
      <c r="J372" s="84">
        <v>1.3</v>
      </c>
      <c r="K372" s="84" t="s">
        <v>145</v>
      </c>
    </row>
    <row r="373" spans="1:11">
      <c r="A373" s="81" t="s">
        <v>5</v>
      </c>
      <c r="B373" s="82" t="s">
        <v>113</v>
      </c>
      <c r="C373" s="83">
        <v>39847</v>
      </c>
      <c r="D373" s="83"/>
      <c r="E373" s="84">
        <v>174.6</v>
      </c>
      <c r="F373" s="83"/>
      <c r="G373" s="82"/>
      <c r="H373" s="82" t="s">
        <v>120</v>
      </c>
      <c r="I373" s="82"/>
      <c r="J373" s="84">
        <v>0.8</v>
      </c>
      <c r="K373" s="84" t="s">
        <v>145</v>
      </c>
    </row>
    <row r="374" spans="1:11">
      <c r="A374" s="81" t="s">
        <v>5</v>
      </c>
      <c r="B374" s="82" t="s">
        <v>113</v>
      </c>
      <c r="C374" s="83">
        <v>39847</v>
      </c>
      <c r="D374" s="83"/>
      <c r="E374" s="84">
        <v>174.6</v>
      </c>
      <c r="F374" s="83"/>
      <c r="G374" s="82"/>
      <c r="H374" s="82" t="s">
        <v>127</v>
      </c>
      <c r="I374" s="82"/>
      <c r="J374" s="84">
        <v>2.5</v>
      </c>
      <c r="K374" s="84" t="s">
        <v>145</v>
      </c>
    </row>
    <row r="375" spans="1:11">
      <c r="A375" s="81" t="s">
        <v>5</v>
      </c>
      <c r="B375" s="82" t="s">
        <v>113</v>
      </c>
      <c r="C375" s="83">
        <v>39847</v>
      </c>
      <c r="D375" s="83"/>
      <c r="E375" s="84">
        <v>174.6</v>
      </c>
      <c r="F375" s="83"/>
      <c r="G375" s="82"/>
      <c r="H375" s="82" t="s">
        <v>128</v>
      </c>
      <c r="I375" s="82"/>
      <c r="J375" s="84">
        <v>114.3</v>
      </c>
      <c r="K375" s="84" t="s">
        <v>145</v>
      </c>
    </row>
    <row r="376" spans="1:11">
      <c r="A376" s="81" t="s">
        <v>5</v>
      </c>
      <c r="B376" s="82" t="s">
        <v>113</v>
      </c>
      <c r="C376" s="83">
        <v>39847</v>
      </c>
      <c r="D376" s="83"/>
      <c r="E376" s="84">
        <v>174.6</v>
      </c>
      <c r="F376" s="83"/>
      <c r="G376" s="82"/>
      <c r="H376" s="82" t="s">
        <v>129</v>
      </c>
      <c r="I376" s="82" t="s">
        <v>107</v>
      </c>
      <c r="J376" s="82">
        <v>0.2</v>
      </c>
      <c r="K376" s="84" t="s">
        <v>145</v>
      </c>
    </row>
    <row r="377" spans="1:11">
      <c r="A377" s="81" t="s">
        <v>5</v>
      </c>
      <c r="B377" s="82" t="s">
        <v>113</v>
      </c>
      <c r="C377" s="83">
        <v>39847</v>
      </c>
      <c r="D377" s="83"/>
      <c r="E377" s="84">
        <v>174.6</v>
      </c>
      <c r="F377" s="83"/>
      <c r="G377" s="82"/>
      <c r="H377" s="82" t="s">
        <v>109</v>
      </c>
      <c r="I377" s="82" t="s">
        <v>107</v>
      </c>
      <c r="J377" s="82">
        <v>0.2</v>
      </c>
      <c r="K377" s="84" t="s">
        <v>145</v>
      </c>
    </row>
    <row r="378" spans="1:11">
      <c r="A378" s="81" t="s">
        <v>5</v>
      </c>
      <c r="B378" s="82" t="s">
        <v>113</v>
      </c>
      <c r="C378" s="83">
        <v>39847</v>
      </c>
      <c r="D378" s="83"/>
      <c r="E378" s="84">
        <v>174.6</v>
      </c>
      <c r="F378" s="83"/>
      <c r="G378" s="82"/>
      <c r="H378" s="82" t="s">
        <v>130</v>
      </c>
      <c r="I378" s="82"/>
      <c r="J378" s="84">
        <v>0.1</v>
      </c>
      <c r="K378" s="84" t="s">
        <v>145</v>
      </c>
    </row>
    <row r="379" spans="1:11">
      <c r="A379" s="81" t="s">
        <v>5</v>
      </c>
      <c r="B379" s="82" t="s">
        <v>113</v>
      </c>
      <c r="C379" s="83">
        <v>39847</v>
      </c>
      <c r="D379" s="83"/>
      <c r="E379" s="84">
        <v>174.6</v>
      </c>
      <c r="F379" s="83"/>
      <c r="G379" s="82"/>
      <c r="H379" s="82" t="s">
        <v>131</v>
      </c>
      <c r="I379" s="82" t="s">
        <v>107</v>
      </c>
      <c r="J379" s="82">
        <v>0.1</v>
      </c>
      <c r="K379" s="84" t="s">
        <v>145</v>
      </c>
    </row>
    <row r="380" spans="1:11">
      <c r="A380" s="81" t="s">
        <v>5</v>
      </c>
      <c r="B380" s="82" t="s">
        <v>113</v>
      </c>
      <c r="C380" s="83">
        <v>39847</v>
      </c>
      <c r="D380" s="83"/>
      <c r="E380" s="84">
        <v>174.6</v>
      </c>
      <c r="F380" s="83"/>
      <c r="G380" s="82"/>
      <c r="H380" s="82" t="s">
        <v>117</v>
      </c>
      <c r="I380" s="82"/>
      <c r="J380" s="84">
        <v>1.5</v>
      </c>
      <c r="K380" s="84" t="s">
        <v>145</v>
      </c>
    </row>
    <row r="381" spans="1:11">
      <c r="A381" s="81" t="s">
        <v>5</v>
      </c>
      <c r="B381" s="82" t="s">
        <v>113</v>
      </c>
      <c r="C381" s="83">
        <v>39847</v>
      </c>
      <c r="D381" s="83"/>
      <c r="E381" s="84">
        <v>174.6</v>
      </c>
      <c r="F381" s="83"/>
      <c r="G381" s="82"/>
      <c r="H381" s="82" t="s">
        <v>132</v>
      </c>
      <c r="I381" s="82"/>
      <c r="J381" s="84">
        <v>44</v>
      </c>
      <c r="K381" s="84" t="s">
        <v>145</v>
      </c>
    </row>
    <row r="382" spans="1:11">
      <c r="A382" s="81" t="s">
        <v>5</v>
      </c>
      <c r="B382" s="82" t="s">
        <v>113</v>
      </c>
      <c r="C382" s="83">
        <v>39847</v>
      </c>
      <c r="D382" s="83"/>
      <c r="E382" s="84">
        <v>174.6</v>
      </c>
      <c r="F382" s="83"/>
      <c r="G382" s="82"/>
      <c r="H382" s="82" t="s">
        <v>118</v>
      </c>
      <c r="I382" s="82"/>
      <c r="J382" s="84">
        <v>0.78</v>
      </c>
      <c r="K382" s="84" t="s">
        <v>145</v>
      </c>
    </row>
    <row r="383" spans="1:11">
      <c r="A383" s="81" t="s">
        <v>5</v>
      </c>
      <c r="B383" s="82" t="s">
        <v>113</v>
      </c>
      <c r="C383" s="83">
        <v>39847</v>
      </c>
      <c r="D383" s="83"/>
      <c r="E383" s="84">
        <v>174.6</v>
      </c>
      <c r="F383" s="83"/>
      <c r="G383" s="82"/>
      <c r="H383" s="82" t="s">
        <v>133</v>
      </c>
      <c r="I383" s="82"/>
      <c r="J383" s="84">
        <v>18.100000000000001</v>
      </c>
      <c r="K383" s="84" t="s">
        <v>145</v>
      </c>
    </row>
    <row r="384" spans="1:11">
      <c r="A384" s="81" t="s">
        <v>5</v>
      </c>
      <c r="B384" s="82" t="s">
        <v>113</v>
      </c>
      <c r="C384" s="83">
        <v>39847</v>
      </c>
      <c r="D384" s="83"/>
      <c r="E384" s="84">
        <v>174.6</v>
      </c>
      <c r="F384" s="83"/>
      <c r="G384" s="82"/>
      <c r="H384" s="82" t="s">
        <v>134</v>
      </c>
      <c r="I384" s="82"/>
      <c r="J384" s="84">
        <v>4.3</v>
      </c>
      <c r="K384" s="84" t="s">
        <v>145</v>
      </c>
    </row>
    <row r="385" spans="1:11">
      <c r="A385" s="81" t="s">
        <v>5</v>
      </c>
      <c r="B385" s="82" t="s">
        <v>113</v>
      </c>
      <c r="C385" s="83">
        <v>39847</v>
      </c>
      <c r="D385" s="83"/>
      <c r="E385" s="84">
        <v>174.6</v>
      </c>
      <c r="F385" s="83"/>
      <c r="G385" s="82"/>
      <c r="H385" s="82" t="s">
        <v>135</v>
      </c>
      <c r="I385" s="82"/>
      <c r="J385" s="84">
        <v>1.7</v>
      </c>
      <c r="K385" s="84" t="s">
        <v>145</v>
      </c>
    </row>
    <row r="386" spans="1:11">
      <c r="A386" s="81" t="s">
        <v>5</v>
      </c>
      <c r="B386" s="82" t="s">
        <v>113</v>
      </c>
      <c r="C386" s="83">
        <v>39847</v>
      </c>
      <c r="D386" s="83"/>
      <c r="E386" s="84">
        <v>174.6</v>
      </c>
      <c r="F386" s="83"/>
      <c r="G386" s="82"/>
      <c r="H386" s="82" t="s">
        <v>136</v>
      </c>
      <c r="I386" s="82"/>
      <c r="J386" s="84">
        <v>0.2</v>
      </c>
      <c r="K386" s="84" t="s">
        <v>145</v>
      </c>
    </row>
    <row r="387" spans="1:11">
      <c r="A387" s="81" t="s">
        <v>5</v>
      </c>
      <c r="B387" s="82" t="s">
        <v>113</v>
      </c>
      <c r="C387" s="83">
        <v>39847</v>
      </c>
      <c r="D387" s="83"/>
      <c r="E387" s="84">
        <v>174.6</v>
      </c>
      <c r="F387" s="83"/>
      <c r="G387" s="82"/>
      <c r="H387" s="82" t="s">
        <v>137</v>
      </c>
      <c r="I387" s="82" t="s">
        <v>107</v>
      </c>
      <c r="J387" s="82">
        <v>0.5</v>
      </c>
      <c r="K387" s="84" t="s">
        <v>145</v>
      </c>
    </row>
    <row r="388" spans="1:11">
      <c r="A388" s="81" t="s">
        <v>5</v>
      </c>
      <c r="B388" s="82" t="s">
        <v>113</v>
      </c>
      <c r="C388" s="83">
        <v>39847</v>
      </c>
      <c r="D388" s="83"/>
      <c r="E388" s="84">
        <v>174.6</v>
      </c>
      <c r="F388" s="83"/>
      <c r="G388" s="82"/>
      <c r="H388" s="82" t="s">
        <v>138</v>
      </c>
      <c r="I388" s="82"/>
      <c r="J388" s="84">
        <v>547</v>
      </c>
      <c r="K388" s="84" t="s">
        <v>145</v>
      </c>
    </row>
    <row r="389" spans="1:11">
      <c r="A389" s="81" t="s">
        <v>5</v>
      </c>
      <c r="B389" s="82" t="s">
        <v>113</v>
      </c>
      <c r="C389" s="83">
        <v>39847</v>
      </c>
      <c r="D389" s="83"/>
      <c r="E389" s="84">
        <v>174.6</v>
      </c>
      <c r="F389" s="83"/>
      <c r="G389" s="82"/>
      <c r="H389" s="82" t="s">
        <v>139</v>
      </c>
      <c r="I389" s="82" t="s">
        <v>107</v>
      </c>
      <c r="J389" s="82">
        <v>0.1</v>
      </c>
      <c r="K389" s="84" t="s">
        <v>145</v>
      </c>
    </row>
    <row r="390" spans="1:11">
      <c r="A390" s="81" t="s">
        <v>5</v>
      </c>
      <c r="B390" s="82" t="s">
        <v>113</v>
      </c>
      <c r="C390" s="83">
        <v>39847</v>
      </c>
      <c r="D390" s="83"/>
      <c r="E390" s="84">
        <v>174.6</v>
      </c>
      <c r="F390" s="83"/>
      <c r="G390" s="82"/>
      <c r="H390" s="82" t="s">
        <v>140</v>
      </c>
      <c r="I390" s="82" t="s">
        <v>107</v>
      </c>
      <c r="J390" s="82">
        <v>0.1</v>
      </c>
      <c r="K390" s="84" t="s">
        <v>145</v>
      </c>
    </row>
    <row r="391" spans="1:11">
      <c r="A391" s="81" t="s">
        <v>5</v>
      </c>
      <c r="B391" s="82" t="s">
        <v>113</v>
      </c>
      <c r="C391" s="83">
        <v>39847</v>
      </c>
      <c r="D391" s="83"/>
      <c r="E391" s="84">
        <v>174.6</v>
      </c>
      <c r="F391" s="83"/>
      <c r="G391" s="82"/>
      <c r="H391" s="82" t="s">
        <v>141</v>
      </c>
      <c r="I391" s="82"/>
      <c r="J391" s="84">
        <v>1.2</v>
      </c>
      <c r="K391" s="84" t="s">
        <v>145</v>
      </c>
    </row>
    <row r="392" spans="1:11">
      <c r="A392" s="81" t="s">
        <v>5</v>
      </c>
      <c r="B392" s="82" t="s">
        <v>113</v>
      </c>
      <c r="C392" s="83">
        <v>39847</v>
      </c>
      <c r="D392" s="83"/>
      <c r="E392" s="84">
        <v>174.6</v>
      </c>
      <c r="F392" s="83"/>
      <c r="G392" s="82"/>
      <c r="H392" s="82" t="s">
        <v>142</v>
      </c>
      <c r="I392" s="82"/>
      <c r="J392" s="84">
        <v>7.2</v>
      </c>
      <c r="K392" s="84" t="s">
        <v>145</v>
      </c>
    </row>
    <row r="393" spans="1:11">
      <c r="A393" s="81" t="s">
        <v>5</v>
      </c>
      <c r="B393" s="82" t="s">
        <v>113</v>
      </c>
      <c r="C393" s="83">
        <v>39847</v>
      </c>
      <c r="D393" s="83"/>
      <c r="E393" s="84">
        <v>174.6</v>
      </c>
      <c r="F393" s="83"/>
      <c r="G393" s="82"/>
      <c r="H393" s="82" t="s">
        <v>119</v>
      </c>
      <c r="I393" s="82"/>
      <c r="J393" s="84">
        <v>1.5</v>
      </c>
      <c r="K393" s="84" t="s">
        <v>145</v>
      </c>
    </row>
    <row r="394" spans="1:11">
      <c r="A394" s="81" t="s">
        <v>5</v>
      </c>
      <c r="B394" s="82" t="s">
        <v>115</v>
      </c>
      <c r="C394" s="83">
        <v>39847</v>
      </c>
      <c r="D394" s="83"/>
      <c r="E394" s="84">
        <v>174</v>
      </c>
      <c r="F394" s="83"/>
      <c r="G394" s="82"/>
      <c r="H394" s="82" t="s">
        <v>120</v>
      </c>
      <c r="I394" s="82"/>
      <c r="J394" s="84">
        <v>0.8</v>
      </c>
      <c r="K394" s="84" t="s">
        <v>146</v>
      </c>
    </row>
    <row r="395" spans="1:11">
      <c r="A395" s="81" t="s">
        <v>5</v>
      </c>
      <c r="B395" s="82" t="s">
        <v>115</v>
      </c>
      <c r="C395" s="83">
        <v>39847</v>
      </c>
      <c r="D395" s="83"/>
      <c r="E395" s="84">
        <v>174</v>
      </c>
      <c r="F395" s="83"/>
      <c r="G395" s="82"/>
      <c r="H395" s="82" t="s">
        <v>127</v>
      </c>
      <c r="I395" s="82"/>
      <c r="J395" s="84">
        <v>1.9</v>
      </c>
      <c r="K395" s="84" t="s">
        <v>146</v>
      </c>
    </row>
    <row r="396" spans="1:11">
      <c r="A396" s="81" t="s">
        <v>5</v>
      </c>
      <c r="B396" s="82" t="s">
        <v>115</v>
      </c>
      <c r="C396" s="83">
        <v>39847</v>
      </c>
      <c r="D396" s="83"/>
      <c r="E396" s="84">
        <v>174</v>
      </c>
      <c r="F396" s="83"/>
      <c r="G396" s="82"/>
      <c r="H396" s="82" t="s">
        <v>128</v>
      </c>
      <c r="I396" s="82"/>
      <c r="J396" s="84">
        <v>113.2</v>
      </c>
      <c r="K396" s="84" t="s">
        <v>146</v>
      </c>
    </row>
    <row r="397" spans="1:11">
      <c r="A397" s="81" t="s">
        <v>5</v>
      </c>
      <c r="B397" s="82" t="s">
        <v>115</v>
      </c>
      <c r="C397" s="83">
        <v>39847</v>
      </c>
      <c r="D397" s="83"/>
      <c r="E397" s="84">
        <v>174</v>
      </c>
      <c r="F397" s="83"/>
      <c r="G397" s="82"/>
      <c r="H397" s="82" t="s">
        <v>129</v>
      </c>
      <c r="I397" s="82" t="s">
        <v>107</v>
      </c>
      <c r="J397" s="82">
        <v>0.2</v>
      </c>
      <c r="K397" s="84" t="s">
        <v>146</v>
      </c>
    </row>
    <row r="398" spans="1:11">
      <c r="A398" s="81" t="s">
        <v>5</v>
      </c>
      <c r="B398" s="82" t="s">
        <v>115</v>
      </c>
      <c r="C398" s="83">
        <v>39847</v>
      </c>
      <c r="D398" s="83"/>
      <c r="E398" s="84">
        <v>174</v>
      </c>
      <c r="F398" s="83"/>
      <c r="G398" s="82"/>
      <c r="H398" s="82" t="s">
        <v>109</v>
      </c>
      <c r="I398" s="82" t="s">
        <v>107</v>
      </c>
      <c r="J398" s="82">
        <v>0.2</v>
      </c>
      <c r="K398" s="84" t="s">
        <v>146</v>
      </c>
    </row>
    <row r="399" spans="1:11">
      <c r="A399" s="81" t="s">
        <v>5</v>
      </c>
      <c r="B399" s="82" t="s">
        <v>115</v>
      </c>
      <c r="C399" s="83">
        <v>39847</v>
      </c>
      <c r="D399" s="83"/>
      <c r="E399" s="84">
        <v>174</v>
      </c>
      <c r="F399" s="83"/>
      <c r="G399" s="82"/>
      <c r="H399" s="82" t="s">
        <v>130</v>
      </c>
      <c r="I399" s="82"/>
      <c r="J399" s="84">
        <v>0.1</v>
      </c>
      <c r="K399" s="84" t="s">
        <v>146</v>
      </c>
    </row>
    <row r="400" spans="1:11">
      <c r="A400" s="81" t="s">
        <v>5</v>
      </c>
      <c r="B400" s="82" t="s">
        <v>115</v>
      </c>
      <c r="C400" s="83">
        <v>39847</v>
      </c>
      <c r="D400" s="83"/>
      <c r="E400" s="84">
        <v>174</v>
      </c>
      <c r="F400" s="83"/>
      <c r="G400" s="82"/>
      <c r="H400" s="82" t="s">
        <v>131</v>
      </c>
      <c r="I400" s="82" t="s">
        <v>107</v>
      </c>
      <c r="J400" s="82">
        <v>0.1</v>
      </c>
      <c r="K400" s="84" t="s">
        <v>146</v>
      </c>
    </row>
    <row r="401" spans="1:11">
      <c r="A401" s="81" t="s">
        <v>5</v>
      </c>
      <c r="B401" s="82" t="s">
        <v>115</v>
      </c>
      <c r="C401" s="83">
        <v>39847</v>
      </c>
      <c r="D401" s="83"/>
      <c r="E401" s="84">
        <v>174</v>
      </c>
      <c r="F401" s="83"/>
      <c r="G401" s="82"/>
      <c r="H401" s="82" t="s">
        <v>117</v>
      </c>
      <c r="I401" s="82"/>
      <c r="J401" s="84">
        <v>1.4</v>
      </c>
      <c r="K401" s="84" t="s">
        <v>146</v>
      </c>
    </row>
    <row r="402" spans="1:11">
      <c r="A402" s="81" t="s">
        <v>5</v>
      </c>
      <c r="B402" s="82" t="s">
        <v>115</v>
      </c>
      <c r="C402" s="83">
        <v>39847</v>
      </c>
      <c r="D402" s="83"/>
      <c r="E402" s="84">
        <v>174</v>
      </c>
      <c r="F402" s="83"/>
      <c r="G402" s="82"/>
      <c r="H402" s="82" t="s">
        <v>132</v>
      </c>
      <c r="I402" s="82"/>
      <c r="J402" s="84">
        <v>32</v>
      </c>
      <c r="K402" s="84" t="s">
        <v>146</v>
      </c>
    </row>
    <row r="403" spans="1:11">
      <c r="A403" s="81" t="s">
        <v>5</v>
      </c>
      <c r="B403" s="82" t="s">
        <v>115</v>
      </c>
      <c r="C403" s="83">
        <v>39847</v>
      </c>
      <c r="D403" s="83"/>
      <c r="E403" s="84">
        <v>174</v>
      </c>
      <c r="F403" s="83"/>
      <c r="G403" s="82"/>
      <c r="H403" s="82" t="s">
        <v>118</v>
      </c>
      <c r="I403" s="82"/>
      <c r="J403" s="84">
        <v>0.65</v>
      </c>
      <c r="K403" s="84" t="s">
        <v>146</v>
      </c>
    </row>
    <row r="404" spans="1:11">
      <c r="A404" s="81" t="s">
        <v>5</v>
      </c>
      <c r="B404" s="82" t="s">
        <v>115</v>
      </c>
      <c r="C404" s="83">
        <v>39847</v>
      </c>
      <c r="D404" s="83"/>
      <c r="E404" s="84">
        <v>174</v>
      </c>
      <c r="F404" s="83"/>
      <c r="G404" s="82"/>
      <c r="H404" s="82" t="s">
        <v>133</v>
      </c>
      <c r="I404" s="82"/>
      <c r="J404" s="84">
        <v>17.7</v>
      </c>
      <c r="K404" s="84" t="s">
        <v>146</v>
      </c>
    </row>
    <row r="405" spans="1:11">
      <c r="A405" s="81" t="s">
        <v>5</v>
      </c>
      <c r="B405" s="82" t="s">
        <v>115</v>
      </c>
      <c r="C405" s="83">
        <v>39847</v>
      </c>
      <c r="D405" s="83"/>
      <c r="E405" s="84">
        <v>174</v>
      </c>
      <c r="F405" s="83"/>
      <c r="G405" s="82"/>
      <c r="H405" s="82" t="s">
        <v>134</v>
      </c>
      <c r="I405" s="82"/>
      <c r="J405" s="84">
        <v>4.4000000000000004</v>
      </c>
      <c r="K405" s="84" t="s">
        <v>146</v>
      </c>
    </row>
    <row r="406" spans="1:11">
      <c r="A406" s="81" t="s">
        <v>5</v>
      </c>
      <c r="B406" s="82" t="s">
        <v>115</v>
      </c>
      <c r="C406" s="83">
        <v>39847</v>
      </c>
      <c r="D406" s="83"/>
      <c r="E406" s="84">
        <v>174</v>
      </c>
      <c r="F406" s="83"/>
      <c r="G406" s="82"/>
      <c r="H406" s="82" t="s">
        <v>135</v>
      </c>
      <c r="I406" s="82"/>
      <c r="J406" s="84">
        <v>1.7</v>
      </c>
      <c r="K406" s="84" t="s">
        <v>146</v>
      </c>
    </row>
    <row r="407" spans="1:11">
      <c r="A407" s="81" t="s">
        <v>5</v>
      </c>
      <c r="B407" s="82" t="s">
        <v>115</v>
      </c>
      <c r="C407" s="83">
        <v>39847</v>
      </c>
      <c r="D407" s="83"/>
      <c r="E407" s="84">
        <v>174</v>
      </c>
      <c r="F407" s="83"/>
      <c r="G407" s="82"/>
      <c r="H407" s="82" t="s">
        <v>136</v>
      </c>
      <c r="I407" s="82"/>
      <c r="J407" s="84">
        <v>0.2</v>
      </c>
      <c r="K407" s="84" t="s">
        <v>146</v>
      </c>
    </row>
    <row r="408" spans="1:11">
      <c r="A408" s="81" t="s">
        <v>5</v>
      </c>
      <c r="B408" s="82" t="s">
        <v>115</v>
      </c>
      <c r="C408" s="83">
        <v>39847</v>
      </c>
      <c r="D408" s="83"/>
      <c r="E408" s="84">
        <v>174</v>
      </c>
      <c r="F408" s="83"/>
      <c r="G408" s="82"/>
      <c r="H408" s="82" t="s">
        <v>137</v>
      </c>
      <c r="I408" s="82" t="s">
        <v>107</v>
      </c>
      <c r="J408" s="82">
        <v>0.5</v>
      </c>
      <c r="K408" s="84" t="s">
        <v>146</v>
      </c>
    </row>
    <row r="409" spans="1:11">
      <c r="A409" s="81" t="s">
        <v>5</v>
      </c>
      <c r="B409" s="82" t="s">
        <v>115</v>
      </c>
      <c r="C409" s="83">
        <v>39847</v>
      </c>
      <c r="D409" s="83"/>
      <c r="E409" s="84">
        <v>174</v>
      </c>
      <c r="F409" s="83"/>
      <c r="G409" s="82"/>
      <c r="H409" s="82" t="s">
        <v>138</v>
      </c>
      <c r="I409" s="82"/>
      <c r="J409" s="84">
        <v>544.5</v>
      </c>
      <c r="K409" s="84" t="s">
        <v>146</v>
      </c>
    </row>
    <row r="410" spans="1:11">
      <c r="A410" s="81" t="s">
        <v>5</v>
      </c>
      <c r="B410" s="82" t="s">
        <v>115</v>
      </c>
      <c r="C410" s="83">
        <v>39847</v>
      </c>
      <c r="D410" s="83"/>
      <c r="E410" s="84">
        <v>174</v>
      </c>
      <c r="F410" s="83"/>
      <c r="G410" s="82"/>
      <c r="H410" s="82" t="s">
        <v>139</v>
      </c>
      <c r="I410" s="82" t="s">
        <v>107</v>
      </c>
      <c r="J410" s="82">
        <v>0.1</v>
      </c>
      <c r="K410" s="84" t="s">
        <v>146</v>
      </c>
    </row>
    <row r="411" spans="1:11">
      <c r="A411" s="81" t="s">
        <v>5</v>
      </c>
      <c r="B411" s="82" t="s">
        <v>115</v>
      </c>
      <c r="C411" s="83">
        <v>39847</v>
      </c>
      <c r="D411" s="83"/>
      <c r="E411" s="84">
        <v>174</v>
      </c>
      <c r="F411" s="83"/>
      <c r="G411" s="82"/>
      <c r="H411" s="82" t="s">
        <v>140</v>
      </c>
      <c r="I411" s="82" t="s">
        <v>107</v>
      </c>
      <c r="J411" s="82">
        <v>0.1</v>
      </c>
      <c r="K411" s="84" t="s">
        <v>146</v>
      </c>
    </row>
    <row r="412" spans="1:11">
      <c r="A412" s="81" t="s">
        <v>5</v>
      </c>
      <c r="B412" s="82" t="s">
        <v>115</v>
      </c>
      <c r="C412" s="83">
        <v>39847</v>
      </c>
      <c r="D412" s="83"/>
      <c r="E412" s="84">
        <v>174</v>
      </c>
      <c r="F412" s="83"/>
      <c r="G412" s="82"/>
      <c r="H412" s="82" t="s">
        <v>141</v>
      </c>
      <c r="I412" s="82"/>
      <c r="J412" s="84">
        <v>0.5</v>
      </c>
      <c r="K412" s="84" t="s">
        <v>146</v>
      </c>
    </row>
    <row r="413" spans="1:11">
      <c r="A413" s="81" t="s">
        <v>5</v>
      </c>
      <c r="B413" s="82" t="s">
        <v>115</v>
      </c>
      <c r="C413" s="83">
        <v>39847</v>
      </c>
      <c r="D413" s="83"/>
      <c r="E413" s="84">
        <v>174</v>
      </c>
      <c r="F413" s="83"/>
      <c r="G413" s="82"/>
      <c r="H413" s="82" t="s">
        <v>142</v>
      </c>
      <c r="I413" s="82"/>
      <c r="J413" s="84">
        <v>7.2</v>
      </c>
      <c r="K413" s="84" t="s">
        <v>146</v>
      </c>
    </row>
    <row r="414" spans="1:11">
      <c r="A414" s="81" t="s">
        <v>5</v>
      </c>
      <c r="B414" s="82" t="s">
        <v>115</v>
      </c>
      <c r="C414" s="83">
        <v>39847</v>
      </c>
      <c r="D414" s="83"/>
      <c r="E414" s="84">
        <v>174</v>
      </c>
      <c r="F414" s="83"/>
      <c r="G414" s="82"/>
      <c r="H414" s="82" t="s">
        <v>119</v>
      </c>
      <c r="I414" s="82"/>
      <c r="J414" s="84">
        <v>1.1000000000000001</v>
      </c>
      <c r="K414" s="84" t="s">
        <v>146</v>
      </c>
    </row>
    <row r="415" spans="1:11">
      <c r="A415" s="81" t="s">
        <v>5</v>
      </c>
      <c r="B415" s="82" t="s">
        <v>124</v>
      </c>
      <c r="C415" s="83">
        <v>39847</v>
      </c>
      <c r="D415" s="83"/>
      <c r="E415" s="84">
        <v>181.6</v>
      </c>
      <c r="F415" s="83"/>
      <c r="G415" s="82"/>
      <c r="H415" s="82" t="s">
        <v>120</v>
      </c>
      <c r="I415" s="82"/>
      <c r="J415" s="84">
        <v>0.8</v>
      </c>
      <c r="K415" s="84" t="s">
        <v>145</v>
      </c>
    </row>
    <row r="416" spans="1:11">
      <c r="A416" s="81" t="s">
        <v>5</v>
      </c>
      <c r="B416" s="82" t="s">
        <v>124</v>
      </c>
      <c r="C416" s="83">
        <v>39847</v>
      </c>
      <c r="D416" s="83"/>
      <c r="E416" s="84">
        <v>181.6</v>
      </c>
      <c r="F416" s="83"/>
      <c r="G416" s="82"/>
      <c r="H416" s="82" t="s">
        <v>127</v>
      </c>
      <c r="I416" s="82"/>
      <c r="J416" s="84">
        <v>2.2000000000000002</v>
      </c>
      <c r="K416" s="84" t="s">
        <v>145</v>
      </c>
    </row>
    <row r="417" spans="1:11">
      <c r="A417" s="81" t="s">
        <v>5</v>
      </c>
      <c r="B417" s="82" t="s">
        <v>124</v>
      </c>
      <c r="C417" s="83">
        <v>39847</v>
      </c>
      <c r="D417" s="83"/>
      <c r="E417" s="84">
        <v>181.6</v>
      </c>
      <c r="F417" s="83"/>
      <c r="G417" s="82"/>
      <c r="H417" s="82" t="s">
        <v>128</v>
      </c>
      <c r="I417" s="82"/>
      <c r="J417" s="84">
        <v>121.6</v>
      </c>
      <c r="K417" s="84" t="s">
        <v>145</v>
      </c>
    </row>
    <row r="418" spans="1:11">
      <c r="A418" s="81" t="s">
        <v>5</v>
      </c>
      <c r="B418" s="82" t="s">
        <v>124</v>
      </c>
      <c r="C418" s="83">
        <v>39847</v>
      </c>
      <c r="D418" s="83"/>
      <c r="E418" s="84">
        <v>181.6</v>
      </c>
      <c r="F418" s="83"/>
      <c r="G418" s="82"/>
      <c r="H418" s="82" t="s">
        <v>129</v>
      </c>
      <c r="I418" s="82" t="s">
        <v>107</v>
      </c>
      <c r="J418" s="82">
        <v>0.2</v>
      </c>
      <c r="K418" s="84" t="s">
        <v>145</v>
      </c>
    </row>
    <row r="419" spans="1:11">
      <c r="A419" s="81" t="s">
        <v>5</v>
      </c>
      <c r="B419" s="82" t="s">
        <v>124</v>
      </c>
      <c r="C419" s="83">
        <v>39847</v>
      </c>
      <c r="D419" s="83"/>
      <c r="E419" s="84">
        <v>181.6</v>
      </c>
      <c r="F419" s="83"/>
      <c r="G419" s="82"/>
      <c r="H419" s="82" t="s">
        <v>109</v>
      </c>
      <c r="I419" s="82" t="s">
        <v>107</v>
      </c>
      <c r="J419" s="82">
        <v>0.2</v>
      </c>
      <c r="K419" s="84" t="s">
        <v>145</v>
      </c>
    </row>
    <row r="420" spans="1:11">
      <c r="A420" s="81" t="s">
        <v>5</v>
      </c>
      <c r="B420" s="82" t="s">
        <v>124</v>
      </c>
      <c r="C420" s="83">
        <v>39847</v>
      </c>
      <c r="D420" s="83"/>
      <c r="E420" s="84">
        <v>181.6</v>
      </c>
      <c r="F420" s="83"/>
      <c r="G420" s="82"/>
      <c r="H420" s="82" t="s">
        <v>130</v>
      </c>
      <c r="I420" s="82"/>
      <c r="J420" s="84">
        <v>0.2</v>
      </c>
      <c r="K420" s="84" t="s">
        <v>145</v>
      </c>
    </row>
    <row r="421" spans="1:11">
      <c r="A421" s="81" t="s">
        <v>5</v>
      </c>
      <c r="B421" s="82" t="s">
        <v>124</v>
      </c>
      <c r="C421" s="83">
        <v>39847</v>
      </c>
      <c r="D421" s="83"/>
      <c r="E421" s="84">
        <v>181.6</v>
      </c>
      <c r="F421" s="83"/>
      <c r="G421" s="82"/>
      <c r="H421" s="82" t="s">
        <v>131</v>
      </c>
      <c r="I421" s="82"/>
      <c r="J421" s="84">
        <v>0.2</v>
      </c>
      <c r="K421" s="84" t="s">
        <v>145</v>
      </c>
    </row>
    <row r="422" spans="1:11">
      <c r="A422" s="81" t="s">
        <v>5</v>
      </c>
      <c r="B422" s="82" t="s">
        <v>124</v>
      </c>
      <c r="C422" s="83">
        <v>39847</v>
      </c>
      <c r="D422" s="83"/>
      <c r="E422" s="84">
        <v>181.6</v>
      </c>
      <c r="F422" s="83"/>
      <c r="G422" s="82"/>
      <c r="H422" s="82" t="s">
        <v>117</v>
      </c>
      <c r="I422" s="82"/>
      <c r="J422" s="84">
        <v>1.9</v>
      </c>
      <c r="K422" s="84" t="s">
        <v>145</v>
      </c>
    </row>
    <row r="423" spans="1:11">
      <c r="A423" s="81" t="s">
        <v>5</v>
      </c>
      <c r="B423" s="82" t="s">
        <v>124</v>
      </c>
      <c r="C423" s="83">
        <v>39847</v>
      </c>
      <c r="D423" s="83"/>
      <c r="E423" s="84">
        <v>181.6</v>
      </c>
      <c r="F423" s="83"/>
      <c r="G423" s="82"/>
      <c r="H423" s="82" t="s">
        <v>132</v>
      </c>
      <c r="I423" s="82"/>
      <c r="J423" s="84">
        <v>44</v>
      </c>
      <c r="K423" s="84" t="s">
        <v>145</v>
      </c>
    </row>
    <row r="424" spans="1:11">
      <c r="A424" s="81" t="s">
        <v>5</v>
      </c>
      <c r="B424" s="82" t="s">
        <v>124</v>
      </c>
      <c r="C424" s="83">
        <v>39847</v>
      </c>
      <c r="D424" s="83"/>
      <c r="E424" s="84">
        <v>181.6</v>
      </c>
      <c r="F424" s="83"/>
      <c r="G424" s="82"/>
      <c r="H424" s="82" t="s">
        <v>118</v>
      </c>
      <c r="I424" s="82"/>
      <c r="J424" s="84">
        <v>0.94</v>
      </c>
      <c r="K424" s="84" t="s">
        <v>145</v>
      </c>
    </row>
    <row r="425" spans="1:11">
      <c r="A425" s="81" t="s">
        <v>5</v>
      </c>
      <c r="B425" s="82" t="s">
        <v>124</v>
      </c>
      <c r="C425" s="83">
        <v>39847</v>
      </c>
      <c r="D425" s="83"/>
      <c r="E425" s="84">
        <v>181.6</v>
      </c>
      <c r="F425" s="83"/>
      <c r="G425" s="82"/>
      <c r="H425" s="82" t="s">
        <v>133</v>
      </c>
      <c r="I425" s="82"/>
      <c r="J425" s="84">
        <v>24</v>
      </c>
      <c r="K425" s="84" t="s">
        <v>145</v>
      </c>
    </row>
    <row r="426" spans="1:11">
      <c r="A426" s="81" t="s">
        <v>5</v>
      </c>
      <c r="B426" s="82" t="s">
        <v>124</v>
      </c>
      <c r="C426" s="83">
        <v>39847</v>
      </c>
      <c r="D426" s="83"/>
      <c r="E426" s="84">
        <v>181.6</v>
      </c>
      <c r="F426" s="83"/>
      <c r="G426" s="82"/>
      <c r="H426" s="82" t="s">
        <v>134</v>
      </c>
      <c r="I426" s="82"/>
      <c r="J426" s="84">
        <v>4.5999999999999996</v>
      </c>
      <c r="K426" s="84" t="s">
        <v>145</v>
      </c>
    </row>
    <row r="427" spans="1:11">
      <c r="A427" s="81" t="s">
        <v>5</v>
      </c>
      <c r="B427" s="82" t="s">
        <v>124</v>
      </c>
      <c r="C427" s="83">
        <v>39847</v>
      </c>
      <c r="D427" s="83"/>
      <c r="E427" s="84">
        <v>181.6</v>
      </c>
      <c r="F427" s="83"/>
      <c r="G427" s="82"/>
      <c r="H427" s="82" t="s">
        <v>135</v>
      </c>
      <c r="I427" s="82"/>
      <c r="J427" s="84">
        <v>2.5</v>
      </c>
      <c r="K427" s="84" t="s">
        <v>145</v>
      </c>
    </row>
    <row r="428" spans="1:11">
      <c r="A428" s="81" t="s">
        <v>5</v>
      </c>
      <c r="B428" s="82" t="s">
        <v>124</v>
      </c>
      <c r="C428" s="83">
        <v>39847</v>
      </c>
      <c r="D428" s="83"/>
      <c r="E428" s="84">
        <v>181.6</v>
      </c>
      <c r="F428" s="83"/>
      <c r="G428" s="82"/>
      <c r="H428" s="82" t="s">
        <v>136</v>
      </c>
      <c r="I428" s="82"/>
      <c r="J428" s="84">
        <v>0.2</v>
      </c>
      <c r="K428" s="84" t="s">
        <v>145</v>
      </c>
    </row>
    <row r="429" spans="1:11">
      <c r="A429" s="81" t="s">
        <v>5</v>
      </c>
      <c r="B429" s="82" t="s">
        <v>124</v>
      </c>
      <c r="C429" s="83">
        <v>39847</v>
      </c>
      <c r="D429" s="83"/>
      <c r="E429" s="84">
        <v>181.6</v>
      </c>
      <c r="F429" s="83"/>
      <c r="G429" s="82"/>
      <c r="H429" s="82" t="s">
        <v>137</v>
      </c>
      <c r="I429" s="82" t="s">
        <v>107</v>
      </c>
      <c r="J429" s="82">
        <v>0.5</v>
      </c>
      <c r="K429" s="84" t="s">
        <v>145</v>
      </c>
    </row>
    <row r="430" spans="1:11">
      <c r="A430" s="81" t="s">
        <v>5</v>
      </c>
      <c r="B430" s="82" t="s">
        <v>124</v>
      </c>
      <c r="C430" s="83">
        <v>39847</v>
      </c>
      <c r="D430" s="83"/>
      <c r="E430" s="84">
        <v>181.6</v>
      </c>
      <c r="F430" s="83"/>
      <c r="G430" s="82"/>
      <c r="H430" s="82" t="s">
        <v>138</v>
      </c>
      <c r="I430" s="82"/>
      <c r="J430" s="84">
        <v>598.5</v>
      </c>
      <c r="K430" s="84" t="s">
        <v>145</v>
      </c>
    </row>
    <row r="431" spans="1:11">
      <c r="A431" s="81" t="s">
        <v>5</v>
      </c>
      <c r="B431" s="82" t="s">
        <v>124</v>
      </c>
      <c r="C431" s="83">
        <v>39847</v>
      </c>
      <c r="D431" s="83"/>
      <c r="E431" s="84">
        <v>181.6</v>
      </c>
      <c r="F431" s="83"/>
      <c r="G431" s="82"/>
      <c r="H431" s="82" t="s">
        <v>139</v>
      </c>
      <c r="I431" s="82" t="s">
        <v>107</v>
      </c>
      <c r="J431" s="82">
        <v>0.1</v>
      </c>
      <c r="K431" s="84" t="s">
        <v>145</v>
      </c>
    </row>
    <row r="432" spans="1:11">
      <c r="A432" s="81" t="s">
        <v>5</v>
      </c>
      <c r="B432" s="82" t="s">
        <v>124</v>
      </c>
      <c r="C432" s="83">
        <v>39847</v>
      </c>
      <c r="D432" s="83"/>
      <c r="E432" s="84">
        <v>181.6</v>
      </c>
      <c r="F432" s="83"/>
      <c r="G432" s="82"/>
      <c r="H432" s="82" t="s">
        <v>140</v>
      </c>
      <c r="I432" s="82" t="s">
        <v>107</v>
      </c>
      <c r="J432" s="82">
        <v>0.1</v>
      </c>
      <c r="K432" s="84" t="s">
        <v>145</v>
      </c>
    </row>
    <row r="433" spans="1:11">
      <c r="A433" s="81" t="s">
        <v>5</v>
      </c>
      <c r="B433" s="82" t="s">
        <v>124</v>
      </c>
      <c r="C433" s="83">
        <v>39847</v>
      </c>
      <c r="D433" s="83"/>
      <c r="E433" s="84">
        <v>181.6</v>
      </c>
      <c r="F433" s="83"/>
      <c r="G433" s="82"/>
      <c r="H433" s="82" t="s">
        <v>141</v>
      </c>
      <c r="I433" s="82"/>
      <c r="J433" s="84">
        <v>1.5</v>
      </c>
      <c r="K433" s="84" t="s">
        <v>145</v>
      </c>
    </row>
    <row r="434" spans="1:11">
      <c r="A434" s="81" t="s">
        <v>5</v>
      </c>
      <c r="B434" s="82" t="s">
        <v>124</v>
      </c>
      <c r="C434" s="83">
        <v>39847</v>
      </c>
      <c r="D434" s="83"/>
      <c r="E434" s="84">
        <v>181.6</v>
      </c>
      <c r="F434" s="83"/>
      <c r="G434" s="82"/>
      <c r="H434" s="82" t="s">
        <v>142</v>
      </c>
      <c r="I434" s="82"/>
      <c r="J434" s="84">
        <v>7.9</v>
      </c>
      <c r="K434" s="84" t="s">
        <v>145</v>
      </c>
    </row>
    <row r="435" spans="1:11">
      <c r="A435" s="81" t="s">
        <v>5</v>
      </c>
      <c r="B435" s="82" t="s">
        <v>124</v>
      </c>
      <c r="C435" s="83">
        <v>39847</v>
      </c>
      <c r="D435" s="83"/>
      <c r="E435" s="84">
        <v>181.6</v>
      </c>
      <c r="F435" s="83"/>
      <c r="G435" s="82"/>
      <c r="H435" s="82" t="s">
        <v>119</v>
      </c>
      <c r="I435" s="82"/>
      <c r="J435" s="84">
        <v>0.9</v>
      </c>
      <c r="K435" s="84" t="s">
        <v>145</v>
      </c>
    </row>
    <row r="436" spans="1:11">
      <c r="A436" s="81" t="s">
        <v>5</v>
      </c>
      <c r="B436" s="82" t="s">
        <v>125</v>
      </c>
      <c r="C436" s="83">
        <v>39847</v>
      </c>
      <c r="D436" s="83"/>
      <c r="E436" s="84">
        <v>181.5</v>
      </c>
      <c r="F436" s="83"/>
      <c r="G436" s="82"/>
      <c r="H436" s="82" t="s">
        <v>120</v>
      </c>
      <c r="I436" s="82"/>
      <c r="J436" s="84">
        <v>0.7</v>
      </c>
      <c r="K436" s="84" t="s">
        <v>145</v>
      </c>
    </row>
    <row r="437" spans="1:11">
      <c r="A437" s="81" t="s">
        <v>5</v>
      </c>
      <c r="B437" s="82" t="s">
        <v>125</v>
      </c>
      <c r="C437" s="83">
        <v>39847</v>
      </c>
      <c r="D437" s="83"/>
      <c r="E437" s="84">
        <v>181.5</v>
      </c>
      <c r="F437" s="83"/>
      <c r="G437" s="82"/>
      <c r="H437" s="82" t="s">
        <v>127</v>
      </c>
      <c r="I437" s="82"/>
      <c r="J437" s="84">
        <v>2.1</v>
      </c>
      <c r="K437" s="84" t="s">
        <v>145</v>
      </c>
    </row>
    <row r="438" spans="1:11">
      <c r="A438" s="81" t="s">
        <v>5</v>
      </c>
      <c r="B438" s="82" t="s">
        <v>125</v>
      </c>
      <c r="C438" s="83">
        <v>39847</v>
      </c>
      <c r="D438" s="83"/>
      <c r="E438" s="84">
        <v>181.5</v>
      </c>
      <c r="F438" s="83"/>
      <c r="G438" s="82"/>
      <c r="H438" s="82" t="s">
        <v>128</v>
      </c>
      <c r="I438" s="82"/>
      <c r="J438" s="84">
        <v>113.2</v>
      </c>
      <c r="K438" s="84" t="s">
        <v>145</v>
      </c>
    </row>
    <row r="439" spans="1:11">
      <c r="A439" s="81" t="s">
        <v>5</v>
      </c>
      <c r="B439" s="82" t="s">
        <v>125</v>
      </c>
      <c r="C439" s="83">
        <v>39847</v>
      </c>
      <c r="D439" s="83"/>
      <c r="E439" s="84">
        <v>181.5</v>
      </c>
      <c r="F439" s="83"/>
      <c r="G439" s="82"/>
      <c r="H439" s="82" t="s">
        <v>129</v>
      </c>
      <c r="I439" s="82" t="s">
        <v>107</v>
      </c>
      <c r="J439" s="82">
        <v>0.2</v>
      </c>
      <c r="K439" s="84" t="s">
        <v>145</v>
      </c>
    </row>
    <row r="440" spans="1:11">
      <c r="A440" s="81" t="s">
        <v>5</v>
      </c>
      <c r="B440" s="82" t="s">
        <v>125</v>
      </c>
      <c r="C440" s="83">
        <v>39847</v>
      </c>
      <c r="D440" s="83"/>
      <c r="E440" s="84">
        <v>181.5</v>
      </c>
      <c r="F440" s="83"/>
      <c r="G440" s="82"/>
      <c r="H440" s="82" t="s">
        <v>109</v>
      </c>
      <c r="I440" s="82" t="s">
        <v>107</v>
      </c>
      <c r="J440" s="82">
        <v>0.2</v>
      </c>
      <c r="K440" s="84" t="s">
        <v>145</v>
      </c>
    </row>
    <row r="441" spans="1:11">
      <c r="A441" s="81" t="s">
        <v>5</v>
      </c>
      <c r="B441" s="82" t="s">
        <v>125</v>
      </c>
      <c r="C441" s="83">
        <v>39847</v>
      </c>
      <c r="D441" s="83"/>
      <c r="E441" s="84">
        <v>181.5</v>
      </c>
      <c r="F441" s="83"/>
      <c r="G441" s="82"/>
      <c r="H441" s="82" t="s">
        <v>130</v>
      </c>
      <c r="I441" s="82"/>
      <c r="J441" s="84">
        <v>0.2</v>
      </c>
      <c r="K441" s="84" t="s">
        <v>145</v>
      </c>
    </row>
    <row r="442" spans="1:11">
      <c r="A442" s="81" t="s">
        <v>5</v>
      </c>
      <c r="B442" s="82" t="s">
        <v>125</v>
      </c>
      <c r="C442" s="83">
        <v>39847</v>
      </c>
      <c r="D442" s="83"/>
      <c r="E442" s="84">
        <v>181.5</v>
      </c>
      <c r="F442" s="83"/>
      <c r="G442" s="82"/>
      <c r="H442" s="82" t="s">
        <v>131</v>
      </c>
      <c r="I442" s="82"/>
      <c r="J442" s="84">
        <v>0.2</v>
      </c>
      <c r="K442" s="84" t="s">
        <v>145</v>
      </c>
    </row>
    <row r="443" spans="1:11">
      <c r="A443" s="81" t="s">
        <v>5</v>
      </c>
      <c r="B443" s="82" t="s">
        <v>125</v>
      </c>
      <c r="C443" s="83">
        <v>39847</v>
      </c>
      <c r="D443" s="83"/>
      <c r="E443" s="84">
        <v>181.5</v>
      </c>
      <c r="F443" s="83"/>
      <c r="G443" s="82"/>
      <c r="H443" s="82" t="s">
        <v>117</v>
      </c>
      <c r="I443" s="82"/>
      <c r="J443" s="84">
        <v>2.2000000000000002</v>
      </c>
      <c r="K443" s="84" t="s">
        <v>145</v>
      </c>
    </row>
    <row r="444" spans="1:11">
      <c r="A444" s="81" t="s">
        <v>5</v>
      </c>
      <c r="B444" s="82" t="s">
        <v>125</v>
      </c>
      <c r="C444" s="83">
        <v>39847</v>
      </c>
      <c r="D444" s="83"/>
      <c r="E444" s="84">
        <v>181.5</v>
      </c>
      <c r="F444" s="83"/>
      <c r="G444" s="82"/>
      <c r="H444" s="82" t="s">
        <v>132</v>
      </c>
      <c r="I444" s="82"/>
      <c r="J444" s="84">
        <v>39</v>
      </c>
      <c r="K444" s="84" t="s">
        <v>145</v>
      </c>
    </row>
    <row r="445" spans="1:11">
      <c r="A445" s="81" t="s">
        <v>5</v>
      </c>
      <c r="B445" s="82" t="s">
        <v>125</v>
      </c>
      <c r="C445" s="83">
        <v>39847</v>
      </c>
      <c r="D445" s="83"/>
      <c r="E445" s="84">
        <v>181.5</v>
      </c>
      <c r="F445" s="83"/>
      <c r="G445" s="82"/>
      <c r="H445" s="82" t="s">
        <v>118</v>
      </c>
      <c r="I445" s="82"/>
      <c r="J445" s="84">
        <v>0.87</v>
      </c>
      <c r="K445" s="84" t="s">
        <v>145</v>
      </c>
    </row>
    <row r="446" spans="1:11">
      <c r="A446" s="81" t="s">
        <v>5</v>
      </c>
      <c r="B446" s="82" t="s">
        <v>125</v>
      </c>
      <c r="C446" s="83">
        <v>39847</v>
      </c>
      <c r="D446" s="83"/>
      <c r="E446" s="84">
        <v>181.5</v>
      </c>
      <c r="F446" s="83"/>
      <c r="G446" s="82"/>
      <c r="H446" s="82" t="s">
        <v>133</v>
      </c>
      <c r="I446" s="82"/>
      <c r="J446" s="84">
        <v>33.700000000000003</v>
      </c>
      <c r="K446" s="84" t="s">
        <v>145</v>
      </c>
    </row>
    <row r="447" spans="1:11">
      <c r="A447" s="81" t="s">
        <v>5</v>
      </c>
      <c r="B447" s="82" t="s">
        <v>125</v>
      </c>
      <c r="C447" s="83">
        <v>39847</v>
      </c>
      <c r="D447" s="83"/>
      <c r="E447" s="84">
        <v>181.5</v>
      </c>
      <c r="F447" s="83"/>
      <c r="G447" s="82"/>
      <c r="H447" s="82" t="s">
        <v>134</v>
      </c>
      <c r="I447" s="82"/>
      <c r="J447" s="84">
        <v>4.5999999999999996</v>
      </c>
      <c r="K447" s="84" t="s">
        <v>145</v>
      </c>
    </row>
    <row r="448" spans="1:11">
      <c r="A448" s="81" t="s">
        <v>5</v>
      </c>
      <c r="B448" s="82" t="s">
        <v>125</v>
      </c>
      <c r="C448" s="83">
        <v>39847</v>
      </c>
      <c r="D448" s="83"/>
      <c r="E448" s="84">
        <v>181.5</v>
      </c>
      <c r="F448" s="83"/>
      <c r="G448" s="82"/>
      <c r="H448" s="82" t="s">
        <v>135</v>
      </c>
      <c r="I448" s="82"/>
      <c r="J448" s="84">
        <v>1.8</v>
      </c>
      <c r="K448" s="84" t="s">
        <v>145</v>
      </c>
    </row>
    <row r="449" spans="1:11">
      <c r="A449" s="81" t="s">
        <v>5</v>
      </c>
      <c r="B449" s="82" t="s">
        <v>125</v>
      </c>
      <c r="C449" s="83">
        <v>39847</v>
      </c>
      <c r="D449" s="83"/>
      <c r="E449" s="84">
        <v>181.5</v>
      </c>
      <c r="F449" s="83"/>
      <c r="G449" s="82"/>
      <c r="H449" s="82" t="s">
        <v>136</v>
      </c>
      <c r="I449" s="82"/>
      <c r="J449" s="84">
        <v>0.2</v>
      </c>
      <c r="K449" s="84" t="s">
        <v>145</v>
      </c>
    </row>
    <row r="450" spans="1:11">
      <c r="A450" s="81" t="s">
        <v>5</v>
      </c>
      <c r="B450" s="82" t="s">
        <v>125</v>
      </c>
      <c r="C450" s="83">
        <v>39847</v>
      </c>
      <c r="D450" s="83"/>
      <c r="E450" s="84">
        <v>181.5</v>
      </c>
      <c r="F450" s="83"/>
      <c r="G450" s="82"/>
      <c r="H450" s="82" t="s">
        <v>137</v>
      </c>
      <c r="I450" s="82" t="s">
        <v>107</v>
      </c>
      <c r="J450" s="82">
        <v>0.5</v>
      </c>
      <c r="K450" s="84" t="s">
        <v>145</v>
      </c>
    </row>
    <row r="451" spans="1:11">
      <c r="A451" s="81" t="s">
        <v>5</v>
      </c>
      <c r="B451" s="82" t="s">
        <v>125</v>
      </c>
      <c r="C451" s="83">
        <v>39847</v>
      </c>
      <c r="D451" s="83"/>
      <c r="E451" s="84">
        <v>181.5</v>
      </c>
      <c r="F451" s="83"/>
      <c r="G451" s="82"/>
      <c r="H451" s="82" t="s">
        <v>138</v>
      </c>
      <c r="I451" s="82"/>
      <c r="J451" s="84">
        <v>576.29999999999995</v>
      </c>
      <c r="K451" s="84" t="s">
        <v>145</v>
      </c>
    </row>
    <row r="452" spans="1:11">
      <c r="A452" s="81" t="s">
        <v>5</v>
      </c>
      <c r="B452" s="82" t="s">
        <v>125</v>
      </c>
      <c r="C452" s="83">
        <v>39847</v>
      </c>
      <c r="D452" s="83"/>
      <c r="E452" s="84">
        <v>181.5</v>
      </c>
      <c r="F452" s="83"/>
      <c r="G452" s="82"/>
      <c r="H452" s="82" t="s">
        <v>139</v>
      </c>
      <c r="I452" s="82" t="s">
        <v>107</v>
      </c>
      <c r="J452" s="82">
        <v>0.1</v>
      </c>
      <c r="K452" s="84" t="s">
        <v>145</v>
      </c>
    </row>
    <row r="453" spans="1:11">
      <c r="A453" s="81" t="s">
        <v>5</v>
      </c>
      <c r="B453" s="82" t="s">
        <v>125</v>
      </c>
      <c r="C453" s="83">
        <v>39847</v>
      </c>
      <c r="D453" s="83"/>
      <c r="E453" s="84">
        <v>181.5</v>
      </c>
      <c r="F453" s="83"/>
      <c r="G453" s="82"/>
      <c r="H453" s="82" t="s">
        <v>140</v>
      </c>
      <c r="I453" s="82" t="s">
        <v>107</v>
      </c>
      <c r="J453" s="82">
        <v>0.1</v>
      </c>
      <c r="K453" s="84" t="s">
        <v>145</v>
      </c>
    </row>
    <row r="454" spans="1:11">
      <c r="A454" s="81" t="s">
        <v>5</v>
      </c>
      <c r="B454" s="82" t="s">
        <v>125</v>
      </c>
      <c r="C454" s="83">
        <v>39847</v>
      </c>
      <c r="D454" s="83"/>
      <c r="E454" s="84">
        <v>181.5</v>
      </c>
      <c r="F454" s="83"/>
      <c r="G454" s="82"/>
      <c r="H454" s="82" t="s">
        <v>141</v>
      </c>
      <c r="I454" s="82"/>
      <c r="J454" s="84">
        <v>1.3</v>
      </c>
      <c r="K454" s="84" t="s">
        <v>145</v>
      </c>
    </row>
    <row r="455" spans="1:11">
      <c r="A455" s="81" t="s">
        <v>5</v>
      </c>
      <c r="B455" s="82" t="s">
        <v>125</v>
      </c>
      <c r="C455" s="83">
        <v>39847</v>
      </c>
      <c r="D455" s="83"/>
      <c r="E455" s="84">
        <v>181.5</v>
      </c>
      <c r="F455" s="83"/>
      <c r="G455" s="82"/>
      <c r="H455" s="82" t="s">
        <v>142</v>
      </c>
      <c r="I455" s="82"/>
      <c r="J455" s="84">
        <v>7.3</v>
      </c>
      <c r="K455" s="84" t="s">
        <v>145</v>
      </c>
    </row>
    <row r="456" spans="1:11">
      <c r="A456" s="81" t="s">
        <v>5</v>
      </c>
      <c r="B456" s="82" t="s">
        <v>125</v>
      </c>
      <c r="C456" s="83">
        <v>39847</v>
      </c>
      <c r="D456" s="83"/>
      <c r="E456" s="84">
        <v>181.5</v>
      </c>
      <c r="F456" s="83"/>
      <c r="G456" s="82"/>
      <c r="H456" s="82" t="s">
        <v>119</v>
      </c>
      <c r="I456" s="82"/>
      <c r="J456" s="84">
        <v>0.8</v>
      </c>
      <c r="K456" s="84" t="s">
        <v>145</v>
      </c>
    </row>
    <row r="457" spans="1:11">
      <c r="A457" s="81" t="s">
        <v>5</v>
      </c>
      <c r="B457" s="82" t="s">
        <v>126</v>
      </c>
      <c r="C457" s="83">
        <v>39847</v>
      </c>
      <c r="D457" s="83"/>
      <c r="E457" s="84">
        <v>179.7</v>
      </c>
      <c r="F457" s="83"/>
      <c r="G457" s="82"/>
      <c r="H457" s="82" t="s">
        <v>120</v>
      </c>
      <c r="I457" s="82"/>
      <c r="J457" s="84">
        <v>0.8</v>
      </c>
      <c r="K457" s="84" t="s">
        <v>145</v>
      </c>
    </row>
    <row r="458" spans="1:11">
      <c r="A458" s="81" t="s">
        <v>5</v>
      </c>
      <c r="B458" s="82" t="s">
        <v>126</v>
      </c>
      <c r="C458" s="83">
        <v>39847</v>
      </c>
      <c r="D458" s="83"/>
      <c r="E458" s="84">
        <v>179.7</v>
      </c>
      <c r="F458" s="83"/>
      <c r="G458" s="82"/>
      <c r="H458" s="82" t="s">
        <v>127</v>
      </c>
      <c r="I458" s="82"/>
      <c r="J458" s="84">
        <v>2</v>
      </c>
      <c r="K458" s="84" t="s">
        <v>145</v>
      </c>
    </row>
    <row r="459" spans="1:11">
      <c r="A459" s="81" t="s">
        <v>5</v>
      </c>
      <c r="B459" s="82" t="s">
        <v>126</v>
      </c>
      <c r="C459" s="83">
        <v>39847</v>
      </c>
      <c r="D459" s="83"/>
      <c r="E459" s="84">
        <v>179.7</v>
      </c>
      <c r="F459" s="83"/>
      <c r="G459" s="82"/>
      <c r="H459" s="82" t="s">
        <v>128</v>
      </c>
      <c r="I459" s="82"/>
      <c r="J459" s="84">
        <v>112.9</v>
      </c>
      <c r="K459" s="84" t="s">
        <v>145</v>
      </c>
    </row>
    <row r="460" spans="1:11">
      <c r="A460" s="81" t="s">
        <v>5</v>
      </c>
      <c r="B460" s="82" t="s">
        <v>126</v>
      </c>
      <c r="C460" s="83">
        <v>39847</v>
      </c>
      <c r="D460" s="83"/>
      <c r="E460" s="84">
        <v>179.7</v>
      </c>
      <c r="F460" s="83"/>
      <c r="G460" s="82"/>
      <c r="H460" s="82" t="s">
        <v>129</v>
      </c>
      <c r="I460" s="82" t="s">
        <v>107</v>
      </c>
      <c r="J460" s="82">
        <v>0.2</v>
      </c>
      <c r="K460" s="84" t="s">
        <v>145</v>
      </c>
    </row>
    <row r="461" spans="1:11">
      <c r="A461" s="81" t="s">
        <v>5</v>
      </c>
      <c r="B461" s="82" t="s">
        <v>126</v>
      </c>
      <c r="C461" s="83">
        <v>39847</v>
      </c>
      <c r="D461" s="83"/>
      <c r="E461" s="84">
        <v>179.7</v>
      </c>
      <c r="F461" s="83"/>
      <c r="G461" s="82"/>
      <c r="H461" s="82" t="s">
        <v>109</v>
      </c>
      <c r="I461" s="82" t="s">
        <v>107</v>
      </c>
      <c r="J461" s="82">
        <v>0.2</v>
      </c>
      <c r="K461" s="84" t="s">
        <v>145</v>
      </c>
    </row>
    <row r="462" spans="1:11">
      <c r="A462" s="81" t="s">
        <v>5</v>
      </c>
      <c r="B462" s="82" t="s">
        <v>126</v>
      </c>
      <c r="C462" s="83">
        <v>39847</v>
      </c>
      <c r="D462" s="83"/>
      <c r="E462" s="84">
        <v>179.7</v>
      </c>
      <c r="F462" s="83"/>
      <c r="G462" s="82"/>
      <c r="H462" s="82" t="s">
        <v>130</v>
      </c>
      <c r="I462" s="82"/>
      <c r="J462" s="84">
        <v>0.2</v>
      </c>
      <c r="K462" s="84" t="s">
        <v>145</v>
      </c>
    </row>
    <row r="463" spans="1:11">
      <c r="A463" s="81" t="s">
        <v>5</v>
      </c>
      <c r="B463" s="82" t="s">
        <v>126</v>
      </c>
      <c r="C463" s="83">
        <v>39847</v>
      </c>
      <c r="D463" s="83"/>
      <c r="E463" s="84">
        <v>179.7</v>
      </c>
      <c r="F463" s="83"/>
      <c r="G463" s="82"/>
      <c r="H463" s="82" t="s">
        <v>131</v>
      </c>
      <c r="I463" s="82"/>
      <c r="J463" s="84">
        <v>0.2</v>
      </c>
      <c r="K463" s="84" t="s">
        <v>145</v>
      </c>
    </row>
    <row r="464" spans="1:11">
      <c r="A464" s="81" t="s">
        <v>5</v>
      </c>
      <c r="B464" s="82" t="s">
        <v>126</v>
      </c>
      <c r="C464" s="83">
        <v>39847</v>
      </c>
      <c r="D464" s="83"/>
      <c r="E464" s="84">
        <v>179.7</v>
      </c>
      <c r="F464" s="83"/>
      <c r="G464" s="82"/>
      <c r="H464" s="82" t="s">
        <v>117</v>
      </c>
      <c r="I464" s="82"/>
      <c r="J464" s="84">
        <v>1.7</v>
      </c>
      <c r="K464" s="84" t="s">
        <v>145</v>
      </c>
    </row>
    <row r="465" spans="1:13">
      <c r="A465" s="81" t="s">
        <v>5</v>
      </c>
      <c r="B465" s="82" t="s">
        <v>126</v>
      </c>
      <c r="C465" s="83">
        <v>39847</v>
      </c>
      <c r="D465" s="83"/>
      <c r="E465" s="84">
        <v>179.7</v>
      </c>
      <c r="F465" s="83"/>
      <c r="G465" s="82"/>
      <c r="H465" s="82" t="s">
        <v>132</v>
      </c>
      <c r="I465" s="82"/>
      <c r="J465" s="84">
        <v>41</v>
      </c>
      <c r="K465" s="84" t="s">
        <v>145</v>
      </c>
    </row>
    <row r="466" spans="1:13">
      <c r="A466" s="81" t="s">
        <v>5</v>
      </c>
      <c r="B466" s="82" t="s">
        <v>126</v>
      </c>
      <c r="C466" s="83">
        <v>39847</v>
      </c>
      <c r="D466" s="83"/>
      <c r="E466" s="84">
        <v>179.7</v>
      </c>
      <c r="F466" s="83"/>
      <c r="G466" s="82"/>
      <c r="H466" s="82" t="s">
        <v>118</v>
      </c>
      <c r="I466" s="82"/>
      <c r="J466" s="84">
        <v>1</v>
      </c>
      <c r="K466" s="84" t="s">
        <v>145</v>
      </c>
    </row>
    <row r="467" spans="1:13">
      <c r="A467" s="81" t="s">
        <v>5</v>
      </c>
      <c r="B467" s="82" t="s">
        <v>126</v>
      </c>
      <c r="C467" s="83">
        <v>39847</v>
      </c>
      <c r="D467" s="83"/>
      <c r="E467" s="84">
        <v>179.7</v>
      </c>
      <c r="F467" s="83"/>
      <c r="G467" s="82"/>
      <c r="H467" s="82" t="s">
        <v>133</v>
      </c>
      <c r="I467" s="82"/>
      <c r="J467" s="84">
        <v>24.8</v>
      </c>
      <c r="K467" s="84" t="s">
        <v>145</v>
      </c>
    </row>
    <row r="468" spans="1:13">
      <c r="A468" s="81" t="s">
        <v>5</v>
      </c>
      <c r="B468" s="82" t="s">
        <v>126</v>
      </c>
      <c r="C468" s="83">
        <v>39847</v>
      </c>
      <c r="D468" s="83"/>
      <c r="E468" s="84">
        <v>179.7</v>
      </c>
      <c r="F468" s="83"/>
      <c r="G468" s="82"/>
      <c r="H468" s="82" t="s">
        <v>134</v>
      </c>
      <c r="I468" s="82"/>
      <c r="J468" s="84">
        <v>4.7</v>
      </c>
      <c r="K468" s="84" t="s">
        <v>145</v>
      </c>
    </row>
    <row r="469" spans="1:13">
      <c r="A469" s="81" t="s">
        <v>5</v>
      </c>
      <c r="B469" s="82" t="s">
        <v>126</v>
      </c>
      <c r="C469" s="83">
        <v>39847</v>
      </c>
      <c r="D469" s="83"/>
      <c r="E469" s="84">
        <v>179.7</v>
      </c>
      <c r="F469" s="83"/>
      <c r="G469" s="82"/>
      <c r="H469" s="82" t="s">
        <v>135</v>
      </c>
      <c r="I469" s="82"/>
      <c r="J469" s="84">
        <v>1.8</v>
      </c>
      <c r="K469" s="84" t="s">
        <v>145</v>
      </c>
    </row>
    <row r="470" spans="1:13">
      <c r="A470" s="81" t="s">
        <v>5</v>
      </c>
      <c r="B470" s="82" t="s">
        <v>126</v>
      </c>
      <c r="C470" s="83">
        <v>39847</v>
      </c>
      <c r="D470" s="83"/>
      <c r="E470" s="84">
        <v>179.7</v>
      </c>
      <c r="F470" s="83"/>
      <c r="G470" s="82"/>
      <c r="H470" s="82" t="s">
        <v>136</v>
      </c>
      <c r="I470" s="82"/>
      <c r="J470" s="84">
        <v>0.2</v>
      </c>
      <c r="K470" s="84" t="s">
        <v>145</v>
      </c>
    </row>
    <row r="471" spans="1:13">
      <c r="A471" s="81" t="s">
        <v>5</v>
      </c>
      <c r="B471" s="82" t="s">
        <v>126</v>
      </c>
      <c r="C471" s="83">
        <v>39847</v>
      </c>
      <c r="D471" s="83"/>
      <c r="E471" s="84">
        <v>179.7</v>
      </c>
      <c r="F471" s="83"/>
      <c r="G471" s="82"/>
      <c r="H471" s="82" t="s">
        <v>137</v>
      </c>
      <c r="I471" s="82" t="s">
        <v>107</v>
      </c>
      <c r="J471" s="82">
        <v>0.5</v>
      </c>
      <c r="K471" s="84" t="s">
        <v>145</v>
      </c>
    </row>
    <row r="472" spans="1:13">
      <c r="A472" s="81" t="s">
        <v>5</v>
      </c>
      <c r="B472" s="82" t="s">
        <v>126</v>
      </c>
      <c r="C472" s="83">
        <v>39847</v>
      </c>
      <c r="D472" s="83"/>
      <c r="E472" s="84">
        <v>179.7</v>
      </c>
      <c r="F472" s="83"/>
      <c r="G472" s="82"/>
      <c r="H472" s="82" t="s">
        <v>138</v>
      </c>
      <c r="I472" s="82"/>
      <c r="J472" s="84">
        <v>564.20000000000005</v>
      </c>
      <c r="K472" s="84" t="s">
        <v>145</v>
      </c>
    </row>
    <row r="473" spans="1:13">
      <c r="A473" s="81" t="s">
        <v>5</v>
      </c>
      <c r="B473" s="82" t="s">
        <v>126</v>
      </c>
      <c r="C473" s="83">
        <v>39847</v>
      </c>
      <c r="D473" s="83"/>
      <c r="E473" s="84">
        <v>179.7</v>
      </c>
      <c r="F473" s="83"/>
      <c r="G473" s="82"/>
      <c r="H473" s="82" t="s">
        <v>139</v>
      </c>
      <c r="I473" s="82" t="s">
        <v>107</v>
      </c>
      <c r="J473" s="82">
        <v>0.1</v>
      </c>
      <c r="K473" s="84" t="s">
        <v>145</v>
      </c>
    </row>
    <row r="474" spans="1:13">
      <c r="A474" s="81" t="s">
        <v>5</v>
      </c>
      <c r="B474" s="82" t="s">
        <v>126</v>
      </c>
      <c r="C474" s="83">
        <v>39847</v>
      </c>
      <c r="D474" s="83"/>
      <c r="E474" s="84">
        <v>179.7</v>
      </c>
      <c r="F474" s="83"/>
      <c r="G474" s="82"/>
      <c r="H474" s="82" t="s">
        <v>140</v>
      </c>
      <c r="I474" s="82" t="s">
        <v>107</v>
      </c>
      <c r="J474" s="82">
        <v>0.1</v>
      </c>
      <c r="K474" s="84" t="s">
        <v>145</v>
      </c>
    </row>
    <row r="475" spans="1:13">
      <c r="A475" s="81" t="s">
        <v>5</v>
      </c>
      <c r="B475" s="82" t="s">
        <v>126</v>
      </c>
      <c r="C475" s="83">
        <v>39847</v>
      </c>
      <c r="D475" s="83"/>
      <c r="E475" s="84">
        <v>179.7</v>
      </c>
      <c r="F475" s="83"/>
      <c r="G475" s="82"/>
      <c r="H475" s="82" t="s">
        <v>141</v>
      </c>
      <c r="I475" s="82"/>
      <c r="J475" s="84">
        <v>1</v>
      </c>
      <c r="K475" s="84" t="s">
        <v>145</v>
      </c>
    </row>
    <row r="476" spans="1:13">
      <c r="A476" s="81" t="s">
        <v>5</v>
      </c>
      <c r="B476" s="82" t="s">
        <v>126</v>
      </c>
      <c r="C476" s="83">
        <v>39847</v>
      </c>
      <c r="D476" s="83"/>
      <c r="E476" s="84">
        <v>179.7</v>
      </c>
      <c r="F476" s="83"/>
      <c r="G476" s="82"/>
      <c r="H476" s="82" t="s">
        <v>142</v>
      </c>
      <c r="I476" s="82"/>
      <c r="J476" s="84">
        <v>7.9</v>
      </c>
      <c r="K476" s="84" t="s">
        <v>145</v>
      </c>
    </row>
    <row r="477" spans="1:13">
      <c r="A477" s="81" t="s">
        <v>5</v>
      </c>
      <c r="B477" s="82" t="s">
        <v>126</v>
      </c>
      <c r="C477" s="83">
        <v>39847</v>
      </c>
      <c r="D477" s="83"/>
      <c r="E477" s="84">
        <v>179.7</v>
      </c>
      <c r="F477" s="83"/>
      <c r="G477" s="82"/>
      <c r="H477" s="82" t="s">
        <v>119</v>
      </c>
      <c r="I477" s="82"/>
      <c r="J477" s="84">
        <v>1</v>
      </c>
      <c r="K477" s="84" t="s">
        <v>145</v>
      </c>
    </row>
    <row r="478" spans="1:13" s="87" customFormat="1">
      <c r="A478" s="93" t="s">
        <v>4</v>
      </c>
      <c r="B478" s="94" t="s">
        <v>149</v>
      </c>
      <c r="C478" s="95">
        <v>33791</v>
      </c>
      <c r="D478" s="94">
        <v>0</v>
      </c>
      <c r="E478" s="96"/>
      <c r="F478" s="97"/>
      <c r="G478" s="97"/>
      <c r="H478" s="98" t="s">
        <v>117</v>
      </c>
      <c r="I478" s="97"/>
      <c r="J478" s="94">
        <v>17</v>
      </c>
      <c r="K478" s="93" t="s">
        <v>160</v>
      </c>
      <c r="L478" s="32"/>
      <c r="M478" s="86"/>
    </row>
    <row r="479" spans="1:13" s="87" customFormat="1">
      <c r="A479" s="93" t="s">
        <v>4</v>
      </c>
      <c r="B479" s="94" t="s">
        <v>150</v>
      </c>
      <c r="C479" s="95">
        <v>33791</v>
      </c>
      <c r="D479" s="94">
        <v>1.5</v>
      </c>
      <c r="E479" s="96"/>
      <c r="F479" s="97"/>
      <c r="G479" s="97"/>
      <c r="H479" s="98" t="s">
        <v>117</v>
      </c>
      <c r="I479" s="97"/>
      <c r="J479" s="94">
        <v>35</v>
      </c>
      <c r="K479" s="93" t="s">
        <v>160</v>
      </c>
      <c r="L479" s="32"/>
      <c r="M479" s="86"/>
    </row>
    <row r="480" spans="1:13" s="87" customFormat="1">
      <c r="A480" s="93" t="s">
        <v>4</v>
      </c>
      <c r="B480" s="94" t="s">
        <v>151</v>
      </c>
      <c r="C480" s="95">
        <v>33791</v>
      </c>
      <c r="D480" s="94">
        <v>2.1</v>
      </c>
      <c r="E480" s="96"/>
      <c r="F480" s="97"/>
      <c r="G480" s="97"/>
      <c r="H480" s="98" t="s">
        <v>117</v>
      </c>
      <c r="I480" s="97"/>
      <c r="J480" s="94">
        <v>41</v>
      </c>
      <c r="K480" s="93" t="s">
        <v>160</v>
      </c>
      <c r="L480" s="32"/>
      <c r="M480" s="86"/>
    </row>
    <row r="481" spans="1:14" s="87" customFormat="1">
      <c r="A481" s="93" t="s">
        <v>4</v>
      </c>
      <c r="B481" s="99" t="s">
        <v>152</v>
      </c>
      <c r="C481" s="95">
        <v>33791</v>
      </c>
      <c r="D481" s="99">
        <v>0</v>
      </c>
      <c r="E481" s="96"/>
      <c r="F481" s="97"/>
      <c r="G481" s="97"/>
      <c r="H481" s="98" t="s">
        <v>117</v>
      </c>
      <c r="I481" s="97"/>
      <c r="J481" s="97">
        <v>16</v>
      </c>
      <c r="K481" s="93" t="s">
        <v>160</v>
      </c>
      <c r="L481" s="32"/>
      <c r="M481" s="86"/>
    </row>
    <row r="482" spans="1:14" s="87" customFormat="1">
      <c r="A482" s="93" t="s">
        <v>4</v>
      </c>
      <c r="B482" s="99" t="s">
        <v>153</v>
      </c>
      <c r="C482" s="95">
        <v>33791</v>
      </c>
      <c r="D482" s="99">
        <v>1.3</v>
      </c>
      <c r="E482" s="96"/>
      <c r="F482" s="97"/>
      <c r="G482" s="97"/>
      <c r="H482" s="98" t="s">
        <v>117</v>
      </c>
      <c r="I482" s="97"/>
      <c r="J482" s="97">
        <v>22</v>
      </c>
      <c r="K482" s="93" t="s">
        <v>160</v>
      </c>
      <c r="L482" s="32"/>
      <c r="M482" s="86"/>
    </row>
    <row r="483" spans="1:14" s="87" customFormat="1">
      <c r="A483" s="93" t="s">
        <v>4</v>
      </c>
      <c r="B483" s="99" t="s">
        <v>154</v>
      </c>
      <c r="C483" s="95">
        <v>33791</v>
      </c>
      <c r="D483" s="99">
        <v>1.6</v>
      </c>
      <c r="E483" s="96"/>
      <c r="F483" s="97"/>
      <c r="G483" s="97"/>
      <c r="H483" s="98" t="s">
        <v>117</v>
      </c>
      <c r="I483" s="97"/>
      <c r="J483" s="97">
        <v>27</v>
      </c>
      <c r="K483" s="93" t="s">
        <v>160</v>
      </c>
      <c r="L483" s="32"/>
      <c r="M483" s="86"/>
      <c r="N483" s="100"/>
    </row>
    <row r="484" spans="1:14" s="87" customFormat="1">
      <c r="A484" s="93" t="s">
        <v>4</v>
      </c>
      <c r="B484" s="99" t="s">
        <v>155</v>
      </c>
      <c r="C484" s="95">
        <v>33791</v>
      </c>
      <c r="D484" s="99">
        <v>0</v>
      </c>
      <c r="E484" s="96"/>
      <c r="F484" s="97"/>
      <c r="G484" s="97"/>
      <c r="H484" s="98" t="s">
        <v>117</v>
      </c>
      <c r="I484" s="97"/>
      <c r="J484" s="97">
        <v>18</v>
      </c>
      <c r="K484" s="93" t="s">
        <v>160</v>
      </c>
      <c r="L484" s="32"/>
      <c r="M484" s="86"/>
      <c r="N484" s="100"/>
    </row>
    <row r="485" spans="1:14" s="87" customFormat="1">
      <c r="A485" s="93" t="s">
        <v>4</v>
      </c>
      <c r="B485" s="99" t="s">
        <v>156</v>
      </c>
      <c r="C485" s="95">
        <v>33791</v>
      </c>
      <c r="D485" s="99">
        <v>1.4</v>
      </c>
      <c r="E485" s="96"/>
      <c r="F485" s="97"/>
      <c r="G485" s="97"/>
      <c r="H485" s="98" t="s">
        <v>117</v>
      </c>
      <c r="I485" s="97"/>
      <c r="J485" s="97">
        <v>42</v>
      </c>
      <c r="K485" s="93" t="s">
        <v>160</v>
      </c>
      <c r="L485" s="32"/>
      <c r="M485" s="86"/>
      <c r="N485" s="100"/>
    </row>
    <row r="486" spans="1:14" s="87" customFormat="1">
      <c r="A486" s="93" t="s">
        <v>4</v>
      </c>
      <c r="B486" s="99" t="s">
        <v>157</v>
      </c>
      <c r="C486" s="95">
        <v>33791</v>
      </c>
      <c r="D486" s="99">
        <v>1.8</v>
      </c>
      <c r="E486" s="96"/>
      <c r="F486" s="97"/>
      <c r="G486" s="97"/>
      <c r="H486" s="98" t="s">
        <v>117</v>
      </c>
      <c r="I486" s="97"/>
      <c r="J486" s="97">
        <v>26</v>
      </c>
      <c r="K486" s="93" t="s">
        <v>160</v>
      </c>
      <c r="L486" s="32"/>
      <c r="M486" s="86"/>
      <c r="N486" s="100"/>
    </row>
    <row r="487" spans="1:14" s="87" customFormat="1">
      <c r="A487" s="81" t="s">
        <v>4</v>
      </c>
      <c r="B487" s="101" t="s">
        <v>152</v>
      </c>
      <c r="C487" s="102">
        <v>33828</v>
      </c>
      <c r="D487" s="101">
        <v>0</v>
      </c>
      <c r="E487" s="103"/>
      <c r="F487" s="100"/>
      <c r="G487" s="100"/>
      <c r="H487" s="82" t="s">
        <v>117</v>
      </c>
      <c r="I487" s="100"/>
      <c r="J487" s="100">
        <v>27</v>
      </c>
      <c r="K487" s="81" t="s">
        <v>160</v>
      </c>
      <c r="L487" s="32"/>
      <c r="M487" s="86"/>
      <c r="N487" s="100"/>
    </row>
    <row r="488" spans="1:14" s="87" customFormat="1">
      <c r="A488" s="81" t="s">
        <v>4</v>
      </c>
      <c r="B488" s="101" t="s">
        <v>153</v>
      </c>
      <c r="C488" s="102">
        <v>33828</v>
      </c>
      <c r="D488" s="101">
        <v>1.5</v>
      </c>
      <c r="E488" s="103"/>
      <c r="F488" s="100"/>
      <c r="G488" s="100"/>
      <c r="H488" s="82" t="s">
        <v>117</v>
      </c>
      <c r="I488" s="100" t="s">
        <v>107</v>
      </c>
      <c r="J488" s="100">
        <v>10</v>
      </c>
      <c r="K488" s="81" t="s">
        <v>160</v>
      </c>
      <c r="L488" s="32"/>
      <c r="M488" s="86"/>
      <c r="N488" s="100"/>
    </row>
    <row r="489" spans="1:14" s="87" customFormat="1">
      <c r="A489" s="81" t="s">
        <v>4</v>
      </c>
      <c r="B489" s="101" t="s">
        <v>154</v>
      </c>
      <c r="C489" s="102">
        <v>33828</v>
      </c>
      <c r="D489" s="101">
        <v>2.5</v>
      </c>
      <c r="E489" s="103"/>
      <c r="F489" s="100"/>
      <c r="G489" s="100"/>
      <c r="H489" s="82" t="s">
        <v>117</v>
      </c>
      <c r="I489" s="100"/>
      <c r="J489" s="100">
        <v>30</v>
      </c>
      <c r="K489" s="81" t="s">
        <v>160</v>
      </c>
      <c r="L489" s="32"/>
      <c r="M489" s="86"/>
      <c r="N489" s="100"/>
    </row>
    <row r="490" spans="1:14" s="87" customFormat="1">
      <c r="A490" s="81" t="s">
        <v>4</v>
      </c>
      <c r="B490" s="101" t="s">
        <v>155</v>
      </c>
      <c r="C490" s="102">
        <v>33828</v>
      </c>
      <c r="D490" s="101">
        <v>0</v>
      </c>
      <c r="E490" s="103"/>
      <c r="F490" s="100"/>
      <c r="G490" s="100"/>
      <c r="H490" s="82" t="s">
        <v>117</v>
      </c>
      <c r="I490" s="100"/>
      <c r="J490" s="100">
        <v>32</v>
      </c>
      <c r="K490" s="81" t="s">
        <v>160</v>
      </c>
      <c r="L490" s="32"/>
      <c r="M490" s="86"/>
      <c r="N490" s="100"/>
    </row>
    <row r="491" spans="1:14" s="87" customFormat="1">
      <c r="A491" s="81" t="s">
        <v>4</v>
      </c>
      <c r="B491" s="101" t="s">
        <v>156</v>
      </c>
      <c r="C491" s="102">
        <v>33828</v>
      </c>
      <c r="D491" s="101">
        <v>2</v>
      </c>
      <c r="E491" s="103"/>
      <c r="F491" s="100"/>
      <c r="G491" s="100"/>
      <c r="H491" s="82" t="s">
        <v>117</v>
      </c>
      <c r="I491" s="100"/>
      <c r="J491" s="100">
        <v>27</v>
      </c>
      <c r="K491" s="81" t="s">
        <v>160</v>
      </c>
      <c r="L491" s="32"/>
      <c r="M491" s="86"/>
      <c r="N491" s="100"/>
    </row>
    <row r="492" spans="1:14" s="87" customFormat="1">
      <c r="A492" s="81" t="s">
        <v>4</v>
      </c>
      <c r="B492" s="101" t="s">
        <v>158</v>
      </c>
      <c r="C492" s="102">
        <v>33828</v>
      </c>
      <c r="D492" s="101">
        <v>0</v>
      </c>
      <c r="E492" s="103"/>
      <c r="F492" s="100"/>
      <c r="G492" s="100"/>
      <c r="H492" s="82" t="s">
        <v>117</v>
      </c>
      <c r="I492" s="100"/>
      <c r="J492" s="100">
        <v>41</v>
      </c>
      <c r="K492" s="81" t="s">
        <v>160</v>
      </c>
      <c r="L492" s="32"/>
      <c r="M492" s="86"/>
      <c r="N492" s="100"/>
    </row>
    <row r="493" spans="1:14" s="87" customFormat="1">
      <c r="A493" s="81" t="s">
        <v>4</v>
      </c>
      <c r="B493" s="101" t="s">
        <v>159</v>
      </c>
      <c r="C493" s="102">
        <v>33828</v>
      </c>
      <c r="D493" s="101">
        <v>1.5</v>
      </c>
      <c r="E493" s="103"/>
      <c r="F493" s="100"/>
      <c r="G493" s="100"/>
      <c r="H493" s="82" t="s">
        <v>117</v>
      </c>
      <c r="I493" s="100"/>
      <c r="J493" s="100">
        <v>37</v>
      </c>
      <c r="K493" s="81" t="s">
        <v>160</v>
      </c>
      <c r="L493" s="32"/>
      <c r="M493" s="86"/>
      <c r="N493" s="100"/>
    </row>
    <row r="494" spans="1:14" s="87" customFormat="1">
      <c r="A494" s="93" t="s">
        <v>4</v>
      </c>
      <c r="B494" s="99" t="s">
        <v>152</v>
      </c>
      <c r="C494" s="104">
        <v>33868</v>
      </c>
      <c r="D494" s="99">
        <v>0</v>
      </c>
      <c r="E494" s="96"/>
      <c r="F494" s="97"/>
      <c r="G494" s="97"/>
      <c r="H494" s="98" t="s">
        <v>117</v>
      </c>
      <c r="I494" s="97" t="s">
        <v>107</v>
      </c>
      <c r="J494" s="97">
        <v>10</v>
      </c>
      <c r="K494" s="93" t="s">
        <v>160</v>
      </c>
      <c r="L494" s="32"/>
      <c r="M494" s="86"/>
      <c r="N494" s="100"/>
    </row>
    <row r="495" spans="1:14" s="87" customFormat="1">
      <c r="A495" s="93" t="s">
        <v>4</v>
      </c>
      <c r="B495" s="99" t="s">
        <v>153</v>
      </c>
      <c r="C495" s="104">
        <v>33868</v>
      </c>
      <c r="D495" s="99">
        <v>1.5</v>
      </c>
      <c r="E495" s="96"/>
      <c r="F495" s="97"/>
      <c r="G495" s="97"/>
      <c r="H495" s="98" t="s">
        <v>117</v>
      </c>
      <c r="I495" s="97" t="s">
        <v>107</v>
      </c>
      <c r="J495" s="97">
        <v>10</v>
      </c>
      <c r="K495" s="93" t="s">
        <v>160</v>
      </c>
      <c r="L495" s="32"/>
      <c r="M495" s="86"/>
      <c r="N495" s="100"/>
    </row>
    <row r="496" spans="1:14" s="87" customFormat="1">
      <c r="A496" s="93" t="s">
        <v>4</v>
      </c>
      <c r="B496" s="99" t="s">
        <v>154</v>
      </c>
      <c r="C496" s="104">
        <v>33868</v>
      </c>
      <c r="D496" s="99">
        <v>2.5</v>
      </c>
      <c r="E496" s="96"/>
      <c r="F496" s="97"/>
      <c r="G496" s="97"/>
      <c r="H496" s="98" t="s">
        <v>117</v>
      </c>
      <c r="I496" s="97" t="s">
        <v>107</v>
      </c>
      <c r="J496" s="97">
        <v>10</v>
      </c>
      <c r="K496" s="93" t="s">
        <v>160</v>
      </c>
      <c r="L496" s="32"/>
      <c r="M496" s="86"/>
      <c r="N496" s="100"/>
    </row>
    <row r="497" spans="1:14" s="87" customFormat="1">
      <c r="A497" s="81" t="s">
        <v>4</v>
      </c>
      <c r="B497" s="105" t="s">
        <v>149</v>
      </c>
      <c r="C497" s="102">
        <v>33885</v>
      </c>
      <c r="D497" s="101">
        <v>0</v>
      </c>
      <c r="E497" s="103"/>
      <c r="F497" s="100"/>
      <c r="G497" s="100"/>
      <c r="H497" s="82" t="s">
        <v>117</v>
      </c>
      <c r="I497" s="100" t="s">
        <v>107</v>
      </c>
      <c r="J497" s="100">
        <v>10</v>
      </c>
      <c r="K497" s="81" t="s">
        <v>160</v>
      </c>
      <c r="L497" s="32"/>
      <c r="M497" s="86"/>
      <c r="N497" s="100"/>
    </row>
    <row r="498" spans="1:14" s="87" customFormat="1">
      <c r="A498" s="81" t="s">
        <v>4</v>
      </c>
      <c r="B498" s="105" t="s">
        <v>150</v>
      </c>
      <c r="C498" s="102">
        <v>33885</v>
      </c>
      <c r="D498" s="101">
        <v>1.5</v>
      </c>
      <c r="E498" s="103"/>
      <c r="F498" s="100"/>
      <c r="G498" s="100"/>
      <c r="H498" s="82" t="s">
        <v>117</v>
      </c>
      <c r="I498" s="100" t="s">
        <v>107</v>
      </c>
      <c r="J498" s="100">
        <v>10</v>
      </c>
      <c r="K498" s="81" t="s">
        <v>160</v>
      </c>
      <c r="L498" s="32"/>
      <c r="M498" s="86"/>
      <c r="N498" s="100"/>
    </row>
    <row r="499" spans="1:14" s="87" customFormat="1">
      <c r="A499" s="81" t="s">
        <v>4</v>
      </c>
      <c r="B499" s="105" t="s">
        <v>151</v>
      </c>
      <c r="C499" s="102">
        <v>33885</v>
      </c>
      <c r="D499" s="101">
        <v>2.5</v>
      </c>
      <c r="E499" s="103"/>
      <c r="F499" s="100"/>
      <c r="G499" s="100"/>
      <c r="H499" s="82" t="s">
        <v>117</v>
      </c>
      <c r="I499" s="100" t="s">
        <v>107</v>
      </c>
      <c r="J499" s="100">
        <v>10</v>
      </c>
      <c r="K499" s="81" t="s">
        <v>160</v>
      </c>
      <c r="L499" s="32"/>
      <c r="M499" s="86"/>
      <c r="N499" s="100"/>
    </row>
    <row r="500" spans="1:14" s="87" customFormat="1">
      <c r="A500" s="93" t="s">
        <v>4</v>
      </c>
      <c r="B500" s="94" t="s">
        <v>149</v>
      </c>
      <c r="C500" s="104">
        <v>33911</v>
      </c>
      <c r="D500" s="99">
        <v>0</v>
      </c>
      <c r="E500" s="96"/>
      <c r="F500" s="97"/>
      <c r="G500" s="97"/>
      <c r="H500" s="98" t="s">
        <v>117</v>
      </c>
      <c r="I500" s="97" t="s">
        <v>107</v>
      </c>
      <c r="J500" s="97">
        <v>10</v>
      </c>
      <c r="K500" s="93" t="s">
        <v>160</v>
      </c>
      <c r="L500" s="32"/>
      <c r="M500" s="86"/>
      <c r="N500" s="100"/>
    </row>
    <row r="501" spans="1:14" s="87" customFormat="1">
      <c r="A501" s="93" t="s">
        <v>4</v>
      </c>
      <c r="B501" s="94" t="s">
        <v>150</v>
      </c>
      <c r="C501" s="104">
        <v>33911</v>
      </c>
      <c r="D501" s="99">
        <v>1.5</v>
      </c>
      <c r="E501" s="96"/>
      <c r="F501" s="97"/>
      <c r="G501" s="97"/>
      <c r="H501" s="98" t="s">
        <v>117</v>
      </c>
      <c r="I501" s="97"/>
      <c r="J501" s="97">
        <v>15</v>
      </c>
      <c r="K501" s="93" t="s">
        <v>160</v>
      </c>
      <c r="L501" s="32"/>
      <c r="M501" s="86"/>
      <c r="N501" s="100"/>
    </row>
    <row r="502" spans="1:14" s="87" customFormat="1">
      <c r="A502" s="93" t="s">
        <v>4</v>
      </c>
      <c r="B502" s="94" t="s">
        <v>151</v>
      </c>
      <c r="C502" s="104">
        <v>33911</v>
      </c>
      <c r="D502" s="99">
        <v>3</v>
      </c>
      <c r="E502" s="96"/>
      <c r="F502" s="97"/>
      <c r="G502" s="97"/>
      <c r="H502" s="98" t="s">
        <v>117</v>
      </c>
      <c r="I502" s="97"/>
      <c r="J502" s="97">
        <v>32</v>
      </c>
      <c r="K502" s="93" t="s">
        <v>160</v>
      </c>
      <c r="L502" s="32"/>
      <c r="M502" s="86"/>
      <c r="N502" s="100"/>
    </row>
    <row r="503" spans="1:14" s="87" customFormat="1">
      <c r="A503" s="81" t="s">
        <v>4</v>
      </c>
      <c r="B503" s="105" t="s">
        <v>149</v>
      </c>
      <c r="C503" s="102">
        <v>33953</v>
      </c>
      <c r="D503" s="101">
        <v>0</v>
      </c>
      <c r="E503" s="103"/>
      <c r="F503" s="100"/>
      <c r="G503" s="100"/>
      <c r="H503" s="82" t="s">
        <v>117</v>
      </c>
      <c r="I503" s="100" t="s">
        <v>107</v>
      </c>
      <c r="J503" s="100">
        <v>10</v>
      </c>
      <c r="K503" s="81" t="s">
        <v>160</v>
      </c>
      <c r="L503" s="32"/>
      <c r="M503" s="86"/>
      <c r="N503" s="100"/>
    </row>
    <row r="504" spans="1:14" s="87" customFormat="1">
      <c r="A504" s="81" t="s">
        <v>4</v>
      </c>
      <c r="B504" s="105" t="s">
        <v>150</v>
      </c>
      <c r="C504" s="102">
        <v>33953</v>
      </c>
      <c r="D504" s="101">
        <v>2</v>
      </c>
      <c r="E504" s="103"/>
      <c r="F504" s="100"/>
      <c r="G504" s="100"/>
      <c r="H504" s="82" t="s">
        <v>117</v>
      </c>
      <c r="I504" s="100" t="s">
        <v>107</v>
      </c>
      <c r="J504" s="100">
        <v>10</v>
      </c>
      <c r="K504" s="81" t="s">
        <v>160</v>
      </c>
      <c r="L504" s="32"/>
      <c r="M504" s="86"/>
      <c r="N504" s="100"/>
    </row>
    <row r="505" spans="1:14" s="87" customFormat="1">
      <c r="A505" s="93" t="s">
        <v>4</v>
      </c>
      <c r="B505" s="94" t="s">
        <v>149</v>
      </c>
      <c r="C505" s="104">
        <v>33982</v>
      </c>
      <c r="D505" s="99">
        <v>0</v>
      </c>
      <c r="E505" s="96"/>
      <c r="F505" s="97"/>
      <c r="G505" s="97"/>
      <c r="H505" s="98" t="s">
        <v>117</v>
      </c>
      <c r="I505" s="97" t="s">
        <v>107</v>
      </c>
      <c r="J505" s="97">
        <v>10</v>
      </c>
      <c r="K505" s="93" t="s">
        <v>160</v>
      </c>
      <c r="L505" s="32"/>
      <c r="M505" s="86"/>
      <c r="N505" s="100"/>
    </row>
    <row r="506" spans="1:14" s="87" customFormat="1">
      <c r="A506" s="93" t="s">
        <v>4</v>
      </c>
      <c r="B506" s="94" t="s">
        <v>150</v>
      </c>
      <c r="C506" s="104">
        <v>33982</v>
      </c>
      <c r="D506" s="99">
        <v>2</v>
      </c>
      <c r="E506" s="96"/>
      <c r="F506" s="97"/>
      <c r="G506" s="97"/>
      <c r="H506" s="98" t="s">
        <v>117</v>
      </c>
      <c r="I506" s="97"/>
      <c r="J506" s="97">
        <v>12</v>
      </c>
      <c r="K506" s="93" t="s">
        <v>160</v>
      </c>
      <c r="L506" s="32"/>
      <c r="M506" s="86"/>
      <c r="N506" s="100"/>
    </row>
    <row r="507" spans="1:14" s="87" customFormat="1">
      <c r="A507" s="81" t="s">
        <v>4</v>
      </c>
      <c r="B507" s="105" t="s">
        <v>149</v>
      </c>
      <c r="C507" s="102">
        <v>34003</v>
      </c>
      <c r="D507" s="101">
        <v>0</v>
      </c>
      <c r="E507" s="103"/>
      <c r="F507" s="100"/>
      <c r="G507" s="100"/>
      <c r="H507" s="82" t="s">
        <v>117</v>
      </c>
      <c r="I507" s="100" t="s">
        <v>107</v>
      </c>
      <c r="J507" s="100">
        <v>10</v>
      </c>
      <c r="K507" s="81" t="s">
        <v>160</v>
      </c>
      <c r="L507" s="32"/>
      <c r="M507" s="86"/>
      <c r="N507" s="100"/>
    </row>
    <row r="508" spans="1:14" s="87" customFormat="1">
      <c r="A508" s="81" t="s">
        <v>4</v>
      </c>
      <c r="B508" s="105" t="s">
        <v>150</v>
      </c>
      <c r="C508" s="102">
        <v>34003</v>
      </c>
      <c r="D508" s="101">
        <v>2</v>
      </c>
      <c r="E508" s="103"/>
      <c r="F508" s="100"/>
      <c r="G508" s="100"/>
      <c r="H508" s="82" t="s">
        <v>117</v>
      </c>
      <c r="I508" s="100" t="s">
        <v>107</v>
      </c>
      <c r="J508" s="100">
        <v>10</v>
      </c>
      <c r="K508" s="81" t="s">
        <v>160</v>
      </c>
      <c r="L508" s="32"/>
      <c r="M508" s="86"/>
      <c r="N508" s="100"/>
    </row>
    <row r="509" spans="1:14" s="87" customFormat="1">
      <c r="A509" s="93" t="s">
        <v>4</v>
      </c>
      <c r="B509" s="94" t="s">
        <v>149</v>
      </c>
      <c r="C509" s="104">
        <v>34032</v>
      </c>
      <c r="D509" s="99">
        <v>0</v>
      </c>
      <c r="E509" s="96"/>
      <c r="F509" s="97"/>
      <c r="G509" s="97"/>
      <c r="H509" s="98" t="s">
        <v>117</v>
      </c>
      <c r="I509" s="97"/>
      <c r="J509" s="97">
        <v>14</v>
      </c>
      <c r="K509" s="93" t="s">
        <v>160</v>
      </c>
      <c r="L509" s="32"/>
      <c r="M509" s="86"/>
      <c r="N509" s="100"/>
    </row>
    <row r="510" spans="1:14" s="87" customFormat="1">
      <c r="A510" s="93" t="s">
        <v>4</v>
      </c>
      <c r="B510" s="94" t="s">
        <v>150</v>
      </c>
      <c r="C510" s="104">
        <v>34032</v>
      </c>
      <c r="D510" s="99">
        <v>1.5</v>
      </c>
      <c r="E510" s="96"/>
      <c r="F510" s="97"/>
      <c r="G510" s="97"/>
      <c r="H510" s="98" t="s">
        <v>117</v>
      </c>
      <c r="I510" s="97" t="s">
        <v>107</v>
      </c>
      <c r="J510" s="97">
        <v>10</v>
      </c>
      <c r="K510" s="93" t="s">
        <v>160</v>
      </c>
      <c r="L510" s="32"/>
      <c r="M510" s="86"/>
      <c r="N510" s="100"/>
    </row>
    <row r="511" spans="1:14" s="87" customFormat="1">
      <c r="A511" s="93" t="s">
        <v>4</v>
      </c>
      <c r="B511" s="94" t="s">
        <v>151</v>
      </c>
      <c r="C511" s="104">
        <v>34032</v>
      </c>
      <c r="D511" s="99">
        <v>2.5</v>
      </c>
      <c r="E511" s="96"/>
      <c r="F511" s="97"/>
      <c r="G511" s="97"/>
      <c r="H511" s="98" t="s">
        <v>117</v>
      </c>
      <c r="I511" s="97" t="s">
        <v>107</v>
      </c>
      <c r="J511" s="97">
        <v>10</v>
      </c>
      <c r="K511" s="93" t="s">
        <v>160</v>
      </c>
      <c r="L511" s="32"/>
      <c r="M511" s="86"/>
      <c r="N511" s="100"/>
    </row>
    <row r="512" spans="1:14" s="87" customFormat="1">
      <c r="A512" s="81" t="s">
        <v>4</v>
      </c>
      <c r="B512" s="105" t="s">
        <v>149</v>
      </c>
      <c r="C512" s="102">
        <v>34072</v>
      </c>
      <c r="D512" s="101">
        <v>0</v>
      </c>
      <c r="E512" s="103"/>
      <c r="F512" s="100"/>
      <c r="G512" s="100"/>
      <c r="H512" s="82" t="s">
        <v>117</v>
      </c>
      <c r="I512" s="100"/>
      <c r="J512" s="100">
        <v>97</v>
      </c>
      <c r="K512" s="81" t="s">
        <v>160</v>
      </c>
      <c r="L512" s="32"/>
      <c r="M512" s="86"/>
      <c r="N512" s="100"/>
    </row>
    <row r="513" spans="1:14" s="87" customFormat="1">
      <c r="A513" s="81" t="s">
        <v>4</v>
      </c>
      <c r="B513" s="105" t="s">
        <v>150</v>
      </c>
      <c r="C513" s="102">
        <v>34072</v>
      </c>
      <c r="D513" s="101">
        <v>1.5</v>
      </c>
      <c r="E513" s="103"/>
      <c r="F513" s="100"/>
      <c r="G513" s="100"/>
      <c r="H513" s="82" t="s">
        <v>117</v>
      </c>
      <c r="I513" s="100"/>
      <c r="J513" s="100">
        <v>84</v>
      </c>
      <c r="K513" s="81" t="s">
        <v>160</v>
      </c>
      <c r="L513" s="32"/>
      <c r="M513" s="86"/>
      <c r="N513" s="100"/>
    </row>
    <row r="514" spans="1:14" s="87" customFormat="1">
      <c r="A514" s="81" t="s">
        <v>4</v>
      </c>
      <c r="B514" s="105" t="s">
        <v>151</v>
      </c>
      <c r="C514" s="102">
        <v>34072</v>
      </c>
      <c r="D514" s="101">
        <v>2.5</v>
      </c>
      <c r="E514" s="103"/>
      <c r="F514" s="100"/>
      <c r="G514" s="100"/>
      <c r="H514" s="82" t="s">
        <v>117</v>
      </c>
      <c r="I514" s="100"/>
      <c r="J514" s="100">
        <v>78</v>
      </c>
      <c r="K514" s="81" t="s">
        <v>160</v>
      </c>
      <c r="L514" s="32"/>
      <c r="M514" s="86"/>
      <c r="N514" s="100"/>
    </row>
    <row r="515" spans="1:14" s="87" customFormat="1">
      <c r="A515" s="93" t="s">
        <v>4</v>
      </c>
      <c r="B515" s="94" t="s">
        <v>149</v>
      </c>
      <c r="C515" s="104">
        <v>34094</v>
      </c>
      <c r="D515" s="99">
        <v>0</v>
      </c>
      <c r="E515" s="96"/>
      <c r="F515" s="97"/>
      <c r="G515" s="97"/>
      <c r="H515" s="98" t="s">
        <v>117</v>
      </c>
      <c r="I515" s="97" t="s">
        <v>107</v>
      </c>
      <c r="J515" s="97">
        <v>10</v>
      </c>
      <c r="K515" s="93" t="s">
        <v>160</v>
      </c>
      <c r="L515" s="32"/>
      <c r="M515" s="86"/>
      <c r="N515" s="100"/>
    </row>
    <row r="516" spans="1:14" s="87" customFormat="1">
      <c r="A516" s="93" t="s">
        <v>4</v>
      </c>
      <c r="B516" s="94" t="s">
        <v>150</v>
      </c>
      <c r="C516" s="104">
        <v>34094</v>
      </c>
      <c r="D516" s="99">
        <v>2</v>
      </c>
      <c r="E516" s="96"/>
      <c r="F516" s="97"/>
      <c r="G516" s="97"/>
      <c r="H516" s="98" t="s">
        <v>117</v>
      </c>
      <c r="I516" s="97" t="s">
        <v>107</v>
      </c>
      <c r="J516" s="97">
        <v>10</v>
      </c>
      <c r="K516" s="93" t="s">
        <v>160</v>
      </c>
      <c r="L516" s="32"/>
      <c r="M516" s="86"/>
      <c r="N516" s="100"/>
    </row>
    <row r="517" spans="1:14" s="87" customFormat="1">
      <c r="A517" s="93" t="s">
        <v>4</v>
      </c>
      <c r="B517" s="94" t="s">
        <v>151</v>
      </c>
      <c r="C517" s="104">
        <v>34094</v>
      </c>
      <c r="D517" s="99">
        <v>3</v>
      </c>
      <c r="E517" s="96"/>
      <c r="F517" s="97"/>
      <c r="G517" s="97"/>
      <c r="H517" s="98" t="s">
        <v>117</v>
      </c>
      <c r="I517" s="97" t="s">
        <v>107</v>
      </c>
      <c r="J517" s="97">
        <v>10</v>
      </c>
      <c r="K517" s="93" t="s">
        <v>160</v>
      </c>
      <c r="L517" s="32"/>
      <c r="M517" s="86"/>
      <c r="N517" s="100"/>
    </row>
    <row r="518" spans="1:14" s="87" customFormat="1">
      <c r="A518" s="81" t="s">
        <v>4</v>
      </c>
      <c r="B518" s="105" t="s">
        <v>149</v>
      </c>
      <c r="C518" s="102">
        <v>34128</v>
      </c>
      <c r="D518" s="101">
        <v>0</v>
      </c>
      <c r="E518" s="103"/>
      <c r="F518" s="100"/>
      <c r="G518" s="100"/>
      <c r="H518" s="82" t="s">
        <v>117</v>
      </c>
      <c r="I518" s="100" t="s">
        <v>107</v>
      </c>
      <c r="J518" s="100">
        <v>10</v>
      </c>
      <c r="K518" s="81" t="s">
        <v>160</v>
      </c>
      <c r="L518" s="32"/>
      <c r="M518" s="86"/>
      <c r="N518" s="100"/>
    </row>
    <row r="519" spans="1:14" s="87" customFormat="1">
      <c r="A519" s="81" t="s">
        <v>4</v>
      </c>
      <c r="B519" s="105" t="s">
        <v>150</v>
      </c>
      <c r="C519" s="102">
        <v>34128</v>
      </c>
      <c r="D519" s="101">
        <v>1.5</v>
      </c>
      <c r="E519" s="103"/>
      <c r="F519" s="100"/>
      <c r="G519" s="100"/>
      <c r="H519" s="82" t="s">
        <v>117</v>
      </c>
      <c r="I519" s="100" t="s">
        <v>107</v>
      </c>
      <c r="J519" s="100">
        <v>10</v>
      </c>
      <c r="K519" s="81" t="s">
        <v>160</v>
      </c>
      <c r="L519" s="32"/>
      <c r="M519" s="86"/>
      <c r="N519" s="100"/>
    </row>
    <row r="520" spans="1:14" s="87" customFormat="1">
      <c r="A520" s="81" t="s">
        <v>4</v>
      </c>
      <c r="B520" s="105" t="s">
        <v>151</v>
      </c>
      <c r="C520" s="102">
        <v>34128</v>
      </c>
      <c r="D520" s="101">
        <v>2.5</v>
      </c>
      <c r="E520" s="103"/>
      <c r="F520" s="100"/>
      <c r="G520" s="100"/>
      <c r="H520" s="82" t="s">
        <v>117</v>
      </c>
      <c r="I520" s="100" t="s">
        <v>107</v>
      </c>
      <c r="J520" s="100">
        <v>10</v>
      </c>
      <c r="K520" s="81" t="s">
        <v>160</v>
      </c>
      <c r="L520" s="32"/>
      <c r="M520" s="86"/>
      <c r="N520" s="100"/>
    </row>
    <row r="521" spans="1:14" s="87" customFormat="1">
      <c r="A521" s="93" t="s">
        <v>4</v>
      </c>
      <c r="B521" s="94" t="s">
        <v>149</v>
      </c>
      <c r="C521" s="95">
        <v>33791</v>
      </c>
      <c r="D521" s="94">
        <v>0</v>
      </c>
      <c r="E521" s="96"/>
      <c r="F521" s="97"/>
      <c r="G521" s="97"/>
      <c r="H521" s="98" t="s">
        <v>118</v>
      </c>
      <c r="I521" s="94" t="s">
        <v>107</v>
      </c>
      <c r="J521" s="94">
        <v>1</v>
      </c>
      <c r="K521" s="93" t="s">
        <v>160</v>
      </c>
      <c r="L521" s="32"/>
      <c r="M521" s="86"/>
      <c r="N521" s="100"/>
    </row>
    <row r="522" spans="1:14" s="87" customFormat="1">
      <c r="A522" s="93" t="s">
        <v>4</v>
      </c>
      <c r="B522" s="94" t="s">
        <v>150</v>
      </c>
      <c r="C522" s="95">
        <v>33791</v>
      </c>
      <c r="D522" s="94">
        <v>1.5</v>
      </c>
      <c r="E522" s="96"/>
      <c r="F522" s="97"/>
      <c r="G522" s="97"/>
      <c r="H522" s="98" t="s">
        <v>118</v>
      </c>
      <c r="I522" s="94" t="s">
        <v>107</v>
      </c>
      <c r="J522" s="94">
        <v>1</v>
      </c>
      <c r="K522" s="93" t="s">
        <v>160</v>
      </c>
      <c r="L522" s="32"/>
      <c r="M522" s="86"/>
      <c r="N522" s="100"/>
    </row>
    <row r="523" spans="1:14" s="87" customFormat="1">
      <c r="A523" s="93" t="s">
        <v>4</v>
      </c>
      <c r="B523" s="94" t="s">
        <v>151</v>
      </c>
      <c r="C523" s="95">
        <v>33791</v>
      </c>
      <c r="D523" s="94">
        <v>2.1</v>
      </c>
      <c r="E523" s="96"/>
      <c r="F523" s="97"/>
      <c r="G523" s="97"/>
      <c r="H523" s="98" t="s">
        <v>118</v>
      </c>
      <c r="I523" s="94"/>
      <c r="J523" s="94">
        <v>1</v>
      </c>
      <c r="K523" s="93" t="s">
        <v>160</v>
      </c>
      <c r="L523" s="32"/>
      <c r="M523" s="86"/>
      <c r="N523" s="100"/>
    </row>
    <row r="524" spans="1:14" s="87" customFormat="1">
      <c r="A524" s="93" t="s">
        <v>4</v>
      </c>
      <c r="B524" s="99" t="s">
        <v>152</v>
      </c>
      <c r="C524" s="95">
        <v>33791</v>
      </c>
      <c r="D524" s="99">
        <v>0</v>
      </c>
      <c r="E524" s="96"/>
      <c r="F524" s="97"/>
      <c r="G524" s="97"/>
      <c r="H524" s="98" t="s">
        <v>118</v>
      </c>
      <c r="I524" s="97"/>
      <c r="J524" s="97"/>
      <c r="K524" s="93" t="s">
        <v>160</v>
      </c>
      <c r="L524" s="32"/>
      <c r="M524" s="86"/>
      <c r="N524" s="100"/>
    </row>
    <row r="525" spans="1:14" s="87" customFormat="1">
      <c r="A525" s="93" t="s">
        <v>4</v>
      </c>
      <c r="B525" s="99" t="s">
        <v>153</v>
      </c>
      <c r="C525" s="95">
        <v>33791</v>
      </c>
      <c r="D525" s="99">
        <v>1.3</v>
      </c>
      <c r="E525" s="96"/>
      <c r="F525" s="97"/>
      <c r="G525" s="97"/>
      <c r="H525" s="98" t="s">
        <v>118</v>
      </c>
      <c r="I525" s="94" t="s">
        <v>107</v>
      </c>
      <c r="J525" s="94">
        <v>1</v>
      </c>
      <c r="K525" s="93" t="s">
        <v>160</v>
      </c>
      <c r="L525" s="32"/>
      <c r="M525" s="86"/>
      <c r="N525" s="100"/>
    </row>
    <row r="526" spans="1:14" s="87" customFormat="1">
      <c r="A526" s="93" t="s">
        <v>4</v>
      </c>
      <c r="B526" s="99" t="s">
        <v>154</v>
      </c>
      <c r="C526" s="95">
        <v>33791</v>
      </c>
      <c r="D526" s="99">
        <v>1.6</v>
      </c>
      <c r="E526" s="96"/>
      <c r="F526" s="97"/>
      <c r="G526" s="97"/>
      <c r="H526" s="98" t="s">
        <v>118</v>
      </c>
      <c r="I526" s="97"/>
      <c r="J526" s="97">
        <v>2</v>
      </c>
      <c r="K526" s="93" t="s">
        <v>160</v>
      </c>
      <c r="L526" s="32"/>
      <c r="M526" s="86"/>
      <c r="N526" s="100"/>
    </row>
    <row r="527" spans="1:14" s="87" customFormat="1">
      <c r="A527" s="93" t="s">
        <v>4</v>
      </c>
      <c r="B527" s="99" t="s">
        <v>155</v>
      </c>
      <c r="C527" s="95">
        <v>33791</v>
      </c>
      <c r="D527" s="99">
        <v>0</v>
      </c>
      <c r="E527" s="96"/>
      <c r="F527" s="97"/>
      <c r="G527" s="97"/>
      <c r="H527" s="98" t="s">
        <v>118</v>
      </c>
      <c r="I527" s="97"/>
      <c r="J527" s="97">
        <v>1</v>
      </c>
      <c r="K527" s="93" t="s">
        <v>160</v>
      </c>
      <c r="L527" s="32"/>
      <c r="M527" s="86"/>
      <c r="N527" s="100"/>
    </row>
    <row r="528" spans="1:14" s="87" customFormat="1">
      <c r="A528" s="93" t="s">
        <v>4</v>
      </c>
      <c r="B528" s="99" t="s">
        <v>156</v>
      </c>
      <c r="C528" s="95">
        <v>33791</v>
      </c>
      <c r="D528" s="99">
        <v>1.4</v>
      </c>
      <c r="E528" s="96"/>
      <c r="F528" s="97"/>
      <c r="G528" s="97"/>
      <c r="H528" s="98" t="s">
        <v>118</v>
      </c>
      <c r="I528" s="97"/>
      <c r="J528" s="97">
        <v>1</v>
      </c>
      <c r="K528" s="93" t="s">
        <v>160</v>
      </c>
      <c r="L528" s="32"/>
      <c r="M528" s="86"/>
      <c r="N528" s="100"/>
    </row>
    <row r="529" spans="1:14" s="87" customFormat="1">
      <c r="A529" s="93" t="s">
        <v>4</v>
      </c>
      <c r="B529" s="99" t="s">
        <v>157</v>
      </c>
      <c r="C529" s="95">
        <v>33791</v>
      </c>
      <c r="D529" s="99">
        <v>1.8</v>
      </c>
      <c r="E529" s="96"/>
      <c r="F529" s="97"/>
      <c r="G529" s="97"/>
      <c r="H529" s="98" t="s">
        <v>118</v>
      </c>
      <c r="I529" s="94" t="s">
        <v>107</v>
      </c>
      <c r="J529" s="94">
        <v>1</v>
      </c>
      <c r="K529" s="93" t="s">
        <v>160</v>
      </c>
      <c r="L529" s="32"/>
      <c r="M529" s="86"/>
      <c r="N529" s="100"/>
    </row>
    <row r="530" spans="1:14" s="87" customFormat="1">
      <c r="A530" s="81" t="s">
        <v>4</v>
      </c>
      <c r="B530" s="101" t="s">
        <v>152</v>
      </c>
      <c r="C530" s="102">
        <v>33828</v>
      </c>
      <c r="D530" s="101">
        <v>0</v>
      </c>
      <c r="E530" s="103"/>
      <c r="F530" s="100"/>
      <c r="G530" s="100"/>
      <c r="H530" s="82" t="s">
        <v>118</v>
      </c>
      <c r="I530" s="100"/>
      <c r="J530" s="100">
        <v>5</v>
      </c>
      <c r="K530" s="81" t="s">
        <v>160</v>
      </c>
      <c r="L530" s="32"/>
      <c r="M530" s="86"/>
      <c r="N530" s="100"/>
    </row>
    <row r="531" spans="1:14" s="87" customFormat="1">
      <c r="A531" s="81" t="s">
        <v>4</v>
      </c>
      <c r="B531" s="101" t="s">
        <v>153</v>
      </c>
      <c r="C531" s="102">
        <v>33828</v>
      </c>
      <c r="D531" s="101">
        <v>1.5</v>
      </c>
      <c r="E531" s="103"/>
      <c r="F531" s="100"/>
      <c r="G531" s="100"/>
      <c r="H531" s="82" t="s">
        <v>118</v>
      </c>
      <c r="I531" s="100"/>
      <c r="J531" s="100">
        <v>1</v>
      </c>
      <c r="K531" s="81" t="s">
        <v>160</v>
      </c>
      <c r="L531" s="32"/>
      <c r="M531" s="86"/>
      <c r="N531" s="100"/>
    </row>
    <row r="532" spans="1:14" s="87" customFormat="1">
      <c r="A532" s="81" t="s">
        <v>4</v>
      </c>
      <c r="B532" s="101" t="s">
        <v>154</v>
      </c>
      <c r="C532" s="102">
        <v>33828</v>
      </c>
      <c r="D532" s="101">
        <v>2.5</v>
      </c>
      <c r="E532" s="103"/>
      <c r="F532" s="100"/>
      <c r="G532" s="100"/>
      <c r="H532" s="82" t="s">
        <v>118</v>
      </c>
      <c r="I532" s="100"/>
      <c r="J532" s="100">
        <v>1</v>
      </c>
      <c r="K532" s="81" t="s">
        <v>160</v>
      </c>
      <c r="L532" s="32"/>
      <c r="M532" s="86"/>
      <c r="N532" s="100"/>
    </row>
    <row r="533" spans="1:14" s="87" customFormat="1">
      <c r="A533" s="81" t="s">
        <v>4</v>
      </c>
      <c r="B533" s="101" t="s">
        <v>155</v>
      </c>
      <c r="C533" s="102">
        <v>33828</v>
      </c>
      <c r="D533" s="101">
        <v>0</v>
      </c>
      <c r="E533" s="103"/>
      <c r="F533" s="100"/>
      <c r="G533" s="100"/>
      <c r="H533" s="82" t="s">
        <v>118</v>
      </c>
      <c r="I533" s="100"/>
      <c r="J533" s="100">
        <v>7</v>
      </c>
      <c r="K533" s="81" t="s">
        <v>160</v>
      </c>
      <c r="L533" s="32"/>
      <c r="M533" s="86"/>
      <c r="N533" s="100"/>
    </row>
    <row r="534" spans="1:14" s="87" customFormat="1">
      <c r="A534" s="81" t="s">
        <v>4</v>
      </c>
      <c r="B534" s="101" t="s">
        <v>156</v>
      </c>
      <c r="C534" s="102">
        <v>33828</v>
      </c>
      <c r="D534" s="101">
        <v>2</v>
      </c>
      <c r="E534" s="103"/>
      <c r="F534" s="100"/>
      <c r="G534" s="100"/>
      <c r="H534" s="82" t="s">
        <v>118</v>
      </c>
      <c r="I534" s="100"/>
      <c r="J534" s="100">
        <v>8</v>
      </c>
      <c r="K534" s="81" t="s">
        <v>160</v>
      </c>
      <c r="L534" s="32"/>
      <c r="M534" s="86"/>
      <c r="N534" s="100"/>
    </row>
    <row r="535" spans="1:14" s="87" customFormat="1">
      <c r="A535" s="81" t="s">
        <v>4</v>
      </c>
      <c r="B535" s="101" t="s">
        <v>158</v>
      </c>
      <c r="C535" s="102">
        <v>33828</v>
      </c>
      <c r="D535" s="101">
        <v>0</v>
      </c>
      <c r="E535" s="103"/>
      <c r="F535" s="100"/>
      <c r="G535" s="100"/>
      <c r="H535" s="82" t="s">
        <v>118</v>
      </c>
      <c r="I535" s="100"/>
      <c r="J535" s="100">
        <v>14</v>
      </c>
      <c r="K535" s="81" t="s">
        <v>160</v>
      </c>
      <c r="L535" s="32"/>
      <c r="M535" s="86"/>
      <c r="N535" s="100"/>
    </row>
    <row r="536" spans="1:14" s="87" customFormat="1">
      <c r="A536" s="81" t="s">
        <v>4</v>
      </c>
      <c r="B536" s="101" t="s">
        <v>159</v>
      </c>
      <c r="C536" s="102">
        <v>33828</v>
      </c>
      <c r="D536" s="101">
        <v>1.5</v>
      </c>
      <c r="E536" s="103"/>
      <c r="F536" s="100"/>
      <c r="G536" s="100"/>
      <c r="H536" s="82" t="s">
        <v>118</v>
      </c>
      <c r="I536" s="100"/>
      <c r="J536" s="100">
        <v>2</v>
      </c>
      <c r="K536" s="81" t="s">
        <v>160</v>
      </c>
      <c r="L536" s="32"/>
      <c r="M536" s="86"/>
      <c r="N536" s="100"/>
    </row>
    <row r="537" spans="1:14" s="87" customFormat="1">
      <c r="A537" s="93" t="s">
        <v>4</v>
      </c>
      <c r="B537" s="99" t="s">
        <v>152</v>
      </c>
      <c r="C537" s="104">
        <v>33868</v>
      </c>
      <c r="D537" s="99">
        <v>0</v>
      </c>
      <c r="E537" s="96"/>
      <c r="F537" s="97"/>
      <c r="G537" s="97"/>
      <c r="H537" s="98" t="s">
        <v>118</v>
      </c>
      <c r="I537" s="94" t="s">
        <v>107</v>
      </c>
      <c r="J537" s="94">
        <v>1</v>
      </c>
      <c r="K537" s="93" t="s">
        <v>160</v>
      </c>
      <c r="L537" s="32"/>
      <c r="M537" s="86"/>
      <c r="N537" s="100"/>
    </row>
    <row r="538" spans="1:14" s="87" customFormat="1">
      <c r="A538" s="93" t="s">
        <v>4</v>
      </c>
      <c r="B538" s="99" t="s">
        <v>153</v>
      </c>
      <c r="C538" s="104">
        <v>33868</v>
      </c>
      <c r="D538" s="99">
        <v>1.5</v>
      </c>
      <c r="E538" s="96"/>
      <c r="F538" s="97"/>
      <c r="G538" s="97"/>
      <c r="H538" s="98" t="s">
        <v>118</v>
      </c>
      <c r="I538" s="94" t="s">
        <v>107</v>
      </c>
      <c r="J538" s="94">
        <v>1</v>
      </c>
      <c r="K538" s="93" t="s">
        <v>160</v>
      </c>
      <c r="L538" s="32"/>
      <c r="M538" s="86"/>
      <c r="N538" s="100"/>
    </row>
    <row r="539" spans="1:14" s="87" customFormat="1">
      <c r="A539" s="93" t="s">
        <v>4</v>
      </c>
      <c r="B539" s="99" t="s">
        <v>154</v>
      </c>
      <c r="C539" s="104">
        <v>33868</v>
      </c>
      <c r="D539" s="99">
        <v>2.5</v>
      </c>
      <c r="E539" s="96"/>
      <c r="F539" s="97"/>
      <c r="G539" s="97"/>
      <c r="H539" s="98" t="s">
        <v>118</v>
      </c>
      <c r="I539" s="94" t="s">
        <v>107</v>
      </c>
      <c r="J539" s="94">
        <v>1</v>
      </c>
      <c r="K539" s="93" t="s">
        <v>160</v>
      </c>
      <c r="L539" s="32"/>
      <c r="M539" s="86"/>
      <c r="N539" s="100"/>
    </row>
    <row r="540" spans="1:14" s="87" customFormat="1">
      <c r="A540" s="81" t="s">
        <v>4</v>
      </c>
      <c r="B540" s="105" t="s">
        <v>149</v>
      </c>
      <c r="C540" s="102">
        <v>33885</v>
      </c>
      <c r="D540" s="101">
        <v>0</v>
      </c>
      <c r="E540" s="103"/>
      <c r="F540" s="100"/>
      <c r="G540" s="100"/>
      <c r="H540" s="82" t="s">
        <v>118</v>
      </c>
      <c r="I540" s="105" t="s">
        <v>107</v>
      </c>
      <c r="J540" s="105">
        <v>1</v>
      </c>
      <c r="K540" s="81" t="s">
        <v>160</v>
      </c>
      <c r="L540" s="32"/>
      <c r="M540" s="86"/>
      <c r="N540" s="100"/>
    </row>
    <row r="541" spans="1:14" s="87" customFormat="1">
      <c r="A541" s="81" t="s">
        <v>4</v>
      </c>
      <c r="B541" s="105" t="s">
        <v>150</v>
      </c>
      <c r="C541" s="102">
        <v>33885</v>
      </c>
      <c r="D541" s="101">
        <v>1.5</v>
      </c>
      <c r="E541" s="103"/>
      <c r="F541" s="100"/>
      <c r="G541" s="100"/>
      <c r="H541" s="82" t="s">
        <v>118</v>
      </c>
      <c r="I541" s="105" t="s">
        <v>107</v>
      </c>
      <c r="J541" s="105">
        <v>1</v>
      </c>
      <c r="K541" s="81" t="s">
        <v>160</v>
      </c>
      <c r="L541" s="32"/>
      <c r="M541" s="86"/>
      <c r="N541" s="100"/>
    </row>
    <row r="542" spans="1:14" s="87" customFormat="1">
      <c r="A542" s="81" t="s">
        <v>4</v>
      </c>
      <c r="B542" s="105" t="s">
        <v>151</v>
      </c>
      <c r="C542" s="102">
        <v>33885</v>
      </c>
      <c r="D542" s="101">
        <v>2.5</v>
      </c>
      <c r="E542" s="103"/>
      <c r="F542" s="100"/>
      <c r="G542" s="100"/>
      <c r="H542" s="82" t="s">
        <v>118</v>
      </c>
      <c r="I542" s="105" t="s">
        <v>107</v>
      </c>
      <c r="J542" s="105">
        <v>1</v>
      </c>
      <c r="K542" s="81" t="s">
        <v>160</v>
      </c>
      <c r="L542" s="32"/>
      <c r="M542" s="86"/>
      <c r="N542" s="100"/>
    </row>
    <row r="543" spans="1:14" s="87" customFormat="1">
      <c r="A543" s="93" t="s">
        <v>4</v>
      </c>
      <c r="B543" s="94" t="s">
        <v>149</v>
      </c>
      <c r="C543" s="104">
        <v>33911</v>
      </c>
      <c r="D543" s="99">
        <v>0</v>
      </c>
      <c r="E543" s="96"/>
      <c r="F543" s="97"/>
      <c r="G543" s="97"/>
      <c r="H543" s="98" t="s">
        <v>118</v>
      </c>
      <c r="I543" s="97"/>
      <c r="J543" s="97">
        <v>1</v>
      </c>
      <c r="K543" s="93" t="s">
        <v>160</v>
      </c>
      <c r="L543" s="32"/>
      <c r="M543" s="86"/>
      <c r="N543" s="100"/>
    </row>
    <row r="544" spans="1:14" s="87" customFormat="1">
      <c r="A544" s="93" t="s">
        <v>4</v>
      </c>
      <c r="B544" s="94" t="s">
        <v>150</v>
      </c>
      <c r="C544" s="104">
        <v>33911</v>
      </c>
      <c r="D544" s="99">
        <v>1.5</v>
      </c>
      <c r="E544" s="96"/>
      <c r="F544" s="97"/>
      <c r="G544" s="97"/>
      <c r="H544" s="98" t="s">
        <v>118</v>
      </c>
      <c r="I544" s="97"/>
      <c r="J544" s="97">
        <v>1</v>
      </c>
      <c r="K544" s="93" t="s">
        <v>160</v>
      </c>
      <c r="L544" s="32"/>
      <c r="M544" s="86"/>
      <c r="N544" s="100"/>
    </row>
    <row r="545" spans="1:14" s="87" customFormat="1">
      <c r="A545" s="93" t="s">
        <v>4</v>
      </c>
      <c r="B545" s="94" t="s">
        <v>151</v>
      </c>
      <c r="C545" s="104">
        <v>33911</v>
      </c>
      <c r="D545" s="99">
        <v>3</v>
      </c>
      <c r="E545" s="96"/>
      <c r="F545" s="97"/>
      <c r="G545" s="97"/>
      <c r="H545" s="98" t="s">
        <v>118</v>
      </c>
      <c r="I545" s="97"/>
      <c r="J545" s="97">
        <v>2</v>
      </c>
      <c r="K545" s="93" t="s">
        <v>160</v>
      </c>
      <c r="L545" s="32"/>
      <c r="M545" s="86"/>
      <c r="N545" s="100"/>
    </row>
    <row r="546" spans="1:14" s="87" customFormat="1">
      <c r="A546" s="81" t="s">
        <v>4</v>
      </c>
      <c r="B546" s="105" t="s">
        <v>149</v>
      </c>
      <c r="C546" s="102">
        <v>33953</v>
      </c>
      <c r="D546" s="101">
        <v>0</v>
      </c>
      <c r="E546" s="103"/>
      <c r="F546" s="100"/>
      <c r="G546" s="100"/>
      <c r="H546" s="82" t="s">
        <v>118</v>
      </c>
      <c r="I546" s="105" t="s">
        <v>107</v>
      </c>
      <c r="J546" s="105">
        <v>1</v>
      </c>
      <c r="K546" s="81" t="s">
        <v>160</v>
      </c>
      <c r="L546" s="32"/>
      <c r="M546" s="86"/>
      <c r="N546" s="100"/>
    </row>
    <row r="547" spans="1:14" s="87" customFormat="1">
      <c r="A547" s="81" t="s">
        <v>4</v>
      </c>
      <c r="B547" s="105" t="s">
        <v>150</v>
      </c>
      <c r="C547" s="102">
        <v>33953</v>
      </c>
      <c r="D547" s="101">
        <v>2</v>
      </c>
      <c r="E547" s="103"/>
      <c r="F547" s="100"/>
      <c r="G547" s="100"/>
      <c r="H547" s="82" t="s">
        <v>118</v>
      </c>
      <c r="I547" s="105" t="s">
        <v>107</v>
      </c>
      <c r="J547" s="105">
        <v>1</v>
      </c>
      <c r="K547" s="81" t="s">
        <v>160</v>
      </c>
      <c r="L547" s="32"/>
      <c r="M547" s="86"/>
      <c r="N547" s="100"/>
    </row>
    <row r="548" spans="1:14" s="87" customFormat="1">
      <c r="A548" s="93" t="s">
        <v>4</v>
      </c>
      <c r="B548" s="94" t="s">
        <v>149</v>
      </c>
      <c r="C548" s="104">
        <v>33982</v>
      </c>
      <c r="D548" s="99">
        <v>0</v>
      </c>
      <c r="E548" s="96"/>
      <c r="F548" s="97"/>
      <c r="G548" s="97"/>
      <c r="H548" s="98" t="s">
        <v>118</v>
      </c>
      <c r="I548" s="94" t="s">
        <v>107</v>
      </c>
      <c r="J548" s="94">
        <v>1</v>
      </c>
      <c r="K548" s="93" t="s">
        <v>160</v>
      </c>
      <c r="L548" s="32"/>
      <c r="M548" s="86"/>
      <c r="N548" s="100"/>
    </row>
    <row r="549" spans="1:14" s="87" customFormat="1">
      <c r="A549" s="93" t="s">
        <v>4</v>
      </c>
      <c r="B549" s="94" t="s">
        <v>150</v>
      </c>
      <c r="C549" s="104">
        <v>33982</v>
      </c>
      <c r="D549" s="99">
        <v>2</v>
      </c>
      <c r="E549" s="96"/>
      <c r="F549" s="97"/>
      <c r="G549" s="97"/>
      <c r="H549" s="98" t="s">
        <v>118</v>
      </c>
      <c r="I549" s="94" t="s">
        <v>107</v>
      </c>
      <c r="J549" s="94">
        <v>1</v>
      </c>
      <c r="K549" s="93" t="s">
        <v>160</v>
      </c>
      <c r="L549" s="32"/>
      <c r="M549" s="86"/>
      <c r="N549" s="100"/>
    </row>
    <row r="550" spans="1:14" s="87" customFormat="1">
      <c r="A550" s="81" t="s">
        <v>4</v>
      </c>
      <c r="B550" s="105" t="s">
        <v>149</v>
      </c>
      <c r="C550" s="102">
        <v>34003</v>
      </c>
      <c r="D550" s="101">
        <v>0</v>
      </c>
      <c r="E550" s="103"/>
      <c r="F550" s="100"/>
      <c r="G550" s="100"/>
      <c r="H550" s="82" t="s">
        <v>118</v>
      </c>
      <c r="I550" s="105" t="s">
        <v>107</v>
      </c>
      <c r="J550" s="105">
        <v>1</v>
      </c>
      <c r="K550" s="81" t="s">
        <v>160</v>
      </c>
      <c r="L550" s="32"/>
      <c r="M550" s="86"/>
      <c r="N550" s="100"/>
    </row>
    <row r="551" spans="1:14" s="87" customFormat="1">
      <c r="A551" s="81" t="s">
        <v>4</v>
      </c>
      <c r="B551" s="105" t="s">
        <v>150</v>
      </c>
      <c r="C551" s="102">
        <v>34003</v>
      </c>
      <c r="D551" s="101">
        <v>2</v>
      </c>
      <c r="E551" s="103"/>
      <c r="F551" s="100"/>
      <c r="G551" s="100"/>
      <c r="H551" s="82" t="s">
        <v>118</v>
      </c>
      <c r="I551" s="105" t="s">
        <v>107</v>
      </c>
      <c r="J551" s="105">
        <v>1</v>
      </c>
      <c r="K551" s="81" t="s">
        <v>160</v>
      </c>
      <c r="L551" s="32"/>
      <c r="M551" s="86"/>
      <c r="N551" s="100"/>
    </row>
    <row r="552" spans="1:14" s="87" customFormat="1">
      <c r="A552" s="93" t="s">
        <v>4</v>
      </c>
      <c r="B552" s="94" t="s">
        <v>149</v>
      </c>
      <c r="C552" s="104">
        <v>34032</v>
      </c>
      <c r="D552" s="99">
        <v>0</v>
      </c>
      <c r="E552" s="96"/>
      <c r="F552" s="97"/>
      <c r="G552" s="97"/>
      <c r="H552" s="98" t="s">
        <v>118</v>
      </c>
      <c r="I552" s="94" t="s">
        <v>107</v>
      </c>
      <c r="J552" s="94">
        <v>1</v>
      </c>
      <c r="K552" s="93" t="s">
        <v>160</v>
      </c>
      <c r="L552" s="32"/>
      <c r="M552" s="86"/>
      <c r="N552" s="100"/>
    </row>
    <row r="553" spans="1:14" s="87" customFormat="1">
      <c r="A553" s="93" t="s">
        <v>4</v>
      </c>
      <c r="B553" s="94" t="s">
        <v>150</v>
      </c>
      <c r="C553" s="104">
        <v>34032</v>
      </c>
      <c r="D553" s="99">
        <v>1.5</v>
      </c>
      <c r="E553" s="96"/>
      <c r="F553" s="97"/>
      <c r="G553" s="97"/>
      <c r="H553" s="98" t="s">
        <v>118</v>
      </c>
      <c r="I553" s="97"/>
      <c r="J553" s="97">
        <v>18</v>
      </c>
      <c r="K553" s="93" t="s">
        <v>160</v>
      </c>
      <c r="L553" s="32"/>
      <c r="M553" s="86"/>
      <c r="N553" s="100"/>
    </row>
    <row r="554" spans="1:14" s="87" customFormat="1">
      <c r="A554" s="93" t="s">
        <v>4</v>
      </c>
      <c r="B554" s="94" t="s">
        <v>151</v>
      </c>
      <c r="C554" s="104">
        <v>34032</v>
      </c>
      <c r="D554" s="99">
        <v>2.5</v>
      </c>
      <c r="E554" s="96"/>
      <c r="F554" s="97"/>
      <c r="G554" s="97"/>
      <c r="H554" s="98" t="s">
        <v>118</v>
      </c>
      <c r="I554" s="97"/>
      <c r="J554" s="97">
        <v>27</v>
      </c>
      <c r="K554" s="93" t="s">
        <v>160</v>
      </c>
      <c r="L554" s="32"/>
      <c r="M554" s="86"/>
      <c r="N554" s="100"/>
    </row>
    <row r="555" spans="1:14" s="87" customFormat="1">
      <c r="A555" s="81" t="s">
        <v>4</v>
      </c>
      <c r="B555" s="105" t="s">
        <v>149</v>
      </c>
      <c r="C555" s="102">
        <v>34072</v>
      </c>
      <c r="D555" s="101">
        <v>0</v>
      </c>
      <c r="E555" s="103"/>
      <c r="F555" s="100"/>
      <c r="G555" s="100"/>
      <c r="H555" s="82" t="s">
        <v>118</v>
      </c>
      <c r="I555" s="100"/>
      <c r="J555" s="100">
        <v>5</v>
      </c>
      <c r="K555" s="81" t="s">
        <v>160</v>
      </c>
      <c r="L555" s="32"/>
      <c r="M555" s="86"/>
      <c r="N555" s="100"/>
    </row>
    <row r="556" spans="1:14" s="87" customFormat="1">
      <c r="A556" s="81" t="s">
        <v>4</v>
      </c>
      <c r="B556" s="105" t="s">
        <v>150</v>
      </c>
      <c r="C556" s="102">
        <v>34072</v>
      </c>
      <c r="D556" s="101">
        <v>1.5</v>
      </c>
      <c r="E556" s="103"/>
      <c r="F556" s="100"/>
      <c r="G556" s="100"/>
      <c r="H556" s="82" t="s">
        <v>118</v>
      </c>
      <c r="I556" s="105" t="s">
        <v>107</v>
      </c>
      <c r="J556" s="105">
        <v>1</v>
      </c>
      <c r="K556" s="81" t="s">
        <v>160</v>
      </c>
      <c r="L556" s="32"/>
      <c r="M556" s="86"/>
      <c r="N556" s="100"/>
    </row>
    <row r="557" spans="1:14" s="87" customFormat="1">
      <c r="A557" s="81" t="s">
        <v>4</v>
      </c>
      <c r="B557" s="105" t="s">
        <v>151</v>
      </c>
      <c r="C557" s="102">
        <v>34072</v>
      </c>
      <c r="D557" s="101">
        <v>2.5</v>
      </c>
      <c r="E557" s="103"/>
      <c r="F557" s="100"/>
      <c r="G557" s="100"/>
      <c r="H557" s="82" t="s">
        <v>118</v>
      </c>
      <c r="I557" s="105" t="s">
        <v>107</v>
      </c>
      <c r="J557" s="105">
        <v>1</v>
      </c>
      <c r="K557" s="81" t="s">
        <v>160</v>
      </c>
      <c r="L557" s="32"/>
      <c r="M557" s="86"/>
      <c r="N557" s="100"/>
    </row>
    <row r="558" spans="1:14" s="87" customFormat="1">
      <c r="A558" s="93" t="s">
        <v>4</v>
      </c>
      <c r="B558" s="94" t="s">
        <v>149</v>
      </c>
      <c r="C558" s="104">
        <v>34094</v>
      </c>
      <c r="D558" s="99">
        <v>0</v>
      </c>
      <c r="E558" s="96"/>
      <c r="F558" s="97"/>
      <c r="G558" s="97"/>
      <c r="H558" s="98" t="s">
        <v>118</v>
      </c>
      <c r="I558" s="97"/>
      <c r="J558" s="97">
        <v>21</v>
      </c>
      <c r="K558" s="93" t="s">
        <v>160</v>
      </c>
      <c r="L558" s="32"/>
      <c r="M558" s="86"/>
      <c r="N558" s="100"/>
    </row>
    <row r="559" spans="1:14" s="87" customFormat="1">
      <c r="A559" s="93" t="s">
        <v>4</v>
      </c>
      <c r="B559" s="94" t="s">
        <v>150</v>
      </c>
      <c r="C559" s="104">
        <v>34094</v>
      </c>
      <c r="D559" s="99">
        <v>2</v>
      </c>
      <c r="E559" s="96"/>
      <c r="F559" s="97"/>
      <c r="G559" s="97"/>
      <c r="H559" s="98" t="s">
        <v>118</v>
      </c>
      <c r="I559" s="97"/>
      <c r="J559" s="97">
        <v>22</v>
      </c>
      <c r="K559" s="93" t="s">
        <v>160</v>
      </c>
      <c r="L559" s="32"/>
      <c r="M559" s="86"/>
      <c r="N559" s="100"/>
    </row>
    <row r="560" spans="1:14" s="87" customFormat="1">
      <c r="A560" s="93" t="s">
        <v>4</v>
      </c>
      <c r="B560" s="94" t="s">
        <v>151</v>
      </c>
      <c r="C560" s="104">
        <v>34094</v>
      </c>
      <c r="D560" s="99">
        <v>3</v>
      </c>
      <c r="E560" s="96"/>
      <c r="F560" s="97"/>
      <c r="G560" s="97"/>
      <c r="H560" s="98" t="s">
        <v>118</v>
      </c>
      <c r="I560" s="94" t="s">
        <v>107</v>
      </c>
      <c r="J560" s="94">
        <v>1</v>
      </c>
      <c r="K560" s="93" t="s">
        <v>160</v>
      </c>
      <c r="L560" s="32"/>
      <c r="M560" s="86"/>
      <c r="N560" s="100"/>
    </row>
    <row r="561" spans="1:14" s="87" customFormat="1">
      <c r="A561" s="81" t="s">
        <v>4</v>
      </c>
      <c r="B561" s="105" t="s">
        <v>149</v>
      </c>
      <c r="C561" s="102">
        <v>34128</v>
      </c>
      <c r="D561" s="101">
        <v>0</v>
      </c>
      <c r="E561" s="103"/>
      <c r="F561" s="100"/>
      <c r="G561" s="100"/>
      <c r="H561" s="82" t="s">
        <v>118</v>
      </c>
      <c r="I561" s="100"/>
      <c r="J561" s="100">
        <v>70</v>
      </c>
      <c r="K561" s="81" t="s">
        <v>160</v>
      </c>
      <c r="L561" s="32"/>
      <c r="M561" s="86"/>
      <c r="N561" s="100"/>
    </row>
    <row r="562" spans="1:14" s="87" customFormat="1">
      <c r="A562" s="81" t="s">
        <v>4</v>
      </c>
      <c r="B562" s="105" t="s">
        <v>150</v>
      </c>
      <c r="C562" s="102">
        <v>34128</v>
      </c>
      <c r="D562" s="101">
        <v>1.5</v>
      </c>
      <c r="E562" s="103"/>
      <c r="F562" s="100"/>
      <c r="G562" s="100"/>
      <c r="H562" s="82" t="s">
        <v>118</v>
      </c>
      <c r="I562" s="100"/>
      <c r="J562" s="100">
        <v>28</v>
      </c>
      <c r="K562" s="81" t="s">
        <v>160</v>
      </c>
      <c r="L562" s="32"/>
      <c r="M562" s="86"/>
      <c r="N562" s="100"/>
    </row>
    <row r="563" spans="1:14" s="87" customFormat="1">
      <c r="A563" s="81" t="s">
        <v>4</v>
      </c>
      <c r="B563" s="105" t="s">
        <v>151</v>
      </c>
      <c r="C563" s="102">
        <v>34128</v>
      </c>
      <c r="D563" s="101">
        <v>2.5</v>
      </c>
      <c r="E563" s="103"/>
      <c r="F563" s="100"/>
      <c r="G563" s="100"/>
      <c r="H563" s="82" t="s">
        <v>118</v>
      </c>
      <c r="I563" s="100"/>
      <c r="J563" s="100">
        <v>17</v>
      </c>
      <c r="K563" s="81" t="s">
        <v>160</v>
      </c>
      <c r="L563" s="32"/>
      <c r="M563" s="86"/>
      <c r="N563" s="100"/>
    </row>
  </sheetData>
  <phoneticPr fontId="1" type="noConversion"/>
  <conditionalFormatting sqref="M478:M563 M164:M165 M184:M185 M195:M196 M287:M288 M4 M17 M30 M43 M7:M8 M20:M21 M33:M34 M46:M47 M53:M125">
    <cfRule type="cellIs" dxfId="0" priority="13" stopIfTrue="1" operator="equal">
      <formula>"yes"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4" enableFormatConditionsCalculation="0"/>
  <dimension ref="A1:N52"/>
  <sheetViews>
    <sheetView zoomScale="90" workbookViewId="0">
      <pane ySplit="1" topLeftCell="A35" activePane="bottomLeft" state="frozen"/>
      <selection pane="bottomLeft" activeCell="H66" sqref="H66"/>
    </sheetView>
  </sheetViews>
  <sheetFormatPr defaultColWidth="25" defaultRowHeight="12.75"/>
  <cols>
    <col min="1" max="2" width="25" style="8" customWidth="1"/>
    <col min="3" max="3" width="12.28515625" customWidth="1"/>
    <col min="4" max="4" width="2" customWidth="1"/>
    <col min="5" max="5" width="13.28515625" bestFit="1" customWidth="1"/>
    <col min="6" max="7" width="13.140625" bestFit="1" customWidth="1"/>
    <col min="8" max="8" width="34.140625" bestFit="1" customWidth="1"/>
    <col min="9" max="11" width="1.85546875" customWidth="1"/>
    <col min="12" max="12" width="18.85546875" customWidth="1"/>
    <col min="13" max="13" width="31.85546875" customWidth="1"/>
    <col min="14" max="14" width="55.7109375" bestFit="1" customWidth="1"/>
  </cols>
  <sheetData>
    <row r="1" spans="1:14" s="23" customFormat="1" ht="26.25" thickBot="1">
      <c r="A1" s="142"/>
      <c r="B1" s="142"/>
      <c r="D1" s="18"/>
      <c r="E1" s="18" t="s">
        <v>79</v>
      </c>
      <c r="F1" s="18" t="s">
        <v>85</v>
      </c>
      <c r="G1" s="18" t="s">
        <v>86</v>
      </c>
      <c r="H1" s="18" t="s">
        <v>29</v>
      </c>
      <c r="I1" s="18"/>
      <c r="J1" s="18"/>
      <c r="K1" s="18"/>
      <c r="L1" s="18" t="s">
        <v>78</v>
      </c>
      <c r="M1" s="51" t="s">
        <v>80</v>
      </c>
    </row>
    <row r="2" spans="1:14">
      <c r="A2" s="140" t="s">
        <v>81</v>
      </c>
      <c r="B2" s="141"/>
      <c r="C2" s="141"/>
      <c r="D2" s="141"/>
      <c r="E2" s="27"/>
      <c r="F2" s="27"/>
      <c r="G2" s="27"/>
      <c r="H2" s="38" t="s">
        <v>91</v>
      </c>
      <c r="I2" s="27"/>
      <c r="J2" s="27"/>
      <c r="K2" s="27"/>
      <c r="L2" s="55">
        <f>(0.0577/(1+10^(7.688-F2))+2.487/(1+10^(F2-7.688)))*MIN(2.85,1.45*10^(0.028*(25-G2)))</f>
        <v>7.0879498579876872</v>
      </c>
      <c r="M2" s="39" t="s">
        <v>89</v>
      </c>
      <c r="N2" t="s">
        <v>93</v>
      </c>
    </row>
    <row r="3" spans="1:14">
      <c r="A3" s="52"/>
      <c r="B3" s="53"/>
      <c r="C3" s="53"/>
      <c r="D3" s="53"/>
      <c r="E3" s="26"/>
      <c r="F3" s="26"/>
      <c r="G3" s="26"/>
      <c r="H3" s="54" t="s">
        <v>92</v>
      </c>
      <c r="I3" s="26"/>
      <c r="J3" s="26"/>
      <c r="K3" s="26"/>
      <c r="L3" s="56">
        <f>(0.0577/(1+10^(7.688-F3))+2.487/(1+10^(F3-7.688)))*1.45*10^(0.028*(25-MAX(G3,7)))</f>
        <v>11.509164005577006</v>
      </c>
      <c r="M3" s="41" t="s">
        <v>89</v>
      </c>
      <c r="N3" t="s">
        <v>93</v>
      </c>
    </row>
    <row r="4" spans="1:14">
      <c r="A4" s="52"/>
      <c r="B4" s="53"/>
      <c r="C4" s="53"/>
      <c r="D4" s="53"/>
      <c r="E4" s="26"/>
      <c r="F4" s="26"/>
      <c r="G4" s="26"/>
      <c r="H4" s="54" t="s">
        <v>40</v>
      </c>
      <c r="I4" s="26"/>
      <c r="J4" s="26"/>
      <c r="K4" s="26"/>
      <c r="L4" s="33">
        <v>150</v>
      </c>
      <c r="M4" s="41" t="s">
        <v>90</v>
      </c>
      <c r="N4" t="s">
        <v>94</v>
      </c>
    </row>
    <row r="5" spans="1:14">
      <c r="A5" s="31"/>
      <c r="B5" s="33"/>
      <c r="C5" s="26"/>
      <c r="D5" s="40"/>
      <c r="E5" s="26"/>
      <c r="F5" s="26"/>
      <c r="G5" s="26"/>
      <c r="H5" s="8" t="s">
        <v>33</v>
      </c>
      <c r="I5" s="26"/>
      <c r="J5" s="26"/>
      <c r="K5" s="26"/>
      <c r="L5" s="32" t="e">
        <f>IF(E5&gt;400,((1.101672-(LN(400))*(0.041838))*EXP((0.7852*LN(400))+(-2.715))),((1.101672-(LN(E5))*(0.041838))*EXP((0.7852*LN(E5))+(-2.715))))</f>
        <v>#NUM!</v>
      </c>
      <c r="M5" s="41" t="s">
        <v>89</v>
      </c>
      <c r="N5" t="s">
        <v>94</v>
      </c>
    </row>
    <row r="6" spans="1:14">
      <c r="A6" s="29"/>
      <c r="B6" s="32"/>
      <c r="C6" s="26"/>
      <c r="D6" s="40"/>
      <c r="E6" s="26"/>
      <c r="F6" s="26"/>
      <c r="G6" s="26"/>
      <c r="H6" s="8" t="s">
        <v>51</v>
      </c>
      <c r="I6" s="26"/>
      <c r="J6" s="26"/>
      <c r="K6" s="26"/>
      <c r="L6" s="34">
        <v>5.6999999999999998E-4</v>
      </c>
      <c r="M6" s="41" t="s">
        <v>90</v>
      </c>
      <c r="N6" t="s">
        <v>95</v>
      </c>
    </row>
    <row r="7" spans="1:14">
      <c r="A7" s="29"/>
      <c r="B7" s="34"/>
      <c r="C7" s="26"/>
      <c r="D7" s="40"/>
      <c r="E7" s="26"/>
      <c r="F7" s="26"/>
      <c r="G7" s="26"/>
      <c r="H7" s="8" t="s">
        <v>75</v>
      </c>
      <c r="I7" s="26"/>
      <c r="J7" s="26"/>
      <c r="K7" s="26"/>
      <c r="L7" s="32" t="e">
        <f>(IF(E7&gt;400,((0.86)*EXP((0.819*LN(400))+(1.561))),((0.86)*EXP((0.819*LN(E7))+(1.561)))))</f>
        <v>#NUM!</v>
      </c>
      <c r="M7" s="41" t="s">
        <v>89</v>
      </c>
      <c r="N7" t="s">
        <v>94</v>
      </c>
    </row>
    <row r="8" spans="1:14">
      <c r="A8" s="29"/>
      <c r="B8" s="32"/>
      <c r="C8" s="26"/>
      <c r="D8" s="40"/>
      <c r="E8" s="26"/>
      <c r="F8" s="26"/>
      <c r="G8" s="26"/>
      <c r="H8" s="8" t="s">
        <v>76</v>
      </c>
      <c r="I8" s="26"/>
      <c r="J8" s="26"/>
      <c r="K8" s="26"/>
      <c r="L8" s="32">
        <v>11</v>
      </c>
      <c r="M8" s="58" t="s">
        <v>90</v>
      </c>
      <c r="N8" t="s">
        <v>94</v>
      </c>
    </row>
    <row r="9" spans="1:14">
      <c r="A9" s="29"/>
      <c r="B9" s="32"/>
      <c r="C9" s="26"/>
      <c r="D9" s="40"/>
      <c r="E9" s="26"/>
      <c r="F9" s="26"/>
      <c r="G9" s="26"/>
      <c r="H9" s="8" t="s">
        <v>34</v>
      </c>
      <c r="I9" s="26"/>
      <c r="J9" s="26"/>
      <c r="K9" s="26"/>
      <c r="L9" s="32" t="e">
        <f>IF(E9&gt;400,((0.96)*EXP((0.8545*LN(400)+(-1.702)))),((0.96)*EXP((0.8545*LN(E9)+(-1.702)))))</f>
        <v>#NUM!</v>
      </c>
      <c r="M9" s="41" t="s">
        <v>89</v>
      </c>
      <c r="N9" t="s">
        <v>99</v>
      </c>
    </row>
    <row r="10" spans="1:14">
      <c r="A10" s="29"/>
      <c r="B10" s="32"/>
      <c r="C10" s="26"/>
      <c r="D10" s="40"/>
      <c r="E10" s="26"/>
      <c r="F10" s="26"/>
      <c r="G10" s="26"/>
      <c r="H10" s="8" t="s">
        <v>30</v>
      </c>
      <c r="I10" s="26"/>
      <c r="J10" s="26"/>
      <c r="K10" s="26"/>
      <c r="L10" s="57">
        <v>5.9000000000000003E-4</v>
      </c>
      <c r="M10" s="41" t="s">
        <v>90</v>
      </c>
      <c r="N10" t="s">
        <v>95</v>
      </c>
    </row>
    <row r="11" spans="1:14">
      <c r="A11" s="29"/>
      <c r="B11" s="35"/>
      <c r="C11" s="26"/>
      <c r="D11" s="40"/>
      <c r="E11" s="26"/>
      <c r="F11" s="26"/>
      <c r="G11" s="26"/>
      <c r="H11" s="8" t="s">
        <v>53</v>
      </c>
      <c r="I11" s="26"/>
      <c r="J11" s="26"/>
      <c r="K11" s="26"/>
      <c r="L11" s="34">
        <v>1.3999999999999999E-4</v>
      </c>
      <c r="M11" s="41" t="s">
        <v>90</v>
      </c>
      <c r="N11" t="s">
        <v>95</v>
      </c>
    </row>
    <row r="12" spans="1:14">
      <c r="A12" s="29"/>
      <c r="B12" s="34"/>
      <c r="C12" s="26"/>
      <c r="D12" s="40"/>
      <c r="E12" s="26"/>
      <c r="F12" s="26"/>
      <c r="G12" s="26"/>
      <c r="H12" s="8" t="s">
        <v>32</v>
      </c>
      <c r="I12" s="26"/>
      <c r="J12" s="26"/>
      <c r="K12" s="26"/>
      <c r="L12" s="32" t="e">
        <f>IF(E12&gt;400,((1.46203-(LN(400)*(0.145712)))*EXP(1.273*LN(400)+(-4.705))),((1.46203-(LN(E12)*(0.145712)))*EXP(1.273*LN(E12)+(-4.705))))</f>
        <v>#NUM!</v>
      </c>
      <c r="M12" s="41" t="s">
        <v>89</v>
      </c>
      <c r="N12" t="s">
        <v>98</v>
      </c>
    </row>
    <row r="13" spans="1:14">
      <c r="A13" s="29"/>
      <c r="B13" s="32"/>
      <c r="C13" s="26"/>
      <c r="D13" s="40"/>
      <c r="E13" s="26"/>
      <c r="F13" s="26"/>
      <c r="G13" s="26"/>
      <c r="H13" s="8" t="s">
        <v>74</v>
      </c>
      <c r="I13" s="26"/>
      <c r="J13" s="26"/>
      <c r="K13" s="26"/>
      <c r="L13" s="36">
        <v>0.77</v>
      </c>
      <c r="M13" s="41" t="s">
        <v>90</v>
      </c>
    </row>
    <row r="14" spans="1:14">
      <c r="A14" s="29"/>
      <c r="B14" s="36"/>
      <c r="C14" s="26"/>
      <c r="D14" s="40"/>
      <c r="E14" s="26"/>
      <c r="F14" s="26"/>
      <c r="G14" s="26"/>
      <c r="H14" s="8" t="s">
        <v>35</v>
      </c>
      <c r="I14" s="26"/>
      <c r="J14" s="26"/>
      <c r="K14" s="26"/>
      <c r="L14" s="32" t="e">
        <f>IF(E14&gt;400,((0.997)*EXP((0.846*LN(400)+(0.0584)))),((0.997)*EXP((0.846*LN(E14)+(0.0584)))))</f>
        <v>#NUM!</v>
      </c>
      <c r="M14" s="41" t="s">
        <v>89</v>
      </c>
      <c r="N14" t="s">
        <v>94</v>
      </c>
    </row>
    <row r="15" spans="1:14">
      <c r="A15" s="29"/>
      <c r="B15" s="32"/>
      <c r="C15" s="26"/>
      <c r="D15" s="40"/>
      <c r="E15" s="26"/>
      <c r="F15" s="26"/>
      <c r="G15" s="26"/>
      <c r="H15" s="8" t="s">
        <v>31</v>
      </c>
      <c r="I15" s="26"/>
      <c r="J15" s="26"/>
      <c r="K15" s="26"/>
      <c r="L15" s="34">
        <v>1.7000000000000001E-4</v>
      </c>
      <c r="M15" s="41" t="s">
        <v>90</v>
      </c>
      <c r="N15" t="s">
        <v>95</v>
      </c>
    </row>
    <row r="16" spans="1:14">
      <c r="A16" s="29"/>
      <c r="B16" s="34"/>
      <c r="C16" s="26"/>
      <c r="D16" s="40"/>
      <c r="E16" s="26"/>
      <c r="F16" s="26"/>
      <c r="G16" s="26"/>
      <c r="H16" s="8" t="s">
        <v>36</v>
      </c>
      <c r="I16" s="26"/>
      <c r="J16" s="26"/>
      <c r="K16" s="26"/>
      <c r="L16" s="36">
        <v>2</v>
      </c>
      <c r="M16" s="41" t="s">
        <v>90</v>
      </c>
      <c r="N16" t="s">
        <v>84</v>
      </c>
    </row>
    <row r="17" spans="1:14">
      <c r="A17" s="29"/>
      <c r="B17" s="36"/>
      <c r="C17" s="26"/>
      <c r="D17" s="40"/>
      <c r="E17" s="26"/>
      <c r="F17" s="26"/>
      <c r="G17" s="26"/>
      <c r="H17" s="8" t="s">
        <v>37</v>
      </c>
      <c r="I17" s="26"/>
      <c r="J17" s="26"/>
      <c r="K17" s="26"/>
      <c r="L17" s="32" t="e">
        <f>IF(E17&gt;400,((0.85)*EXP((1.72*LN(400)+(-6.52)))),((0.85)*EXP((1.72*LN(E17)+(-6.52)))))</f>
        <v>#NUM!</v>
      </c>
      <c r="M17" s="41" t="s">
        <v>89</v>
      </c>
      <c r="N17" t="s">
        <v>96</v>
      </c>
    </row>
    <row r="18" spans="1:14">
      <c r="A18" s="29"/>
      <c r="B18" s="36"/>
      <c r="C18" s="26"/>
      <c r="D18" s="40"/>
      <c r="E18" s="26"/>
      <c r="F18" s="26"/>
      <c r="G18" s="26"/>
      <c r="H18" s="8" t="s">
        <v>38</v>
      </c>
      <c r="I18" s="26"/>
      <c r="J18" s="26"/>
      <c r="K18" s="26"/>
      <c r="L18" s="36">
        <v>1.7</v>
      </c>
      <c r="M18" s="41" t="s">
        <v>90</v>
      </c>
      <c r="N18" t="s">
        <v>95</v>
      </c>
    </row>
    <row r="19" spans="1:14">
      <c r="A19" s="29"/>
      <c r="B19" s="36"/>
      <c r="C19" s="26"/>
      <c r="D19" s="40"/>
      <c r="E19" s="26"/>
      <c r="F19" s="26"/>
      <c r="G19" s="26"/>
      <c r="H19" s="8" t="s">
        <v>52</v>
      </c>
      <c r="I19" s="26"/>
      <c r="J19" s="26"/>
      <c r="K19" s="26"/>
      <c r="L19" s="37">
        <v>2.0000000000000001E-4</v>
      </c>
      <c r="M19" s="41" t="s">
        <v>90</v>
      </c>
      <c r="N19" t="s">
        <v>94</v>
      </c>
    </row>
    <row r="20" spans="1:14" ht="13.5" thickBot="1">
      <c r="A20" s="29"/>
      <c r="B20" s="37"/>
      <c r="C20" s="26"/>
      <c r="D20" s="40"/>
      <c r="E20" s="26"/>
      <c r="F20" s="26"/>
      <c r="G20" s="26"/>
      <c r="H20" s="8" t="s">
        <v>39</v>
      </c>
      <c r="I20" s="26"/>
      <c r="J20" s="26"/>
      <c r="K20" s="26"/>
      <c r="L20" s="36" t="e">
        <f>IF(E20&gt;400,((0.986)*EXP((0.8473*LN(400)+(0.884)))),((0.986)*EXP((0.8473*LN(E20)+(0.884)))))</f>
        <v>#NUM!</v>
      </c>
      <c r="M20" s="41" t="s">
        <v>89</v>
      </c>
      <c r="N20" t="s">
        <v>97</v>
      </c>
    </row>
    <row r="21" spans="1:14" ht="12.75" customHeight="1">
      <c r="A21" s="140" t="s">
        <v>82</v>
      </c>
      <c r="B21" s="141"/>
      <c r="C21" s="141"/>
      <c r="D21" s="141"/>
      <c r="E21" s="27"/>
      <c r="F21" s="27"/>
      <c r="G21" s="27"/>
      <c r="H21" s="47" t="s">
        <v>50</v>
      </c>
      <c r="I21" s="27"/>
      <c r="J21" s="27"/>
      <c r="K21" s="27"/>
      <c r="L21" s="48">
        <v>33</v>
      </c>
      <c r="M21" s="39" t="s">
        <v>90</v>
      </c>
      <c r="N21" t="s">
        <v>100</v>
      </c>
    </row>
    <row r="22" spans="1:14">
      <c r="A22" s="29"/>
      <c r="C22" s="26"/>
      <c r="D22" s="26"/>
      <c r="E22" s="26"/>
      <c r="F22" s="26"/>
      <c r="G22" s="26"/>
      <c r="H22" s="8" t="s">
        <v>42</v>
      </c>
      <c r="I22" s="26"/>
      <c r="J22" s="26"/>
      <c r="K22" s="26"/>
      <c r="L22" s="32">
        <v>4.9800000000000004</v>
      </c>
      <c r="M22" s="41" t="s">
        <v>90</v>
      </c>
      <c r="N22" t="s">
        <v>100</v>
      </c>
    </row>
    <row r="23" spans="1:14">
      <c r="A23" s="29"/>
      <c r="C23" s="26"/>
      <c r="D23" s="26"/>
      <c r="E23" s="26"/>
      <c r="F23" s="26"/>
      <c r="G23" s="26"/>
      <c r="H23" s="8" t="s">
        <v>54</v>
      </c>
      <c r="I23" s="26"/>
      <c r="J23" s="26"/>
      <c r="K23" s="26"/>
      <c r="L23" s="32">
        <v>17.600000000000001</v>
      </c>
      <c r="M23" s="41" t="s">
        <v>90</v>
      </c>
      <c r="N23" t="s">
        <v>100</v>
      </c>
    </row>
    <row r="24" spans="1:14">
      <c r="A24" s="29"/>
      <c r="C24" s="26"/>
      <c r="D24" s="26"/>
      <c r="E24" s="26"/>
      <c r="F24" s="26"/>
      <c r="G24" s="26"/>
      <c r="H24" s="8" t="s">
        <v>77</v>
      </c>
      <c r="I24" s="26"/>
      <c r="J24" s="26"/>
      <c r="K24" s="26"/>
      <c r="L24" s="46">
        <v>111</v>
      </c>
      <c r="M24" s="41" t="s">
        <v>90</v>
      </c>
      <c r="N24" t="s">
        <v>100</v>
      </c>
    </row>
    <row r="25" spans="1:14">
      <c r="A25" s="29"/>
      <c r="C25" s="26"/>
      <c r="D25" s="26"/>
      <c r="E25" s="26"/>
      <c r="F25" s="26"/>
      <c r="G25" s="26"/>
      <c r="H25" s="8" t="s">
        <v>43</v>
      </c>
      <c r="I25" s="26"/>
      <c r="J25" s="26"/>
      <c r="K25" s="26"/>
      <c r="L25" s="46">
        <v>149</v>
      </c>
      <c r="M25" s="41" t="s">
        <v>90</v>
      </c>
      <c r="N25" t="s">
        <v>100</v>
      </c>
    </row>
    <row r="26" spans="1:14">
      <c r="A26" s="29"/>
      <c r="C26" s="26"/>
      <c r="D26" s="26"/>
      <c r="E26" s="26"/>
      <c r="F26" s="26"/>
      <c r="G26" s="26"/>
      <c r="H26" s="8" t="s">
        <v>56</v>
      </c>
      <c r="I26" s="26"/>
      <c r="J26" s="26"/>
      <c r="K26" s="26"/>
      <c r="L26" s="46">
        <v>572</v>
      </c>
      <c r="M26" s="41" t="s">
        <v>90</v>
      </c>
      <c r="N26" t="s">
        <v>100</v>
      </c>
    </row>
    <row r="27" spans="1:14">
      <c r="A27" s="29"/>
      <c r="C27" s="26"/>
      <c r="D27" s="26"/>
      <c r="E27" s="26"/>
      <c r="F27" s="26"/>
      <c r="G27" s="26"/>
      <c r="H27" s="8" t="s">
        <v>55</v>
      </c>
      <c r="I27" s="26"/>
      <c r="J27" s="26"/>
      <c r="K27" s="26"/>
      <c r="L27" s="32">
        <v>61.8</v>
      </c>
      <c r="M27" s="41" t="s">
        <v>90</v>
      </c>
      <c r="N27" t="s">
        <v>100</v>
      </c>
    </row>
    <row r="28" spans="1:14">
      <c r="A28" s="29"/>
      <c r="C28" s="26"/>
      <c r="D28" s="26"/>
      <c r="E28" s="26"/>
      <c r="F28" s="26"/>
      <c r="G28" s="26"/>
      <c r="H28" s="8" t="s">
        <v>41</v>
      </c>
      <c r="I28" s="26"/>
      <c r="J28" s="26"/>
      <c r="K28" s="26"/>
      <c r="L28" s="46">
        <v>128</v>
      </c>
      <c r="M28" s="41" t="s">
        <v>90</v>
      </c>
      <c r="N28" t="s">
        <v>100</v>
      </c>
    </row>
    <row r="29" spans="1:14">
      <c r="A29" s="29"/>
      <c r="C29" s="26"/>
      <c r="D29" s="26"/>
      <c r="E29" s="26"/>
      <c r="F29" s="26"/>
      <c r="G29" s="26"/>
      <c r="H29" s="8" t="s">
        <v>44</v>
      </c>
      <c r="I29" s="26"/>
      <c r="J29" s="26"/>
      <c r="K29" s="26"/>
      <c r="L29" s="36">
        <v>1.06</v>
      </c>
      <c r="M29" s="41" t="s">
        <v>90</v>
      </c>
      <c r="N29" t="s">
        <v>100</v>
      </c>
    </row>
    <row r="30" spans="1:14">
      <c r="A30" s="29"/>
      <c r="C30" s="26"/>
      <c r="D30" s="26"/>
      <c r="E30" s="26"/>
      <c r="F30" s="26"/>
      <c r="G30" s="26"/>
      <c r="H30" s="8" t="s">
        <v>45</v>
      </c>
      <c r="I30" s="26"/>
      <c r="J30" s="26"/>
      <c r="K30" s="26"/>
      <c r="L30" s="36">
        <v>48.6</v>
      </c>
      <c r="M30" s="41" t="s">
        <v>90</v>
      </c>
      <c r="N30" t="s">
        <v>100</v>
      </c>
    </row>
    <row r="31" spans="1:14">
      <c r="A31" s="29"/>
      <c r="C31" s="26"/>
      <c r="D31" s="26"/>
      <c r="E31" s="26"/>
      <c r="F31" s="26"/>
      <c r="G31" s="26"/>
      <c r="H31" s="8" t="s">
        <v>57</v>
      </c>
      <c r="I31" s="26"/>
      <c r="J31" s="26"/>
      <c r="K31" s="26"/>
      <c r="L31" s="45">
        <v>676</v>
      </c>
      <c r="M31" s="41" t="s">
        <v>90</v>
      </c>
      <c r="N31" t="s">
        <v>100</v>
      </c>
    </row>
    <row r="32" spans="1:14">
      <c r="A32" s="29"/>
      <c r="C32" s="26"/>
      <c r="D32" s="26"/>
      <c r="E32" s="26"/>
      <c r="F32" s="26"/>
      <c r="G32" s="26"/>
      <c r="H32" s="8" t="s">
        <v>46</v>
      </c>
      <c r="I32" s="26"/>
      <c r="J32" s="26"/>
      <c r="K32" s="26"/>
      <c r="L32" s="36"/>
      <c r="M32" s="41" t="s">
        <v>90</v>
      </c>
    </row>
    <row r="33" spans="1:14">
      <c r="A33" s="29"/>
      <c r="C33" s="26"/>
      <c r="D33" s="26"/>
      <c r="E33" s="26"/>
      <c r="F33" s="26"/>
      <c r="G33" s="26"/>
      <c r="H33" s="8" t="s">
        <v>47</v>
      </c>
      <c r="I33" s="26"/>
      <c r="J33" s="26"/>
      <c r="K33" s="26"/>
      <c r="L33" s="36"/>
      <c r="M33" s="41" t="s">
        <v>90</v>
      </c>
    </row>
    <row r="34" spans="1:14">
      <c r="A34" s="29"/>
      <c r="C34" s="26"/>
      <c r="D34" s="26"/>
      <c r="E34" s="26"/>
      <c r="F34" s="26"/>
      <c r="G34" s="26"/>
      <c r="H34" s="8" t="s">
        <v>48</v>
      </c>
      <c r="I34" s="26"/>
      <c r="J34" s="26"/>
      <c r="K34" s="26"/>
      <c r="L34" s="36"/>
      <c r="M34" s="41" t="s">
        <v>90</v>
      </c>
    </row>
    <row r="35" spans="1:14">
      <c r="A35" s="29"/>
      <c r="C35" s="26"/>
      <c r="D35" s="26"/>
      <c r="E35" s="26"/>
      <c r="F35" s="26"/>
      <c r="G35" s="26"/>
      <c r="H35" s="8" t="s">
        <v>58</v>
      </c>
      <c r="I35" s="26"/>
      <c r="J35" s="26"/>
      <c r="K35" s="26"/>
      <c r="L35" s="36"/>
      <c r="M35" s="41" t="s">
        <v>90</v>
      </c>
    </row>
    <row r="36" spans="1:14" ht="13.5" thickBot="1">
      <c r="A36" s="29"/>
      <c r="C36" s="26"/>
      <c r="D36" s="26"/>
      <c r="E36" s="26"/>
      <c r="F36" s="26"/>
      <c r="G36" s="26"/>
      <c r="H36" s="8" t="s">
        <v>49</v>
      </c>
      <c r="I36" s="26"/>
      <c r="J36" s="26"/>
      <c r="K36" s="26"/>
      <c r="L36" s="45">
        <v>459</v>
      </c>
      <c r="M36" s="41" t="s">
        <v>90</v>
      </c>
      <c r="N36" t="s">
        <v>100</v>
      </c>
    </row>
    <row r="37" spans="1:14" ht="13.5" customHeight="1">
      <c r="A37" s="140" t="s">
        <v>83</v>
      </c>
      <c r="B37" s="141"/>
      <c r="C37" s="141"/>
      <c r="D37" s="141"/>
      <c r="E37" s="27"/>
      <c r="F37" s="27"/>
      <c r="G37" s="27"/>
      <c r="H37" s="47" t="s">
        <v>59</v>
      </c>
      <c r="I37" s="27"/>
      <c r="J37" s="27"/>
      <c r="K37" s="27"/>
      <c r="L37" s="50">
        <v>1</v>
      </c>
      <c r="M37" s="39" t="s">
        <v>90</v>
      </c>
      <c r="N37" t="s">
        <v>101</v>
      </c>
    </row>
    <row r="38" spans="1:14">
      <c r="A38" s="29"/>
      <c r="C38" s="26"/>
      <c r="D38" s="26"/>
      <c r="E38" s="26"/>
      <c r="F38" s="26"/>
      <c r="G38" s="26"/>
      <c r="H38" s="8" t="s">
        <v>60</v>
      </c>
      <c r="I38" s="26"/>
      <c r="J38" s="26"/>
      <c r="K38" s="26"/>
      <c r="L38" s="32">
        <v>3</v>
      </c>
      <c r="M38" s="41" t="s">
        <v>90</v>
      </c>
      <c r="N38" t="s">
        <v>101</v>
      </c>
    </row>
    <row r="39" spans="1:14">
      <c r="A39" s="29"/>
      <c r="C39" s="26"/>
      <c r="D39" s="26"/>
      <c r="E39" s="26"/>
      <c r="F39" s="26"/>
      <c r="G39" s="26"/>
      <c r="H39" s="8" t="s">
        <v>61</v>
      </c>
      <c r="I39" s="26"/>
      <c r="J39" s="26"/>
      <c r="K39" s="26"/>
      <c r="L39" s="32">
        <v>30</v>
      </c>
      <c r="M39" s="41" t="s">
        <v>90</v>
      </c>
      <c r="N39" t="s">
        <v>101</v>
      </c>
    </row>
    <row r="40" spans="1:14">
      <c r="A40" s="29"/>
      <c r="C40" s="26"/>
      <c r="D40" s="26"/>
      <c r="E40" s="26"/>
      <c r="F40" s="26"/>
      <c r="G40" s="26"/>
      <c r="H40" s="8" t="s">
        <v>103</v>
      </c>
      <c r="I40" s="26"/>
      <c r="J40" s="26"/>
      <c r="K40" s="26"/>
      <c r="L40" s="32">
        <v>0.2</v>
      </c>
      <c r="M40" s="41" t="s">
        <v>90</v>
      </c>
      <c r="N40" t="s">
        <v>102</v>
      </c>
    </row>
    <row r="41" spans="1:14">
      <c r="A41" s="29"/>
      <c r="C41" s="26"/>
      <c r="D41" s="26"/>
      <c r="E41" s="26"/>
      <c r="F41" s="26"/>
      <c r="G41" s="26"/>
      <c r="H41" s="8" t="s">
        <v>63</v>
      </c>
      <c r="I41" s="26"/>
      <c r="J41" s="26"/>
      <c r="K41" s="26"/>
      <c r="L41" s="32">
        <v>15</v>
      </c>
      <c r="M41" s="41" t="s">
        <v>90</v>
      </c>
      <c r="N41" t="s">
        <v>102</v>
      </c>
    </row>
    <row r="42" spans="1:14">
      <c r="A42" s="29"/>
      <c r="C42" s="26"/>
      <c r="D42" s="26"/>
      <c r="E42" s="26"/>
      <c r="F42" s="26"/>
      <c r="G42" s="26"/>
      <c r="H42" s="8" t="s">
        <v>64</v>
      </c>
      <c r="I42" s="26"/>
      <c r="J42" s="26"/>
      <c r="K42" s="26"/>
      <c r="L42" s="35">
        <v>100</v>
      </c>
      <c r="M42" s="41" t="s">
        <v>90</v>
      </c>
      <c r="N42" t="s">
        <v>101</v>
      </c>
    </row>
    <row r="43" spans="1:14">
      <c r="A43" s="29"/>
      <c r="C43" s="26"/>
      <c r="D43" s="26"/>
      <c r="E43" s="26"/>
      <c r="F43" s="26"/>
      <c r="G43" s="26"/>
      <c r="H43" s="8" t="s">
        <v>62</v>
      </c>
      <c r="I43" s="26"/>
      <c r="J43" s="26"/>
      <c r="K43" s="26"/>
      <c r="L43" s="32">
        <v>2</v>
      </c>
      <c r="M43" s="41" t="s">
        <v>90</v>
      </c>
      <c r="N43" t="s">
        <v>101</v>
      </c>
    </row>
    <row r="44" spans="1:14">
      <c r="A44" s="29"/>
      <c r="C44" s="26"/>
      <c r="D44" s="26"/>
      <c r="E44" s="26"/>
      <c r="F44" s="26"/>
      <c r="G44" s="26"/>
      <c r="H44" s="8" t="s">
        <v>65</v>
      </c>
      <c r="I44" s="26"/>
      <c r="J44" s="26"/>
      <c r="K44" s="26"/>
      <c r="L44" s="32">
        <v>2</v>
      </c>
      <c r="M44" s="41" t="s">
        <v>90</v>
      </c>
      <c r="N44" t="s">
        <v>104</v>
      </c>
    </row>
    <row r="45" spans="1:14">
      <c r="A45" s="29"/>
      <c r="C45" s="26"/>
      <c r="D45" s="26"/>
      <c r="E45" s="26"/>
      <c r="F45" s="26"/>
      <c r="G45" s="26"/>
      <c r="H45" s="8" t="s">
        <v>66</v>
      </c>
      <c r="I45" s="26"/>
      <c r="J45" s="26"/>
      <c r="K45" s="26"/>
      <c r="L45" s="36">
        <v>0.3</v>
      </c>
      <c r="M45" s="41" t="s">
        <v>90</v>
      </c>
      <c r="N45" t="s">
        <v>101</v>
      </c>
    </row>
    <row r="46" spans="1:14">
      <c r="A46" s="29"/>
      <c r="C46" s="26"/>
      <c r="D46" s="26"/>
      <c r="E46" s="26"/>
      <c r="F46" s="26"/>
      <c r="G46" s="26"/>
      <c r="H46" s="8" t="s">
        <v>67</v>
      </c>
      <c r="I46" s="26"/>
      <c r="J46" s="26"/>
      <c r="K46" s="26"/>
      <c r="L46" s="36"/>
      <c r="M46" s="41" t="s">
        <v>90</v>
      </c>
    </row>
    <row r="47" spans="1:14">
      <c r="A47" s="29"/>
      <c r="C47" s="26"/>
      <c r="D47" s="26"/>
      <c r="E47" s="26"/>
      <c r="F47" s="26"/>
      <c r="G47" s="26"/>
      <c r="H47" s="8" t="s">
        <v>68</v>
      </c>
      <c r="I47" s="26"/>
      <c r="J47" s="26"/>
      <c r="K47" s="26"/>
      <c r="L47" s="49">
        <v>20</v>
      </c>
      <c r="M47" s="41" t="s">
        <v>90</v>
      </c>
      <c r="N47" t="s">
        <v>101</v>
      </c>
    </row>
    <row r="48" spans="1:14">
      <c r="A48" s="29"/>
      <c r="C48" s="26"/>
      <c r="D48" s="26"/>
      <c r="E48" s="26"/>
      <c r="F48" s="26"/>
      <c r="G48" s="26"/>
      <c r="H48" s="8" t="s">
        <v>69</v>
      </c>
      <c r="I48" s="26"/>
      <c r="J48" s="26"/>
      <c r="K48" s="26"/>
      <c r="L48" s="36">
        <v>0.3</v>
      </c>
      <c r="M48" s="41" t="s">
        <v>90</v>
      </c>
      <c r="N48" t="s">
        <v>102</v>
      </c>
    </row>
    <row r="49" spans="1:14">
      <c r="A49" s="29"/>
      <c r="C49" s="26"/>
      <c r="D49" s="26"/>
      <c r="E49" s="26"/>
      <c r="F49" s="26"/>
      <c r="G49" s="26"/>
      <c r="H49" s="8" t="s">
        <v>70</v>
      </c>
      <c r="I49" s="26"/>
      <c r="J49" s="26"/>
      <c r="K49" s="26"/>
      <c r="L49" s="36"/>
      <c r="M49" s="41" t="s">
        <v>90</v>
      </c>
    </row>
    <row r="50" spans="1:14">
      <c r="A50" s="29"/>
      <c r="C50" s="26"/>
      <c r="D50" s="26"/>
      <c r="E50" s="26"/>
      <c r="F50" s="26"/>
      <c r="G50" s="26"/>
      <c r="H50" s="8" t="s">
        <v>71</v>
      </c>
      <c r="I50" s="26"/>
      <c r="J50" s="26"/>
      <c r="K50" s="26"/>
      <c r="L50" s="36"/>
      <c r="M50" s="41" t="s">
        <v>90</v>
      </c>
    </row>
    <row r="51" spans="1:14">
      <c r="A51" s="29"/>
      <c r="C51" s="26"/>
      <c r="D51" s="26"/>
      <c r="E51" s="26"/>
      <c r="F51" s="26"/>
      <c r="G51" s="26"/>
      <c r="H51" s="8" t="s">
        <v>72</v>
      </c>
      <c r="I51" s="26"/>
      <c r="J51" s="26"/>
      <c r="K51" s="26"/>
      <c r="L51" s="36">
        <v>30</v>
      </c>
      <c r="M51" s="41" t="s">
        <v>90</v>
      </c>
      <c r="N51" t="s">
        <v>101</v>
      </c>
    </row>
    <row r="52" spans="1:14" ht="13.5" thickBot="1">
      <c r="A52" s="30"/>
      <c r="B52" s="42"/>
      <c r="C52" s="28"/>
      <c r="D52" s="28"/>
      <c r="E52" s="28"/>
      <c r="F52" s="28"/>
      <c r="G52" s="28"/>
      <c r="H52" s="42" t="s">
        <v>73</v>
      </c>
      <c r="I52" s="28"/>
      <c r="J52" s="28"/>
      <c r="K52" s="28"/>
      <c r="L52" s="43"/>
      <c r="M52" s="44" t="s">
        <v>90</v>
      </c>
    </row>
  </sheetData>
  <mergeCells count="4">
    <mergeCell ref="A21:D21"/>
    <mergeCell ref="A37:D37"/>
    <mergeCell ref="A1:B1"/>
    <mergeCell ref="A2:D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8</vt:lpstr>
      <vt:lpstr>Table 9</vt:lpstr>
      <vt:lpstr>Table 10</vt:lpstr>
      <vt:lpstr>Summary (water)</vt:lpstr>
      <vt:lpstr>Analysis Data (water)</vt:lpstr>
      <vt:lpstr>Excluded or Combined (water)</vt:lpstr>
      <vt:lpstr>Standards</vt:lpstr>
    </vt:vector>
  </TitlesOfParts>
  <Company>Tt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King</dc:creator>
  <cp:lastModifiedBy>Emiko K. Innes</cp:lastModifiedBy>
  <cp:lastPrinted>2010-07-08T22:07:09Z</cp:lastPrinted>
  <dcterms:created xsi:type="dcterms:W3CDTF">2008-04-25T15:27:30Z</dcterms:created>
  <dcterms:modified xsi:type="dcterms:W3CDTF">2010-08-23T20:27:23Z</dcterms:modified>
</cp:coreProperties>
</file>