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60" yWindow="4260" windowWidth="15480" windowHeight="4380" tabRatio="824"/>
  </bookViews>
  <sheets>
    <sheet name="Table 13" sheetId="31" r:id="rId1"/>
    <sheet name="Table 14" sheetId="27" r:id="rId2"/>
    <sheet name="Table 15" sheetId="32" r:id="rId3"/>
    <sheet name="Metals Summary" sheetId="18" r:id="rId4"/>
    <sheet name="pH Summary" sheetId="29" r:id="rId5"/>
    <sheet name="pH data" sheetId="28" r:id="rId6"/>
    <sheet name="Metals Data " sheetId="15" r:id="rId7"/>
    <sheet name="Standards" sheetId="25" r:id="rId8"/>
    <sheet name="Excluded or Combined" sheetId="19" r:id="rId9"/>
  </sheets>
  <definedNames>
    <definedName name="_xlnm._FilterDatabase" localSheetId="8" hidden="1">'Excluded or Combined'!$H$127:$H$536</definedName>
    <definedName name="_xlnm._FilterDatabase" localSheetId="6" hidden="1">'Metals Data '!$A$1:$N$113</definedName>
    <definedName name="_xlnm.Print_Titles" localSheetId="2">'Table 15'!$3:$3</definedName>
  </definedNames>
  <calcPr calcId="125725"/>
  <pivotCaches>
    <pivotCache cacheId="0" r:id="rId10"/>
    <pivotCache cacheId="13" r:id="rId11"/>
  </pivotCaches>
</workbook>
</file>

<file path=xl/calcChain.xml><?xml version="1.0" encoding="utf-8"?>
<calcChain xmlns="http://schemas.openxmlformats.org/spreadsheetml/2006/main">
  <c r="J112" i="15"/>
  <c r="J110"/>
  <c r="J108"/>
  <c r="J106"/>
  <c r="J104"/>
  <c r="J102"/>
  <c r="E112"/>
  <c r="L112"/>
  <c r="M112" s="1"/>
  <c r="E110"/>
  <c r="L110" s="1"/>
  <c r="M110" s="1"/>
  <c r="E108"/>
  <c r="E106"/>
  <c r="L106" s="1"/>
  <c r="M106" s="1"/>
  <c r="E104"/>
  <c r="E102"/>
  <c r="J100"/>
  <c r="J98"/>
  <c r="E100"/>
  <c r="L100"/>
  <c r="M100" s="1"/>
  <c r="E98"/>
  <c r="L113"/>
  <c r="M113"/>
  <c r="L111"/>
  <c r="M111"/>
  <c r="L109"/>
  <c r="M109"/>
  <c r="L108"/>
  <c r="L107"/>
  <c r="M107"/>
  <c r="L105"/>
  <c r="M105"/>
  <c r="L104"/>
  <c r="M104" s="1"/>
  <c r="L103"/>
  <c r="M103"/>
  <c r="L102"/>
  <c r="L101"/>
  <c r="M101"/>
  <c r="L99"/>
  <c r="M99"/>
  <c r="L98"/>
  <c r="J82"/>
  <c r="J86"/>
  <c r="J90"/>
  <c r="J94"/>
  <c r="E94"/>
  <c r="L94" s="1"/>
  <c r="M94" s="1"/>
  <c r="E90"/>
  <c r="L90" s="1"/>
  <c r="E86"/>
  <c r="L86" s="1"/>
  <c r="M86" s="1"/>
  <c r="E82"/>
  <c r="L82" s="1"/>
  <c r="M82" s="1"/>
  <c r="L97"/>
  <c r="M97"/>
  <c r="L96"/>
  <c r="M96"/>
  <c r="L95"/>
  <c r="M95"/>
  <c r="L93"/>
  <c r="M93"/>
  <c r="L92"/>
  <c r="M92"/>
  <c r="L91"/>
  <c r="M91"/>
  <c r="L89"/>
  <c r="M89"/>
  <c r="L88"/>
  <c r="M88"/>
  <c r="L87"/>
  <c r="M87"/>
  <c r="L85"/>
  <c r="M85"/>
  <c r="L84"/>
  <c r="M84"/>
  <c r="L83"/>
  <c r="M83"/>
  <c r="L79"/>
  <c r="M79"/>
  <c r="L80"/>
  <c r="M80"/>
  <c r="L81"/>
  <c r="M81"/>
  <c r="L63"/>
  <c r="M63"/>
  <c r="L64"/>
  <c r="M64"/>
  <c r="L65"/>
  <c r="M65"/>
  <c r="L75"/>
  <c r="M75"/>
  <c r="L76"/>
  <c r="M76"/>
  <c r="L77"/>
  <c r="M77"/>
  <c r="L59"/>
  <c r="M59"/>
  <c r="L60"/>
  <c r="M60"/>
  <c r="L61"/>
  <c r="M61"/>
  <c r="L71"/>
  <c r="L72"/>
  <c r="M72"/>
  <c r="L73"/>
  <c r="M73"/>
  <c r="L55"/>
  <c r="L56"/>
  <c r="M56"/>
  <c r="L57"/>
  <c r="M57"/>
  <c r="L67"/>
  <c r="M67"/>
  <c r="L68"/>
  <c r="M68"/>
  <c r="L69"/>
  <c r="M69"/>
  <c r="L51"/>
  <c r="L52"/>
  <c r="M52"/>
  <c r="L53"/>
  <c r="M53"/>
  <c r="E78"/>
  <c r="L78" s="1"/>
  <c r="M78" s="1"/>
  <c r="E74"/>
  <c r="L74"/>
  <c r="M74" s="1"/>
  <c r="E70"/>
  <c r="L70" s="1"/>
  <c r="E66"/>
  <c r="L66" s="1"/>
  <c r="M66" s="1"/>
  <c r="J71"/>
  <c r="J70"/>
  <c r="E62"/>
  <c r="L62" s="1"/>
  <c r="M62" s="1"/>
  <c r="E58"/>
  <c r="L58" s="1"/>
  <c r="M58" s="1"/>
  <c r="E54"/>
  <c r="L54"/>
  <c r="E50"/>
  <c r="L50"/>
  <c r="J55"/>
  <c r="M55" s="1"/>
  <c r="J54"/>
  <c r="J51"/>
  <c r="J50"/>
  <c r="M50" s="1"/>
  <c r="L36"/>
  <c r="L45"/>
  <c r="L41"/>
  <c r="M41"/>
  <c r="L37"/>
  <c r="M37"/>
  <c r="L44"/>
  <c r="L40"/>
  <c r="M40"/>
  <c r="M36"/>
  <c r="L43"/>
  <c r="L39"/>
  <c r="M39"/>
  <c r="L35"/>
  <c r="M35"/>
  <c r="L42"/>
  <c r="L38"/>
  <c r="M38"/>
  <c r="L34"/>
  <c r="M34"/>
  <c r="J49"/>
  <c r="J48"/>
  <c r="J47"/>
  <c r="J46"/>
  <c r="E49"/>
  <c r="L49" s="1"/>
  <c r="M49" s="1"/>
  <c r="E48"/>
  <c r="L48" s="1"/>
  <c r="M48" s="1"/>
  <c r="E47"/>
  <c r="L47" s="1"/>
  <c r="M47" s="1"/>
  <c r="E46"/>
  <c r="L46" s="1"/>
  <c r="M46" s="1"/>
  <c r="J45"/>
  <c r="M45" s="1"/>
  <c r="J44"/>
  <c r="M44" s="1"/>
  <c r="J43"/>
  <c r="M43" s="1"/>
  <c r="J42"/>
  <c r="M42" s="1"/>
  <c r="L41" i="19"/>
  <c r="M41"/>
  <c r="J37"/>
  <c r="J25" i="15"/>
  <c r="E37" i="19"/>
  <c r="E25" i="15"/>
  <c r="L25" s="1"/>
  <c r="M25" s="1"/>
  <c r="E34" i="19"/>
  <c r="E24" i="15"/>
  <c r="L24" s="1"/>
  <c r="J31" i="19"/>
  <c r="J23" i="15"/>
  <c r="E31" i="19"/>
  <c r="E28"/>
  <c r="J28"/>
  <c r="J22" i="15"/>
  <c r="L40" i="19"/>
  <c r="M40"/>
  <c r="J34"/>
  <c r="J24" i="15"/>
  <c r="L39" i="19"/>
  <c r="M39"/>
  <c r="E23" i="15"/>
  <c r="L23" s="1"/>
  <c r="L38" i="19"/>
  <c r="M38"/>
  <c r="L16" i="15"/>
  <c r="M16"/>
  <c r="L33"/>
  <c r="M33"/>
  <c r="L29"/>
  <c r="M29"/>
  <c r="L21"/>
  <c r="M21"/>
  <c r="L17"/>
  <c r="M17"/>
  <c r="L32"/>
  <c r="M32"/>
  <c r="L28"/>
  <c r="M28"/>
  <c r="L20"/>
  <c r="M20"/>
  <c r="L31"/>
  <c r="M31"/>
  <c r="L27"/>
  <c r="M27"/>
  <c r="L19"/>
  <c r="M19"/>
  <c r="L15"/>
  <c r="M15"/>
  <c r="L30"/>
  <c r="M30"/>
  <c r="L26"/>
  <c r="M26"/>
  <c r="L18"/>
  <c r="M18"/>
  <c r="L14"/>
  <c r="M14"/>
  <c r="J5"/>
  <c r="J4"/>
  <c r="J3"/>
  <c r="J2"/>
  <c r="E5"/>
  <c r="L5" s="1"/>
  <c r="M5" s="1"/>
  <c r="E4"/>
  <c r="L4" s="1"/>
  <c r="E3"/>
  <c r="L3" s="1"/>
  <c r="E2"/>
  <c r="L2" s="1"/>
  <c r="L25" i="19"/>
  <c r="M25"/>
  <c r="L24"/>
  <c r="M24"/>
  <c r="L23"/>
  <c r="M23"/>
  <c r="L22"/>
  <c r="M22"/>
  <c r="L21"/>
  <c r="M21"/>
  <c r="L20"/>
  <c r="M20"/>
  <c r="L19"/>
  <c r="M19"/>
  <c r="L18"/>
  <c r="M18"/>
  <c r="J6" i="15"/>
  <c r="E7"/>
  <c r="L7" s="1"/>
  <c r="E13"/>
  <c r="L13" s="1"/>
  <c r="E12"/>
  <c r="L12" s="1"/>
  <c r="E11"/>
  <c r="L11" s="1"/>
  <c r="E10"/>
  <c r="L10" s="1"/>
  <c r="E9"/>
  <c r="L9" s="1"/>
  <c r="E8"/>
  <c r="L8" s="1"/>
  <c r="E6"/>
  <c r="L6" s="1"/>
  <c r="M6" s="1"/>
  <c r="J12"/>
  <c r="J10"/>
  <c r="J8"/>
  <c r="J13"/>
  <c r="J11"/>
  <c r="J9"/>
  <c r="M9" s="1"/>
  <c r="J7"/>
  <c r="L20" i="25"/>
  <c r="L17"/>
  <c r="L14"/>
  <c r="L12"/>
  <c r="L9"/>
  <c r="L7"/>
  <c r="L5"/>
  <c r="L3"/>
  <c r="L2"/>
  <c r="E22" i="15"/>
  <c r="L22" s="1"/>
  <c r="M22" s="1"/>
  <c r="M108"/>
  <c r="M102"/>
  <c r="M98"/>
  <c r="M54"/>
  <c r="M71"/>
  <c r="M51"/>
  <c r="M7" l="1"/>
  <c r="M11"/>
  <c r="M3"/>
  <c r="M13"/>
  <c r="M90"/>
  <c r="M8"/>
  <c r="M12"/>
  <c r="M4"/>
  <c r="M24"/>
  <c r="M70"/>
  <c r="M10"/>
  <c r="M2"/>
  <c r="M23"/>
</calcChain>
</file>

<file path=xl/comments1.xml><?xml version="1.0" encoding="utf-8"?>
<comments xmlns="http://schemas.openxmlformats.org/spreadsheetml/2006/main">
  <authors>
    <author>Amy</author>
  </authors>
  <commentList>
    <comment ref="L1" authorId="0">
      <text>
        <r>
          <rPr>
            <b/>
            <sz val="8"/>
            <color indexed="81"/>
            <rFont val="Tahoma"/>
            <family val="2"/>
          </rPr>
          <t xml:space="preserve">Amy: 
</t>
        </r>
        <r>
          <rPr>
            <sz val="8"/>
            <color indexed="81"/>
            <rFont val="Tahoma"/>
            <family val="2"/>
          </rPr>
          <t>Copy from "Standards" tab. See column M for description.</t>
        </r>
      </text>
    </comment>
    <comment ref="M1" authorId="0">
      <text>
        <r>
          <rPr>
            <b/>
            <sz val="8"/>
            <color indexed="81"/>
            <rFont val="Tahoma"/>
            <family val="2"/>
          </rPr>
          <t>Amy:</t>
        </r>
        <r>
          <rPr>
            <sz val="8"/>
            <color indexed="81"/>
            <rFont val="Tahoma"/>
            <family val="2"/>
          </rPr>
          <t xml:space="preserve">
Copy formula for comparison to standards.</t>
        </r>
      </text>
    </comment>
  </commentList>
</comments>
</file>

<file path=xl/sharedStrings.xml><?xml version="1.0" encoding="utf-8"?>
<sst xmlns="http://schemas.openxmlformats.org/spreadsheetml/2006/main" count="3597" uniqueCount="235">
  <si>
    <t>Study</t>
  </si>
  <si>
    <t>Station</t>
  </si>
  <si>
    <t>Date</t>
  </si>
  <si>
    <t>Notes</t>
  </si>
  <si>
    <t>RB sampling</t>
  </si>
  <si>
    <t>Hardness (mg/L)</t>
  </si>
  <si>
    <t>WQS</t>
  </si>
  <si>
    <t>Greater than WQS?</t>
  </si>
  <si>
    <t>Parameter (units)</t>
  </si>
  <si>
    <t>Result</t>
  </si>
  <si>
    <t>Qual</t>
  </si>
  <si>
    <t>Data</t>
  </si>
  <si>
    <t>MDL</t>
  </si>
  <si>
    <t>Average Result</t>
  </si>
  <si>
    <t>Total Average Result</t>
  </si>
  <si>
    <t>Number of Exceedances</t>
  </si>
  <si>
    <t>Total Number of Exceedances</t>
  </si>
  <si>
    <t>Number of Samples</t>
  </si>
  <si>
    <t>Total Number of Samples</t>
  </si>
  <si>
    <t>Minimum Result</t>
  </si>
  <si>
    <t>Total Minimum Result</t>
  </si>
  <si>
    <t>Maximum Result</t>
  </si>
  <si>
    <t>Total Maximum Result</t>
  </si>
  <si>
    <t>Start Date</t>
  </si>
  <si>
    <t>Total Start Date</t>
  </si>
  <si>
    <t>End Date</t>
  </si>
  <si>
    <t>Total End Date</t>
  </si>
  <si>
    <t>WATER</t>
  </si>
  <si>
    <t>Parameter</t>
  </si>
  <si>
    <t>DDT (total ppb)</t>
  </si>
  <si>
    <t>PCB (total ppb)</t>
  </si>
  <si>
    <t>Lead (dissolved, ug/L)</t>
  </si>
  <si>
    <t>Cadmium (dissolved, ug/L)</t>
  </si>
  <si>
    <t>Copper (dissolved, ug/L)</t>
  </si>
  <si>
    <t>Nickel (dissolved, ug/L)</t>
  </si>
  <si>
    <t>Selenium (dissolved, ug/L)</t>
  </si>
  <si>
    <t>Silver (dissolved, ug/L)</t>
  </si>
  <si>
    <t>Thallium (dissolved, ug/L)</t>
  </si>
  <si>
    <t>Zinc (dissolved, ug/L)</t>
  </si>
  <si>
    <t>Arsenic (dissolved, ug/L)</t>
  </si>
  <si>
    <t>Lead (ppm dry)</t>
  </si>
  <si>
    <t>Cadmium (ppm dry)</t>
  </si>
  <si>
    <t>Copper (ppm dry)</t>
  </si>
  <si>
    <t>Mercury (ppm dry)</t>
  </si>
  <si>
    <t>Nickel (ppm dry)</t>
  </si>
  <si>
    <t>Selenium (ppm dry)</t>
  </si>
  <si>
    <t>Silver (ppm dry)</t>
  </si>
  <si>
    <t>Thallium (ppm dry)</t>
  </si>
  <si>
    <t>Zinc (ppm dry)</t>
  </si>
  <si>
    <t>Arsenic (ppm dry)</t>
  </si>
  <si>
    <t>Chlordane (total ppb)</t>
  </si>
  <si>
    <t>Toxaphene (ppb)</t>
  </si>
  <si>
    <t>Dieldrin (ppb)</t>
  </si>
  <si>
    <t>Chlordane (total ppb dry)</t>
  </si>
  <si>
    <t>Dieldrin (ppb dry)</t>
  </si>
  <si>
    <t>DDT (total ppb dry)</t>
  </si>
  <si>
    <t>PCB (total ppb dry)</t>
  </si>
  <si>
    <t>Toxaphene (ppb dry)</t>
  </si>
  <si>
    <t>Arsenic (ppm wet)</t>
  </si>
  <si>
    <t>Cadmium (ppm wet)</t>
  </si>
  <si>
    <t>Chlordane (total ppb wet)</t>
  </si>
  <si>
    <t>Dieldrin (ppb wet)</t>
  </si>
  <si>
    <t>Copper (ppm wet)</t>
  </si>
  <si>
    <t>DDT (total ppb wet)</t>
  </si>
  <si>
    <t>Lead (ppm wet)</t>
  </si>
  <si>
    <t>Mercury (ppm wet)</t>
  </si>
  <si>
    <t>Nickel (ppm wet)</t>
  </si>
  <si>
    <t>PCB (total ppb wet)</t>
  </si>
  <si>
    <t>Selenium (ppm wet)</t>
  </si>
  <si>
    <t>Silver (ppm wet)</t>
  </si>
  <si>
    <t>Thallium (ppm wet)</t>
  </si>
  <si>
    <t>Toxaphene (ppb wet)</t>
  </si>
  <si>
    <t>Zinc (ppm wet)</t>
  </si>
  <si>
    <t>Mercury (total ug/L)</t>
  </si>
  <si>
    <t>Chromium (III) (dissolved, ug/L)</t>
  </si>
  <si>
    <t>Chromium (VI) (dissolved, ug/L)</t>
  </si>
  <si>
    <t>Chromium (ppm dry)</t>
  </si>
  <si>
    <t>Standard</t>
  </si>
  <si>
    <t>Hardness (Placeholder)</t>
  </si>
  <si>
    <t>Information for Analysis Sheets</t>
  </si>
  <si>
    <t>Applicable Freshwater Standards (most conservative CTR value)</t>
  </si>
  <si>
    <t>Applicable Sediment Standards (Fresh PEC [CA Policy])</t>
  </si>
  <si>
    <t>Applicable Tissue Standards (OEHHA/USFWS/Median Int'l Stds.)</t>
  </si>
  <si>
    <t>total = 5 ug/L</t>
  </si>
  <si>
    <t>pH (placeholder)</t>
  </si>
  <si>
    <t>Temperature (placeholder)</t>
  </si>
  <si>
    <t>pH</t>
  </si>
  <si>
    <t xml:space="preserve">Temperature (C) </t>
  </si>
  <si>
    <t>copy formula in column L</t>
  </si>
  <si>
    <t>direct reference in column L</t>
  </si>
  <si>
    <t>Ammonia (total, mg N/L) - SPWN</t>
  </si>
  <si>
    <t>Ammonia (total, mg N/L) - non SPWN</t>
  </si>
  <si>
    <t>Basin Plan Amendment</t>
  </si>
  <si>
    <t>CTR CCC</t>
  </si>
  <si>
    <t>CTR water &amp; org.</t>
  </si>
  <si>
    <t>CTR CMC</t>
  </si>
  <si>
    <t>CTR CCC; total = formula/0.986</t>
  </si>
  <si>
    <t>CTR CCC; total = formula/(1.46203-(ln(hardness)*0.145712))</t>
  </si>
  <si>
    <t>CTR CCC; total = formula/0.96</t>
  </si>
  <si>
    <t>Fresh PEC</t>
  </si>
  <si>
    <t>OEHHA</t>
  </si>
  <si>
    <t>USFWS, 1998</t>
  </si>
  <si>
    <t>Chromium (ppm wet)</t>
  </si>
  <si>
    <t>Median International Standards</t>
  </si>
  <si>
    <t>Depth (m)</t>
  </si>
  <si>
    <t>SANTA FE DAM PARK LAKE</t>
  </si>
  <si>
    <t>&lt;</t>
  </si>
  <si>
    <t>SFD-1 R1</t>
  </si>
  <si>
    <t>Cadmium (µg/L)</t>
  </si>
  <si>
    <t>dissolved; Replicate 1 for Site 1</t>
  </si>
  <si>
    <t>SFD-1 R2</t>
  </si>
  <si>
    <t>dissolved; Replicate 2 for Site 1</t>
  </si>
  <si>
    <t>SFD-4 R1</t>
  </si>
  <si>
    <t>dissolved; has duplicate</t>
  </si>
  <si>
    <t>SFD-4D R1</t>
  </si>
  <si>
    <t>dissolved; duplicate for Site 4</t>
  </si>
  <si>
    <t>Copper (µg/L)</t>
  </si>
  <si>
    <t>Lead (µg/L)</t>
  </si>
  <si>
    <t>Zinc (µg/L)</t>
  </si>
  <si>
    <t>EXCLUDED</t>
  </si>
  <si>
    <t>Antimony (µg/L)</t>
  </si>
  <si>
    <t>SFD-2 R1</t>
  </si>
  <si>
    <t>dissolved</t>
  </si>
  <si>
    <t>SFD-3 R1</t>
  </si>
  <si>
    <t>SFD-5 R1</t>
  </si>
  <si>
    <t>Arsenic (µg/L)</t>
  </si>
  <si>
    <t>Barium (µg/L)</t>
  </si>
  <si>
    <t>Beryllium (µg/L)</t>
  </si>
  <si>
    <t>Chromium (µg/L)</t>
  </si>
  <si>
    <t>Cobalt (µg/L)</t>
  </si>
  <si>
    <t>Iron (µg/L)</t>
  </si>
  <si>
    <t>Manganese (µg/L)</t>
  </si>
  <si>
    <t>Molybdenum (µg/L)</t>
  </si>
  <si>
    <t>Nickel (µg/L)</t>
  </si>
  <si>
    <t>Selenium (µg/L)</t>
  </si>
  <si>
    <t>Silver (µg/L)</t>
  </si>
  <si>
    <t>Strontium (µg/L)</t>
  </si>
  <si>
    <t>Thallium (µg/L)</t>
  </si>
  <si>
    <t>Tin (µg/L)</t>
  </si>
  <si>
    <t>Titanium (µg/L)</t>
  </si>
  <si>
    <t>Vanadium  (µg/L)</t>
  </si>
  <si>
    <t>total; Replicate 1 for Site 1</t>
  </si>
  <si>
    <t>total; Replicate 2 for Site 1</t>
  </si>
  <si>
    <t>total</t>
  </si>
  <si>
    <t>total; duplicate for Site 4</t>
  </si>
  <si>
    <t>SFD-4</t>
  </si>
  <si>
    <t>dissolved; average of duplicates</t>
  </si>
  <si>
    <t>LA Lake Study</t>
  </si>
  <si>
    <t>A1</t>
  </si>
  <si>
    <t>B1</t>
  </si>
  <si>
    <t>C1</t>
  </si>
  <si>
    <t>A2</t>
  </si>
  <si>
    <t>B2</t>
  </si>
  <si>
    <t>A3</t>
  </si>
  <si>
    <t>B3</t>
  </si>
  <si>
    <t>A</t>
  </si>
  <si>
    <t>B</t>
  </si>
  <si>
    <t>C</t>
  </si>
  <si>
    <t xml:space="preserve">dissolved; no hardness data </t>
  </si>
  <si>
    <t>SFD-1</t>
  </si>
  <si>
    <t>dissolved; average of replicates</t>
  </si>
  <si>
    <t>dissolved; avg. with SFD-3</t>
  </si>
  <si>
    <t>dissolved; avg. with SFD-2</t>
  </si>
  <si>
    <t>SFD-2 / 3</t>
  </si>
  <si>
    <t>dissolved; average of stations 2 and 3 (same portion of lake)</t>
  </si>
  <si>
    <t>SFD 1</t>
  </si>
  <si>
    <t>SFD 3</t>
  </si>
  <si>
    <t>SFD 4</t>
  </si>
  <si>
    <t>SFD 5</t>
  </si>
  <si>
    <t>SFD 2 R1</t>
  </si>
  <si>
    <t>SFD 2 R2</t>
  </si>
  <si>
    <t>SFD 2 average</t>
  </si>
  <si>
    <t>dissolved, avearge of replicates and then of sites 2 and 3</t>
  </si>
  <si>
    <t>SFD 2 / 3</t>
  </si>
  <si>
    <t>EPA sampling</t>
  </si>
  <si>
    <t>SFD 3 Dup</t>
  </si>
  <si>
    <t>dissolved; R1; average with dup &amp; field filtered</t>
  </si>
  <si>
    <t>dissolved; Dup; average with dup &amp; field filtered</t>
  </si>
  <si>
    <t>dissolved; Field Filtered; average with dup &amp; field filtered</t>
  </si>
  <si>
    <t>dissolved; averaged with dup &amp; field filtered</t>
  </si>
  <si>
    <t>LA County</t>
  </si>
  <si>
    <t>dissolved, average of replicates</t>
  </si>
  <si>
    <t>SFD 1 R1</t>
  </si>
  <si>
    <t>SFD 1 R2</t>
  </si>
  <si>
    <t>SFD 3 D</t>
  </si>
  <si>
    <t>dissolved, average of replicates &amp; duplicate</t>
  </si>
  <si>
    <t>SFD 1 dup</t>
  </si>
  <si>
    <t>SFD 4 R1</t>
  </si>
  <si>
    <t>SFD 4 R2</t>
  </si>
  <si>
    <t>dissolved, average of duplicate</t>
  </si>
  <si>
    <t>dissolved; average of stations 2 and 3 (same portion of lake), dry</t>
  </si>
  <si>
    <t>dissolved; average of replicates, dry</t>
  </si>
  <si>
    <t>dissolved; average of duplicates, dry</t>
  </si>
  <si>
    <t>dissolved, dry</t>
  </si>
  <si>
    <t>dissolved, avearge of replicates and then of sites 2 and 3, dry</t>
  </si>
  <si>
    <t>dissolved; averaged with dup &amp; field filtered, dry</t>
  </si>
  <si>
    <t>dissolved, average of replicates, wet</t>
  </si>
  <si>
    <t>dissolved, wet</t>
  </si>
  <si>
    <t>dissolved, average of replicates &amp; duplicate, wet</t>
  </si>
  <si>
    <t>dissolved, average of duplicate, dry</t>
  </si>
  <si>
    <t>dissolved, average of replicates, dry</t>
  </si>
  <si>
    <t xml:space="preserve">EPA </t>
  </si>
  <si>
    <t>LACFCD</t>
  </si>
  <si>
    <t>LACFCD=Los Angeles County Flood Control District</t>
  </si>
  <si>
    <t>Depth</t>
  </si>
  <si>
    <t>Sampler</t>
  </si>
  <si>
    <t>Unit</t>
  </si>
  <si>
    <t>pH unit</t>
  </si>
  <si>
    <t>Winter-Summer 2009</t>
  </si>
  <si>
    <t>EPA</t>
  </si>
  <si>
    <t>Profile</t>
  </si>
  <si>
    <t>RB</t>
  </si>
  <si>
    <t>SFD-2</t>
  </si>
  <si>
    <t>SFD-3</t>
  </si>
  <si>
    <t>SFD-5</t>
  </si>
  <si>
    <t>Row Labels</t>
  </si>
  <si>
    <t>Column Labels</t>
  </si>
  <si>
    <t>Average of Result</t>
  </si>
  <si>
    <t>Total Average of Result</t>
  </si>
  <si>
    <t>Min of Result</t>
  </si>
  <si>
    <t>Max of Result</t>
  </si>
  <si>
    <t>Total Min of Result</t>
  </si>
  <si>
    <t>Total Max of Result</t>
  </si>
  <si>
    <t>Table 13. Summary of Copper Data in Santa Fe Dam Park Lake</t>
  </si>
  <si>
    <t>Table 14. Summary of Lead Data in Santa Fe Dam Park Lake</t>
  </si>
  <si>
    <t>Number of Sample</t>
  </si>
  <si>
    <t>Table 15. Summary of pH and Other Data in Santa Fe Dam Park Lake</t>
  </si>
  <si>
    <t>Total Number of Sample</t>
  </si>
  <si>
    <t>LACPR</t>
  </si>
  <si>
    <t>UC Riverside</t>
  </si>
  <si>
    <t>UC = University of California</t>
  </si>
  <si>
    <t>EPA = Environmental Protection Agency</t>
  </si>
  <si>
    <t xml:space="preserve">Regional Board </t>
  </si>
  <si>
    <t>Regional Board</t>
  </si>
  <si>
    <t>LACDPR=Los Angeles County Department of Park and Recreation</t>
  </si>
</sst>
</file>

<file path=xl/styles.xml><?xml version="1.0" encoding="utf-8"?>
<styleSheet xmlns="http://schemas.openxmlformats.org/spreadsheetml/2006/main">
  <numFmts count="5">
    <numFmt numFmtId="164" formatCode="0.00000"/>
    <numFmt numFmtId="165" formatCode="0.0000"/>
    <numFmt numFmtId="166" formatCode="0.000"/>
    <numFmt numFmtId="167" formatCode="m/d/yyyy;@"/>
    <numFmt numFmtId="168" formatCode="0.0"/>
  </numFmts>
  <fonts count="19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indexed="12"/>
      <name val="Verdan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"/>
      <name val="Arial"/>
      <family val="2"/>
    </font>
    <font>
      <sz val="10"/>
      <color indexed="12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157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0" fillId="0" borderId="0" xfId="0" applyFill="1"/>
    <xf numFmtId="1" fontId="0" fillId="0" borderId="0" xfId="0" applyNumberFormat="1" applyFill="1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pivotButton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2" fontId="2" fillId="0" borderId="0" xfId="0" applyNumberFormat="1" applyFont="1" applyFill="1" applyAlignment="1">
      <alignment horizontal="center" wrapText="1"/>
    </xf>
    <xf numFmtId="0" fontId="0" fillId="0" borderId="0" xfId="0" applyAlignment="1">
      <alignment wrapText="1"/>
    </xf>
    <xf numFmtId="165" fontId="0" fillId="0" borderId="0" xfId="0" applyNumberFormat="1" applyAlignment="1">
      <alignment horizontal="center"/>
    </xf>
    <xf numFmtId="165" fontId="2" fillId="0" borderId="0" xfId="0" applyNumberFormat="1" applyFont="1" applyFill="1" applyAlignment="1">
      <alignment horizontal="center" wrapText="1"/>
    </xf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Fill="1" applyBorder="1"/>
    <xf numFmtId="0" fontId="0" fillId="0" borderId="11" xfId="0" applyFill="1" applyBorder="1"/>
    <xf numFmtId="0" fontId="5" fillId="0" borderId="10" xfId="0" applyFont="1" applyFill="1" applyBorder="1" applyAlignment="1">
      <alignment wrapText="1"/>
    </xf>
    <xf numFmtId="2" fontId="5" fillId="0" borderId="0" xfId="0" applyNumberFormat="1" applyFont="1" applyFill="1" applyBorder="1" applyAlignment="1">
      <alignment horizontal="left"/>
    </xf>
    <xf numFmtId="1" fontId="5" fillId="0" borderId="0" xfId="0" applyNumberFormat="1" applyFont="1" applyFill="1" applyBorder="1" applyAlignment="1">
      <alignment horizontal="left" wrapText="1"/>
    </xf>
    <xf numFmtId="164" fontId="0" fillId="0" borderId="0" xfId="0" applyNumberForma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165" fontId="0" fillId="0" borderId="0" xfId="0" applyNumberFormat="1" applyFill="1" applyBorder="1" applyAlignment="1">
      <alignment horizontal="left"/>
    </xf>
    <xf numFmtId="0" fontId="5" fillId="0" borderId="8" xfId="0" applyFont="1" applyFill="1" applyBorder="1" applyAlignment="1">
      <alignment wrapText="1"/>
    </xf>
    <xf numFmtId="0" fontId="4" fillId="0" borderId="12" xfId="0" applyFont="1" applyBorder="1"/>
    <xf numFmtId="0" fontId="3" fillId="0" borderId="0" xfId="0" applyFont="1" applyBorder="1" applyAlignment="1">
      <alignment horizontal="center" textRotation="90" wrapText="1"/>
    </xf>
    <xf numFmtId="0" fontId="4" fillId="0" borderId="13" xfId="0" applyFont="1" applyBorder="1"/>
    <xf numFmtId="0" fontId="0" fillId="0" borderId="9" xfId="0" applyFill="1" applyBorder="1"/>
    <xf numFmtId="2" fontId="0" fillId="0" borderId="9" xfId="0" applyNumberFormat="1" applyFill="1" applyBorder="1" applyAlignment="1">
      <alignment horizontal="left"/>
    </xf>
    <xf numFmtId="0" fontId="4" fillId="0" borderId="14" xfId="0" applyFont="1" applyBorder="1"/>
    <xf numFmtId="1" fontId="0" fillId="0" borderId="0" xfId="0" applyNumberFormat="1" applyFill="1" applyBorder="1" applyAlignment="1">
      <alignment horizontal="left"/>
    </xf>
    <xf numFmtId="1" fontId="5" fillId="0" borderId="0" xfId="0" applyNumberFormat="1" applyFont="1" applyFill="1" applyBorder="1" applyAlignment="1">
      <alignment horizontal="left"/>
    </xf>
    <xf numFmtId="0" fontId="0" fillId="0" borderId="8" xfId="0" applyFill="1" applyBorder="1"/>
    <xf numFmtId="1" fontId="0" fillId="0" borderId="8" xfId="0" applyNumberFormat="1" applyFill="1" applyBorder="1" applyAlignment="1">
      <alignment horizontal="left"/>
    </xf>
    <xf numFmtId="166" fontId="0" fillId="0" borderId="0" xfId="0" applyNumberFormat="1" applyFill="1" applyBorder="1" applyAlignment="1">
      <alignment horizontal="left"/>
    </xf>
    <xf numFmtId="2" fontId="0" fillId="0" borderId="8" xfId="0" applyNumberFormat="1" applyFill="1" applyBorder="1" applyAlignment="1">
      <alignment horizontal="left"/>
    </xf>
    <xf numFmtId="0" fontId="2" fillId="2" borderId="0" xfId="0" applyFont="1" applyFill="1" applyAlignment="1">
      <alignment wrapText="1"/>
    </xf>
    <xf numFmtId="0" fontId="2" fillId="0" borderId="1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wrapText="1"/>
    </xf>
    <xf numFmtId="2" fontId="5" fillId="0" borderId="8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164" fontId="5" fillId="0" borderId="0" xfId="0" applyNumberFormat="1" applyFont="1" applyFill="1" applyBorder="1" applyAlignment="1">
      <alignment horizontal="left"/>
    </xf>
    <xf numFmtId="0" fontId="4" fillId="0" borderId="13" xfId="0" applyFont="1" applyFill="1" applyBorder="1"/>
    <xf numFmtId="14" fontId="0" fillId="0" borderId="0" xfId="0" applyNumberFormat="1" applyAlignment="1">
      <alignment horizontal="center"/>
    </xf>
    <xf numFmtId="0" fontId="11" fillId="0" borderId="1" xfId="1" applyFont="1" applyFill="1" applyBorder="1" applyAlignment="1">
      <alignment wrapText="1"/>
    </xf>
    <xf numFmtId="167" fontId="11" fillId="0" borderId="1" xfId="1" applyNumberFormat="1" applyFont="1" applyFill="1" applyBorder="1" applyAlignment="1">
      <alignment horizontal="right" wrapText="1"/>
    </xf>
    <xf numFmtId="0" fontId="11" fillId="0" borderId="1" xfId="1" applyNumberFormat="1" applyFont="1" applyFill="1" applyBorder="1" applyAlignment="1">
      <alignment wrapText="1"/>
    </xf>
    <xf numFmtId="0" fontId="11" fillId="0" borderId="0" xfId="1" applyNumberFormat="1" applyFont="1" applyFill="1" applyBorder="1" applyAlignment="1">
      <alignment wrapText="1"/>
    </xf>
    <xf numFmtId="0" fontId="11" fillId="0" borderId="0" xfId="1" applyFont="1" applyFill="1" applyBorder="1" applyAlignment="1">
      <alignment wrapText="1"/>
    </xf>
    <xf numFmtId="0" fontId="11" fillId="0" borderId="1" xfId="2" applyFont="1" applyFill="1" applyBorder="1" applyAlignment="1">
      <alignment horizontal="center" wrapText="1"/>
    </xf>
    <xf numFmtId="0" fontId="12" fillId="0" borderId="0" xfId="0" applyFont="1" applyFill="1" applyAlignment="1">
      <alignment horizontal="right"/>
    </xf>
    <xf numFmtId="0" fontId="11" fillId="0" borderId="1" xfId="2" applyFont="1" applyFill="1" applyBorder="1" applyAlignment="1">
      <alignment horizontal="left" wrapText="1"/>
    </xf>
    <xf numFmtId="0" fontId="11" fillId="0" borderId="0" xfId="2" applyFont="1" applyFill="1" applyBorder="1" applyAlignment="1">
      <alignment horizontal="center" wrapText="1"/>
    </xf>
    <xf numFmtId="0" fontId="11" fillId="0" borderId="15" xfId="2" applyFont="1" applyFill="1" applyBorder="1" applyAlignment="1">
      <alignment horizontal="center" wrapText="1"/>
    </xf>
    <xf numFmtId="0" fontId="0" fillId="0" borderId="16" xfId="0" applyBorder="1"/>
    <xf numFmtId="0" fontId="0" fillId="0" borderId="2" xfId="0" applyNumberFormat="1" applyBorder="1"/>
    <xf numFmtId="0" fontId="0" fillId="0" borderId="5" xfId="0" applyNumberFormat="1" applyBorder="1"/>
    <xf numFmtId="0" fontId="0" fillId="0" borderId="17" xfId="0" applyBorder="1"/>
    <xf numFmtId="0" fontId="0" fillId="0" borderId="17" xfId="0" applyNumberFormat="1" applyBorder="1"/>
    <xf numFmtId="0" fontId="0" fillId="0" borderId="18" xfId="0" applyNumberFormat="1" applyBorder="1"/>
    <xf numFmtId="2" fontId="0" fillId="0" borderId="5" xfId="0" applyNumberFormat="1" applyBorder="1"/>
    <xf numFmtId="2" fontId="0" fillId="0" borderId="18" xfId="0" applyNumberFormat="1" applyBorder="1"/>
    <xf numFmtId="2" fontId="0" fillId="0" borderId="2" xfId="0" applyNumberFormat="1" applyBorder="1"/>
    <xf numFmtId="2" fontId="0" fillId="0" borderId="17" xfId="0" applyNumberFormat="1" applyBorder="1"/>
    <xf numFmtId="14" fontId="0" fillId="0" borderId="5" xfId="0" applyNumberFormat="1" applyBorder="1"/>
    <xf numFmtId="14" fontId="0" fillId="0" borderId="0" xfId="0" applyNumberFormat="1"/>
    <xf numFmtId="14" fontId="0" fillId="0" borderId="18" xfId="0" applyNumberFormat="1" applyBorder="1"/>
    <xf numFmtId="14" fontId="0" fillId="0" borderId="2" xfId="0" applyNumberFormat="1" applyBorder="1"/>
    <xf numFmtId="14" fontId="0" fillId="0" borderId="17" xfId="0" applyNumberFormat="1" applyBorder="1"/>
    <xf numFmtId="14" fontId="0" fillId="0" borderId="6" xfId="0" applyNumberFormat="1" applyBorder="1"/>
    <xf numFmtId="14" fontId="0" fillId="0" borderId="19" xfId="0" applyNumberFormat="1" applyBorder="1"/>
    <xf numFmtId="167" fontId="11" fillId="0" borderId="0" xfId="1" applyNumberFormat="1" applyFont="1" applyFill="1" applyBorder="1" applyAlignment="1">
      <alignment horizontal="right" wrapText="1"/>
    </xf>
    <xf numFmtId="0" fontId="0" fillId="3" borderId="0" xfId="0" applyFill="1"/>
    <xf numFmtId="0" fontId="11" fillId="3" borderId="1" xfId="2" applyFont="1" applyFill="1" applyBorder="1" applyAlignment="1">
      <alignment horizontal="center" wrapText="1"/>
    </xf>
    <xf numFmtId="14" fontId="11" fillId="3" borderId="1" xfId="2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right"/>
    </xf>
    <xf numFmtId="0" fontId="0" fillId="3" borderId="0" xfId="0" applyFill="1" applyAlignment="1">
      <alignment horizontal="center"/>
    </xf>
    <xf numFmtId="0" fontId="11" fillId="4" borderId="1" xfId="1" applyFont="1" applyFill="1" applyBorder="1" applyAlignment="1">
      <alignment wrapText="1"/>
    </xf>
    <xf numFmtId="0" fontId="11" fillId="3" borderId="1" xfId="2" applyFont="1" applyFill="1" applyBorder="1" applyAlignment="1">
      <alignment horizontal="left" wrapText="1"/>
    </xf>
    <xf numFmtId="2" fontId="5" fillId="3" borderId="0" xfId="0" applyNumberFormat="1" applyFont="1" applyFill="1" applyBorder="1" applyAlignment="1">
      <alignment horizontal="left"/>
    </xf>
    <xf numFmtId="1" fontId="0" fillId="3" borderId="0" xfId="0" applyNumberFormat="1" applyFill="1" applyAlignment="1">
      <alignment horizontal="center"/>
    </xf>
    <xf numFmtId="0" fontId="11" fillId="3" borderId="0" xfId="2" applyFont="1" applyFill="1" applyBorder="1" applyAlignment="1">
      <alignment horizontal="center" wrapText="1"/>
    </xf>
    <xf numFmtId="14" fontId="0" fillId="3" borderId="0" xfId="0" applyNumberFormat="1" applyFill="1" applyAlignment="1">
      <alignment horizontal="center"/>
    </xf>
    <xf numFmtId="0" fontId="11" fillId="3" borderId="15" xfId="2" applyFont="1" applyFill="1" applyBorder="1" applyAlignment="1">
      <alignment horizontal="center" wrapText="1"/>
    </xf>
    <xf numFmtId="0" fontId="11" fillId="0" borderId="15" xfId="1" applyFont="1" applyFill="1" applyBorder="1" applyAlignment="1">
      <alignment wrapText="1"/>
    </xf>
    <xf numFmtId="0" fontId="11" fillId="0" borderId="15" xfId="1" applyNumberFormat="1" applyFont="1" applyFill="1" applyBorder="1" applyAlignment="1">
      <alignment wrapText="1"/>
    </xf>
    <xf numFmtId="0" fontId="13" fillId="0" borderId="1" xfId="0" applyFont="1" applyFill="1" applyBorder="1" applyAlignment="1">
      <alignment horizontal="right" wrapText="1"/>
    </xf>
    <xf numFmtId="14" fontId="0" fillId="0" borderId="0" xfId="0" applyNumberFormat="1" applyFill="1"/>
    <xf numFmtId="0" fontId="15" fillId="0" borderId="0" xfId="1" applyFont="1" applyFill="1" applyBorder="1" applyAlignment="1">
      <alignment wrapText="1"/>
    </xf>
    <xf numFmtId="0" fontId="15" fillId="0" borderId="15" xfId="1" applyFont="1" applyFill="1" applyBorder="1" applyAlignment="1">
      <alignment wrapText="1"/>
    </xf>
    <xf numFmtId="0" fontId="14" fillId="0" borderId="15" xfId="1" applyFont="1" applyFill="1" applyBorder="1" applyAlignment="1">
      <alignment wrapText="1"/>
    </xf>
    <xf numFmtId="0" fontId="14" fillId="0" borderId="1" xfId="1" applyNumberFormat="1" applyFont="1" applyFill="1" applyBorder="1" applyAlignment="1">
      <alignment wrapText="1"/>
    </xf>
    <xf numFmtId="2" fontId="5" fillId="0" borderId="0" xfId="0" applyNumberFormat="1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11" fillId="0" borderId="1" xfId="1" applyFont="1" applyFill="1" applyBorder="1" applyAlignment="1">
      <alignment horizontal="right" wrapText="1"/>
    </xf>
    <xf numFmtId="0" fontId="11" fillId="0" borderId="1" xfId="1" applyNumberFormat="1" applyFont="1" applyFill="1" applyBorder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5" fillId="0" borderId="0" xfId="0" applyFont="1" applyFill="1"/>
    <xf numFmtId="0" fontId="16" fillId="0" borderId="0" xfId="0" applyFont="1"/>
    <xf numFmtId="0" fontId="16" fillId="0" borderId="21" xfId="0" applyFont="1" applyBorder="1"/>
    <xf numFmtId="0" fontId="16" fillId="0" borderId="22" xfId="0" applyFont="1" applyBorder="1"/>
    <xf numFmtId="2" fontId="16" fillId="0" borderId="21" xfId="0" applyNumberFormat="1" applyFont="1" applyBorder="1"/>
    <xf numFmtId="14" fontId="16" fillId="0" borderId="21" xfId="0" applyNumberFormat="1" applyFont="1" applyBorder="1"/>
    <xf numFmtId="0" fontId="16" fillId="0" borderId="24" xfId="0" applyFont="1" applyBorder="1"/>
    <xf numFmtId="0" fontId="16" fillId="0" borderId="23" xfId="0" applyFont="1" applyBorder="1"/>
    <xf numFmtId="0" fontId="16" fillId="5" borderId="21" xfId="0" applyFont="1" applyFill="1" applyBorder="1"/>
    <xf numFmtId="0" fontId="17" fillId="0" borderId="0" xfId="0" applyFont="1"/>
    <xf numFmtId="0" fontId="16" fillId="0" borderId="21" xfId="0" applyFont="1" applyFill="1" applyBorder="1"/>
    <xf numFmtId="0" fontId="16" fillId="0" borderId="21" xfId="0" applyFont="1" applyFill="1" applyBorder="1" applyAlignment="1">
      <alignment horizontal="center"/>
    </xf>
    <xf numFmtId="0" fontId="16" fillId="5" borderId="22" xfId="0" applyFont="1" applyFill="1" applyBorder="1"/>
    <xf numFmtId="14" fontId="16" fillId="5" borderId="21" xfId="0" applyNumberFormat="1" applyFont="1" applyFill="1" applyBorder="1"/>
    <xf numFmtId="0" fontId="18" fillId="0" borderId="0" xfId="0" applyFont="1"/>
    <xf numFmtId="0" fontId="5" fillId="0" borderId="0" xfId="0" applyFont="1"/>
    <xf numFmtId="0" fontId="0" fillId="0" borderId="0" xfId="0" applyFont="1" applyFill="1"/>
    <xf numFmtId="0" fontId="0" fillId="0" borderId="0" xfId="0" applyNumberFormat="1"/>
    <xf numFmtId="0" fontId="0" fillId="0" borderId="0" xfId="0" applyNumberFormat="1" applyFill="1" applyBorder="1"/>
    <xf numFmtId="0" fontId="16" fillId="0" borderId="21" xfId="0" applyFont="1" applyBorder="1" applyAlignment="1">
      <alignment horizontal="center" vertical="center" wrapText="1"/>
    </xf>
    <xf numFmtId="168" fontId="16" fillId="0" borderId="21" xfId="0" applyNumberFormat="1" applyFont="1" applyBorder="1"/>
    <xf numFmtId="0" fontId="0" fillId="0" borderId="4" xfId="0" applyBorder="1" applyAlignment="1">
      <alignment horizontal="left" indent="1"/>
    </xf>
    <xf numFmtId="0" fontId="16" fillId="0" borderId="21" xfId="0" applyFont="1" applyBorder="1" applyAlignment="1">
      <alignment horizontal="left"/>
    </xf>
    <xf numFmtId="0" fontId="0" fillId="0" borderId="25" xfId="0" pivotButton="1" applyBorder="1"/>
    <xf numFmtId="0" fontId="0" fillId="0" borderId="25" xfId="0" applyBorder="1"/>
    <xf numFmtId="0" fontId="0" fillId="0" borderId="25" xfId="0" applyNumberFormat="1" applyBorder="1"/>
    <xf numFmtId="0" fontId="0" fillId="0" borderId="26" xfId="0" applyNumberFormat="1" applyBorder="1"/>
    <xf numFmtId="2" fontId="0" fillId="0" borderId="26" xfId="0" applyNumberFormat="1" applyBorder="1"/>
    <xf numFmtId="2" fontId="0" fillId="0" borderId="25" xfId="0" applyNumberFormat="1" applyBorder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14" fontId="0" fillId="0" borderId="26" xfId="0" applyNumberFormat="1" applyBorder="1"/>
    <xf numFmtId="14" fontId="0" fillId="0" borderId="25" xfId="0" applyNumberFormat="1" applyBorder="1"/>
    <xf numFmtId="14" fontId="0" fillId="0" borderId="27" xfId="0" applyNumberFormat="1" applyBorder="1"/>
    <xf numFmtId="14" fontId="16" fillId="0" borderId="21" xfId="0" applyNumberFormat="1" applyFont="1" applyFill="1" applyBorder="1"/>
    <xf numFmtId="0" fontId="16" fillId="5" borderId="21" xfId="0" applyFont="1" applyFill="1" applyBorder="1" applyAlignment="1">
      <alignment horizontal="left"/>
    </xf>
    <xf numFmtId="14" fontId="16" fillId="0" borderId="0" xfId="0" applyNumberFormat="1" applyFont="1" applyBorder="1"/>
    <xf numFmtId="0" fontId="18" fillId="0" borderId="0" xfId="0" applyFont="1" applyBorder="1"/>
    <xf numFmtId="0" fontId="2" fillId="0" borderId="20" xfId="0" applyFont="1" applyBorder="1" applyAlignment="1">
      <alignment horizontal="left" wrapText="1"/>
    </xf>
    <xf numFmtId="0" fontId="5" fillId="0" borderId="8" xfId="0" applyFont="1" applyBorder="1" applyAlignment="1">
      <alignment horizontal="left"/>
    </xf>
    <xf numFmtId="0" fontId="2" fillId="0" borderId="0" xfId="0" applyFont="1" applyFill="1" applyBorder="1" applyAlignment="1">
      <alignment horizontal="center" wrapText="1"/>
    </xf>
  </cellXfs>
  <cellStyles count="3">
    <cellStyle name="Normal" xfId="0" builtinId="0"/>
    <cellStyle name="Normal_crosstab" xfId="1"/>
    <cellStyle name="Normal_Sheet1" xfId="2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na Sofranko" refreshedDate="40273.496314930555" createdVersion="1" refreshedVersion="3" recordCount="112" upgradeOnRefresh="1">
  <cacheSource type="worksheet">
    <worksheetSource ref="A1:N113" sheet="Metals Data "/>
  </cacheSource>
  <cacheFields count="14">
    <cacheField name="Study" numFmtId="0">
      <sharedItems count="3">
        <s v="RB sampling"/>
        <s v="EPA sampling"/>
        <s v="LA County"/>
      </sharedItems>
    </cacheField>
    <cacheField name="Station" numFmtId="0">
      <sharedItems/>
    </cacheField>
    <cacheField name="Date" numFmtId="0">
      <sharedItems containsSemiMixedTypes="0" containsNonDate="0" containsDate="1" containsString="0" minDate="2009-03-03T00:00:00" maxDate="2010-02-18T00:00:00"/>
    </cacheField>
    <cacheField name="Depth (m)" numFmtId="0">
      <sharedItems containsNonDate="0" containsString="0" containsBlank="1"/>
    </cacheField>
    <cacheField name="Hardness (mg/L)" numFmtId="0">
      <sharedItems containsSemiMixedTypes="0" containsString="0" containsNumber="1" minValue="86" maxValue="133.19999999999999"/>
    </cacheField>
    <cacheField name="pH" numFmtId="0">
      <sharedItems containsNonDate="0" containsString="0" containsBlank="1"/>
    </cacheField>
    <cacheField name="Temperature (C) " numFmtId="0">
      <sharedItems containsNonDate="0" containsString="0" containsBlank="1"/>
    </cacheField>
    <cacheField name="Parameter (units)" numFmtId="0">
      <sharedItems count="4">
        <s v="Cadmium (µg/L)"/>
        <s v="Copper (µg/L)"/>
        <s v="Lead (µg/L)"/>
        <s v="Zinc (µg/L)"/>
      </sharedItems>
    </cacheField>
    <cacheField name="Qual" numFmtId="0">
      <sharedItems containsBlank="1"/>
    </cacheField>
    <cacheField name="Result" numFmtId="0">
      <sharedItems containsSemiMixedTypes="0" containsString="0" containsNumber="1" minValue="0.05" maxValue="2.9"/>
    </cacheField>
    <cacheField name="Notes" numFmtId="0">
      <sharedItems/>
    </cacheField>
    <cacheField name="WQS" numFmtId="0">
      <sharedItems containsSemiMixedTypes="0" containsString="0" containsNumber="1" minValue="2.0018307477591391" maxValue="150.62104855844882"/>
    </cacheField>
    <cacheField name="Greater than WQS?" numFmtId="0">
      <sharedItems/>
    </cacheField>
    <cacheField name="MDL" numFmtId="0">
      <sharedItems containsString="0" containsBlank="1" containsNumber="1" minValue="0.05" maxValue="0.4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Emiko K. Innes" refreshedDate="40413.566855555553" createdVersion="3" refreshedVersion="3" minRefreshableVersion="3" recordCount="112">
  <cacheSource type="worksheet">
    <worksheetSource ref="A2:H114" sheet="pH data"/>
  </cacheSource>
  <cacheFields count="8">
    <cacheField name="Study" numFmtId="0">
      <sharedItems containsBlank="1"/>
    </cacheField>
    <cacheField name="Sampler" numFmtId="0">
      <sharedItems count="4">
        <s v="EPA"/>
        <s v="LACPR"/>
        <s v="RB"/>
        <s v="UC Riverside"/>
      </sharedItems>
    </cacheField>
    <cacheField name="Station" numFmtId="0">
      <sharedItems containsBlank="1"/>
    </cacheField>
    <cacheField name="Date" numFmtId="14">
      <sharedItems containsSemiMixedTypes="0" containsNonDate="0" containsDate="1" containsString="0" minDate="1992-08-10T00:00:00" maxDate="2009-12-15T00:00:00"/>
    </cacheField>
    <cacheField name="Depth" numFmtId="0">
      <sharedItems containsString="0" containsBlank="1" containsNumber="1" minValue="0" maxValue="3.55"/>
    </cacheField>
    <cacheField name="Parameter" numFmtId="0">
      <sharedItems count="10">
        <s v="pH"/>
        <s v="TSS" u="1"/>
        <s v="Temperature" u="1"/>
        <s v="NO3-N" u="1"/>
        <s v="Chlorophyll a" u="1"/>
        <s v="Total P" u="1"/>
        <s v="Total Alkalinity" u="1"/>
        <s v="Total Hardness" u="1"/>
        <s v="Chloride" u="1"/>
        <s v="DO" u="1"/>
      </sharedItems>
    </cacheField>
    <cacheField name="Result" numFmtId="0">
      <sharedItems containsSemiMixedTypes="0" containsString="0" containsNumber="1" minValue="7.39" maxValue="9.6"/>
    </cacheField>
    <cacheField name="Unit" numFmtId="0">
      <sharedItems containsBlank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2">
  <r>
    <x v="0"/>
    <s v="SFD-2 / 3"/>
    <d v="2009-03-03T00:00:00"/>
    <m/>
    <n v="103.95"/>
    <m/>
    <m/>
    <x v="0"/>
    <s v="&lt;"/>
    <n v="0.2"/>
    <s v="dissolved; average of stations 2 and 3 (same portion of lake)"/>
    <n v="2.3029808199998025"/>
    <s v=""/>
    <m/>
  </r>
  <r>
    <x v="0"/>
    <s v="SFD-2 / 3"/>
    <d v="2009-03-03T00:00:00"/>
    <m/>
    <n v="103.95"/>
    <m/>
    <m/>
    <x v="1"/>
    <m/>
    <n v="1.65"/>
    <s v="dissolved; average of stations 2 and 3 (same portion of lake), dry"/>
    <n v="9.2571767235326785"/>
    <s v=""/>
    <m/>
  </r>
  <r>
    <x v="0"/>
    <s v="SFD-2 / 3"/>
    <d v="2009-03-03T00:00:00"/>
    <m/>
    <n v="103.95"/>
    <m/>
    <m/>
    <x v="2"/>
    <s v="&lt;"/>
    <n v="0.05"/>
    <s v="dissolved; average of stations 2 and 3 (same portion of lake), dry"/>
    <n v="2.6249977292579381"/>
    <s v=""/>
    <m/>
  </r>
  <r>
    <x v="0"/>
    <s v="SFD-2 / 3"/>
    <d v="2009-03-03T00:00:00"/>
    <m/>
    <n v="103.95"/>
    <m/>
    <m/>
    <x v="3"/>
    <m/>
    <n v="0.1"/>
    <s v="dissolved; average of stations 2 and 3 (same portion of lake)"/>
    <n v="122.08115527342889"/>
    <s v=""/>
    <m/>
  </r>
  <r>
    <x v="0"/>
    <s v="SFD-1"/>
    <d v="2009-03-03T00:00:00"/>
    <m/>
    <n v="106.8"/>
    <m/>
    <m/>
    <x v="0"/>
    <s v="&lt;"/>
    <n v="0.2"/>
    <s v="dissolved; average of replicates"/>
    <n v="2.3494808627598438"/>
    <s v=""/>
    <m/>
  </r>
  <r>
    <x v="0"/>
    <s v="SFD-4"/>
    <d v="2009-03-03T00:00:00"/>
    <m/>
    <n v="102.55"/>
    <m/>
    <m/>
    <x v="0"/>
    <s v="&lt;"/>
    <n v="0.2"/>
    <s v="dissolved; average of duplicates"/>
    <n v="2.2800157821459774"/>
    <s v=""/>
    <m/>
  </r>
  <r>
    <x v="0"/>
    <s v="SFD-1"/>
    <d v="2009-03-03T00:00:00"/>
    <m/>
    <n v="106.8"/>
    <m/>
    <m/>
    <x v="1"/>
    <m/>
    <n v="1.75"/>
    <s v="dissolved; average of replicates, dry"/>
    <n v="9.4736243557182487"/>
    <s v=""/>
    <m/>
  </r>
  <r>
    <x v="0"/>
    <s v="SFD-4"/>
    <d v="2009-03-03T00:00:00"/>
    <m/>
    <n v="102.55"/>
    <m/>
    <m/>
    <x v="1"/>
    <m/>
    <n v="1.5"/>
    <s v="dissolved; average of duplicates, dry"/>
    <n v="9.1505363449203383"/>
    <s v=""/>
    <m/>
  </r>
  <r>
    <x v="0"/>
    <s v="SFD-1"/>
    <d v="2009-03-03T00:00:00"/>
    <m/>
    <n v="106.8"/>
    <m/>
    <m/>
    <x v="2"/>
    <s v="&lt;"/>
    <n v="0.05"/>
    <s v="dissolved; average of replicates, dry"/>
    <n v="2.7033210204776612"/>
    <s v=""/>
    <m/>
  </r>
  <r>
    <x v="0"/>
    <s v="SFD-4"/>
    <d v="2009-03-03T00:00:00"/>
    <m/>
    <n v="102.55"/>
    <m/>
    <m/>
    <x v="2"/>
    <s v="&lt;"/>
    <n v="0.05"/>
    <s v="dissolved; average of duplicates, dry"/>
    <n v="2.5865666346625455"/>
    <s v=""/>
    <m/>
  </r>
  <r>
    <x v="0"/>
    <s v="SFD-1"/>
    <d v="2009-03-03T00:00:00"/>
    <m/>
    <n v="106.8"/>
    <m/>
    <m/>
    <x v="3"/>
    <m/>
    <n v="0.1"/>
    <s v="dissolved; average of replicates"/>
    <n v="124.9112801826993"/>
    <s v=""/>
    <m/>
  </r>
  <r>
    <x v="0"/>
    <s v="SFD-4"/>
    <d v="2009-03-03T00:00:00"/>
    <m/>
    <n v="102.55"/>
    <m/>
    <m/>
    <x v="3"/>
    <s v="&lt;"/>
    <n v="2.4"/>
    <s v="dissolved; average of duplicates"/>
    <n v="120.68659254977808"/>
    <s v=""/>
    <m/>
  </r>
  <r>
    <x v="0"/>
    <s v="SFD-5 R1"/>
    <d v="2009-03-03T00:00:00"/>
    <m/>
    <n v="101.8"/>
    <m/>
    <m/>
    <x v="0"/>
    <s v="&lt;"/>
    <n v="0.2"/>
    <s v="dissolved"/>
    <n v="2.2676790965549425"/>
    <s v=""/>
    <m/>
  </r>
  <r>
    <x v="0"/>
    <s v="SFD-5 R1"/>
    <d v="2009-03-03T00:00:00"/>
    <m/>
    <n v="101.8"/>
    <m/>
    <m/>
    <x v="1"/>
    <m/>
    <n v="1.9"/>
    <s v="dissolved, dry"/>
    <n v="9.0933205584827306"/>
    <s v=""/>
    <m/>
  </r>
  <r>
    <x v="0"/>
    <s v="SFD-5 R1"/>
    <d v="2009-03-03T00:00:00"/>
    <m/>
    <n v="101.8"/>
    <m/>
    <m/>
    <x v="2"/>
    <s v="&lt;"/>
    <n v="0.05"/>
    <s v="dissolved, dry"/>
    <n v="2.5659906807451578"/>
    <s v=""/>
    <m/>
  </r>
  <r>
    <x v="0"/>
    <s v="SFD-5 R1"/>
    <d v="2009-03-03T00:00:00"/>
    <m/>
    <n v="101.8"/>
    <m/>
    <m/>
    <x v="3"/>
    <m/>
    <n v="0.1"/>
    <s v="dissolved"/>
    <n v="119.93831114850192"/>
    <s v=""/>
    <m/>
  </r>
  <r>
    <x v="0"/>
    <s v="SFD 1"/>
    <d v="2009-08-03T00:00:00"/>
    <m/>
    <n v="131.30000000000001"/>
    <m/>
    <m/>
    <x v="0"/>
    <s v="&lt;"/>
    <n v="0.2"/>
    <s v="dissolved"/>
    <n v="2.7367716249103453"/>
    <s v=""/>
    <n v="0.2"/>
  </r>
  <r>
    <x v="0"/>
    <s v="SFD 1"/>
    <d v="2009-08-03T00:00:00"/>
    <m/>
    <n v="131.30000000000001"/>
    <m/>
    <m/>
    <x v="1"/>
    <m/>
    <n v="1.9"/>
    <s v="dissolved, dry"/>
    <n v="11.302102282437387"/>
    <s v=""/>
    <n v="0.4"/>
  </r>
  <r>
    <x v="0"/>
    <s v="SFD 1"/>
    <d v="2009-08-03T00:00:00"/>
    <m/>
    <n v="131.30000000000001"/>
    <m/>
    <m/>
    <x v="2"/>
    <s v="&lt;"/>
    <n v="0.05"/>
    <s v="dissolved, dry"/>
    <n v="3.3808159511319045"/>
    <s v=""/>
    <n v="0.05"/>
  </r>
  <r>
    <x v="0"/>
    <s v="SFD 1"/>
    <d v="2009-08-03T00:00:00"/>
    <m/>
    <n v="131.30000000000001"/>
    <m/>
    <m/>
    <x v="3"/>
    <m/>
    <n v="1.9"/>
    <s v="dissolved"/>
    <n v="148.79863229983815"/>
    <s v=""/>
    <n v="0.1"/>
  </r>
  <r>
    <x v="0"/>
    <s v="SFD 2 / 3"/>
    <d v="2009-08-03T00:00:00"/>
    <m/>
    <n v="132.17500000000001"/>
    <m/>
    <m/>
    <x v="0"/>
    <s v="&lt;"/>
    <n v="0.2"/>
    <s v="dissolved, avearge of replicates and then of sites 2 and 3"/>
    <n v="2.7502303317211259"/>
    <s v=""/>
    <n v="0.2"/>
  </r>
  <r>
    <x v="0"/>
    <s v="SFD 2 / 3"/>
    <d v="2009-08-03T00:00:00"/>
    <m/>
    <n v="132.17500000000001"/>
    <m/>
    <m/>
    <x v="1"/>
    <m/>
    <n v="1.0249999999999999"/>
    <s v="dissolved, avearge of replicates and then of sites 2 and 3, dry"/>
    <n v="11.366430950260296"/>
    <s v=""/>
    <n v="0.4"/>
  </r>
  <r>
    <x v="0"/>
    <s v="SFD 2 / 3"/>
    <d v="2009-08-03T00:00:00"/>
    <m/>
    <n v="132.17500000000001"/>
    <m/>
    <m/>
    <x v="2"/>
    <m/>
    <n v="0.06"/>
    <s v="dissolved, avearge of replicates and then of sites 2 and 3, dry"/>
    <n v="3.4051309230538496"/>
    <s v=""/>
    <n v="0.05"/>
  </r>
  <r>
    <x v="0"/>
    <s v="SFD 2 / 3"/>
    <d v="2009-08-03T00:00:00"/>
    <m/>
    <n v="132.17500000000001"/>
    <m/>
    <m/>
    <x v="3"/>
    <m/>
    <n v="0.125"/>
    <s v="dissolved, avearge of replicates and then of sites 2 and 3"/>
    <n v="149.63839969526592"/>
    <s v=""/>
    <n v="0.1"/>
  </r>
  <r>
    <x v="0"/>
    <s v="SFD 4"/>
    <d v="2009-08-03T00:00:00"/>
    <m/>
    <n v="133.19999999999999"/>
    <m/>
    <m/>
    <x v="0"/>
    <s v="&lt;"/>
    <n v="0.2"/>
    <s v="dissolved"/>
    <n v="2.7659663282025608"/>
    <s v=""/>
    <n v="0.2"/>
  </r>
  <r>
    <x v="0"/>
    <s v="SFD 4"/>
    <d v="2009-08-03T00:00:00"/>
    <m/>
    <n v="133.19999999999999"/>
    <m/>
    <m/>
    <x v="1"/>
    <m/>
    <n v="1.1000000000000001"/>
    <s v="dissolved, dry"/>
    <n v="11.441708655322204"/>
    <s v=""/>
    <n v="0.4"/>
  </r>
  <r>
    <x v="0"/>
    <s v="SFD 4"/>
    <d v="2009-08-03T00:00:00"/>
    <m/>
    <n v="133.19999999999999"/>
    <m/>
    <m/>
    <x v="2"/>
    <m/>
    <n v="7.0000000000000007E-2"/>
    <s v="dissolved, dry"/>
    <n v="3.4336231478586172"/>
    <s v=""/>
    <n v="0.05"/>
  </r>
  <r>
    <x v="0"/>
    <s v="SFD 4"/>
    <d v="2009-08-03T00:00:00"/>
    <m/>
    <n v="133.19999999999999"/>
    <m/>
    <m/>
    <x v="3"/>
    <m/>
    <n v="1.1000000000000001"/>
    <s v="dissolved"/>
    <n v="150.62104855844882"/>
    <s v=""/>
    <n v="0.1"/>
  </r>
  <r>
    <x v="0"/>
    <s v="SFD 5"/>
    <d v="2009-08-03T00:00:00"/>
    <m/>
    <n v="132.69999999999999"/>
    <m/>
    <m/>
    <x v="0"/>
    <s v="&lt;"/>
    <n v="0.2"/>
    <s v="dissolved"/>
    <n v="2.7582942470184184"/>
    <s v=""/>
    <n v="0.2"/>
  </r>
  <r>
    <x v="0"/>
    <s v="SFD 5"/>
    <d v="2009-08-03T00:00:00"/>
    <m/>
    <n v="132.69999999999999"/>
    <m/>
    <m/>
    <x v="1"/>
    <m/>
    <n v="1.8"/>
    <s v="dissolved, dry"/>
    <n v="11.404998393227828"/>
    <s v=""/>
    <n v="0.4"/>
  </r>
  <r>
    <x v="0"/>
    <s v="SFD 5"/>
    <d v="2009-08-03T00:00:00"/>
    <m/>
    <n v="132.69999999999999"/>
    <m/>
    <m/>
    <x v="2"/>
    <m/>
    <n v="0.1"/>
    <s v="dissolved, dry"/>
    <n v="3.4197233014715454"/>
    <s v=""/>
    <n v="0.05"/>
  </r>
  <r>
    <x v="0"/>
    <s v="SFD 5"/>
    <d v="2009-08-03T00:00:00"/>
    <m/>
    <n v="132.69999999999999"/>
    <m/>
    <m/>
    <x v="3"/>
    <m/>
    <n v="2"/>
    <s v="dissolved"/>
    <n v="150.14185244947791"/>
    <s v=""/>
    <n v="0.1"/>
  </r>
  <r>
    <x v="1"/>
    <s v="SFD 4"/>
    <d v="2009-11-17T00:00:00"/>
    <m/>
    <n v="89.9"/>
    <m/>
    <m/>
    <x v="1"/>
    <m/>
    <n v="0.9"/>
    <s v="dissolved, dry"/>
    <n v="8.1769187315925649"/>
    <s v=""/>
    <m/>
  </r>
  <r>
    <x v="1"/>
    <s v="SFD 4"/>
    <d v="2009-11-17T00:00:00"/>
    <m/>
    <n v="89.9"/>
    <m/>
    <m/>
    <x v="0"/>
    <s v="&lt;"/>
    <n v="0.2"/>
    <s v="dissolved"/>
    <n v="2.0685688239571833"/>
    <s v=""/>
    <m/>
  </r>
  <r>
    <x v="1"/>
    <s v="SFD 4"/>
    <d v="2009-11-17T00:00:00"/>
    <m/>
    <n v="89.9"/>
    <m/>
    <m/>
    <x v="2"/>
    <s v="&lt;"/>
    <n v="0.05"/>
    <s v="dissolved, dry"/>
    <n v="2.2407499219154667"/>
    <s v=""/>
    <m/>
  </r>
  <r>
    <x v="1"/>
    <s v="SFD 4"/>
    <d v="2009-11-17T00:00:00"/>
    <m/>
    <n v="89.9"/>
    <m/>
    <m/>
    <x v="3"/>
    <m/>
    <n v="1.1000000000000001"/>
    <s v="dissolved"/>
    <n v="107.947806961205"/>
    <s v=""/>
    <m/>
  </r>
  <r>
    <x v="1"/>
    <s v="SFD 5"/>
    <d v="2009-11-17T00:00:00"/>
    <m/>
    <n v="92.5"/>
    <m/>
    <m/>
    <x v="1"/>
    <m/>
    <n v="0.9"/>
    <s v="dissolved, dry"/>
    <n v="8.3785744966081985"/>
    <s v=""/>
    <m/>
  </r>
  <r>
    <x v="1"/>
    <s v="SFD 5"/>
    <d v="2009-11-17T00:00:00"/>
    <m/>
    <n v="92.5"/>
    <m/>
    <m/>
    <x v="0"/>
    <s v="&lt;"/>
    <n v="0.2"/>
    <s v="dissolved"/>
    <n v="2.1126369043681028"/>
    <s v=""/>
    <m/>
  </r>
  <r>
    <x v="1"/>
    <s v="SFD 5"/>
    <d v="2009-11-17T00:00:00"/>
    <m/>
    <n v="92.5"/>
    <m/>
    <m/>
    <x v="2"/>
    <s v="&lt;"/>
    <n v="0.05"/>
    <s v="dissolved, dry"/>
    <n v="2.3116011498341416"/>
    <s v=""/>
    <m/>
  </r>
  <r>
    <x v="1"/>
    <s v="SFD 5"/>
    <d v="2009-11-17T00:00:00"/>
    <m/>
    <n v="92.5"/>
    <m/>
    <m/>
    <x v="3"/>
    <m/>
    <n v="1.4"/>
    <s v="dissolved"/>
    <n v="110.58726746917085"/>
    <s v=""/>
    <m/>
  </r>
  <r>
    <x v="1"/>
    <s v="SFD 3"/>
    <d v="2009-11-17T00:00:00"/>
    <m/>
    <n v="91.6"/>
    <m/>
    <m/>
    <x v="1"/>
    <m/>
    <n v="1"/>
    <s v="dissolved; averaged with dup &amp; field filtered, dry"/>
    <n v="8.3088650832719146"/>
    <s v=""/>
    <m/>
  </r>
  <r>
    <x v="1"/>
    <s v="SFD 3"/>
    <d v="2009-11-17T00:00:00"/>
    <m/>
    <n v="91.6"/>
    <m/>
    <m/>
    <x v="0"/>
    <s v="&lt;"/>
    <n v="0.20000000000000004"/>
    <s v="dissolved; averaged with dup &amp; field filtered"/>
    <n v="2.0974199604598982"/>
    <s v=""/>
    <m/>
  </r>
  <r>
    <x v="1"/>
    <s v="SFD 3"/>
    <d v="2009-11-17T00:00:00"/>
    <m/>
    <n v="91.6"/>
    <m/>
    <m/>
    <x v="2"/>
    <s v="&lt;"/>
    <n v="5.000000000000001E-2"/>
    <s v="dissolved; averaged with dup &amp; field filtered, dry"/>
    <n v="2.2870616292516557"/>
    <s v=""/>
    <m/>
  </r>
  <r>
    <x v="1"/>
    <s v="SFD 3"/>
    <d v="2009-11-17T00:00:00"/>
    <m/>
    <n v="91.6"/>
    <m/>
    <m/>
    <x v="3"/>
    <m/>
    <n v="1.5"/>
    <s v="dissolved; averaged with dup &amp; field filtered"/>
    <n v="109.6749062347979"/>
    <s v=""/>
    <m/>
  </r>
  <r>
    <x v="1"/>
    <s v="SFD 1"/>
    <d v="2009-11-17T00:00:00"/>
    <m/>
    <n v="91.8"/>
    <m/>
    <m/>
    <x v="1"/>
    <m/>
    <n v="0.8"/>
    <s v="dissolved; average of replicates, dry"/>
    <n v="8.3243646430553468"/>
    <s v=""/>
    <m/>
  </r>
  <r>
    <x v="1"/>
    <s v="SFD 1"/>
    <d v="2009-11-17T00:00:00"/>
    <m/>
    <n v="91.8"/>
    <m/>
    <m/>
    <x v="0"/>
    <s v="&lt;"/>
    <n v="0.2"/>
    <s v="dissolved; average of replicates"/>
    <n v="2.1008048953273271"/>
    <s v=""/>
    <m/>
  </r>
  <r>
    <x v="1"/>
    <s v="SFD 1"/>
    <d v="2009-11-17T00:00:00"/>
    <m/>
    <n v="91.8"/>
    <m/>
    <m/>
    <x v="2"/>
    <s v="&lt;"/>
    <n v="0.05"/>
    <s v="dissolved; average of replicates, dry"/>
    <n v="2.2925135810759314"/>
    <s v=""/>
    <m/>
  </r>
  <r>
    <x v="1"/>
    <s v="SFD 1"/>
    <d v="2009-11-17T00:00:00"/>
    <m/>
    <n v="91.8"/>
    <m/>
    <m/>
    <x v="3"/>
    <s v="&lt;"/>
    <n v="0.1"/>
    <s v="dissolved; average of replicates"/>
    <n v="109.87777101586217"/>
    <s v=""/>
    <m/>
  </r>
  <r>
    <x v="2"/>
    <s v="SFD 1"/>
    <d v="2009-12-08T00:00:00"/>
    <m/>
    <n v="93.55"/>
    <m/>
    <m/>
    <x v="0"/>
    <s v="&lt;"/>
    <n v="0.2"/>
    <s v="dissolved, average of replicates"/>
    <n v="2.1303407917857009"/>
    <s v=""/>
    <m/>
  </r>
  <r>
    <x v="2"/>
    <s v="SFD 3"/>
    <d v="2009-12-08T00:00:00"/>
    <m/>
    <n v="89.7"/>
    <m/>
    <m/>
    <x v="0"/>
    <s v="&lt;"/>
    <n v="0.2"/>
    <s v="dissolved, average of replicates"/>
    <n v="2.0651651655273064"/>
    <s v=""/>
    <m/>
  </r>
  <r>
    <x v="2"/>
    <s v="SFD 4"/>
    <d v="2009-12-08T00:00:00"/>
    <m/>
    <n v="91.4"/>
    <m/>
    <m/>
    <x v="0"/>
    <s v="&lt;"/>
    <n v="0.2"/>
    <s v="dissolved"/>
    <n v="2.0940330777066172"/>
    <s v=""/>
    <m/>
  </r>
  <r>
    <x v="2"/>
    <s v="SFD 5"/>
    <d v="2009-12-08T00:00:00"/>
    <m/>
    <n v="87.8"/>
    <m/>
    <m/>
    <x v="0"/>
    <s v="&lt;"/>
    <n v="0.2"/>
    <s v="dissolved"/>
    <n v="2.0327298712521196"/>
    <s v=""/>
    <m/>
  </r>
  <r>
    <x v="2"/>
    <s v="SFD 1"/>
    <d v="2009-12-08T00:00:00"/>
    <m/>
    <n v="93.55"/>
    <m/>
    <m/>
    <x v="1"/>
    <m/>
    <n v="1.35"/>
    <s v="dissolved, average of replicates, wet"/>
    <n v="8.459777580310373"/>
    <s v=""/>
    <m/>
  </r>
  <r>
    <x v="2"/>
    <s v="SFD 3"/>
    <d v="2009-12-08T00:00:00"/>
    <m/>
    <n v="89.7"/>
    <m/>
    <m/>
    <x v="1"/>
    <m/>
    <n v="0.95"/>
    <s v="dissolved, average of replicates, wet"/>
    <n v="8.1613718820529968"/>
    <s v=""/>
    <m/>
  </r>
  <r>
    <x v="2"/>
    <s v="SFD 4"/>
    <d v="2009-12-08T00:00:00"/>
    <m/>
    <n v="91.4"/>
    <m/>
    <m/>
    <x v="1"/>
    <m/>
    <n v="0.6"/>
    <s v="dissolved, wet"/>
    <n v="8.293360598715271"/>
    <s v=""/>
    <m/>
  </r>
  <r>
    <x v="2"/>
    <s v="SFD 5"/>
    <d v="2009-12-08T00:00:00"/>
    <m/>
    <n v="87.8"/>
    <m/>
    <m/>
    <x v="1"/>
    <m/>
    <n v="1.5"/>
    <s v="dissolved, wet"/>
    <n v="8.0134233778920958"/>
    <s v=""/>
    <m/>
  </r>
  <r>
    <x v="2"/>
    <s v="SFD 1"/>
    <d v="2009-12-08T00:00:00"/>
    <m/>
    <n v="93.55"/>
    <m/>
    <m/>
    <x v="2"/>
    <s v="&lt;"/>
    <n v="0.05"/>
    <s v="dissolved, average of replicates, wet"/>
    <n v="2.3402490416000372"/>
    <s v=""/>
    <n v="0.05"/>
  </r>
  <r>
    <x v="2"/>
    <s v="SFD 3"/>
    <d v="2009-12-08T00:00:00"/>
    <m/>
    <n v="89.7"/>
    <m/>
    <m/>
    <x v="2"/>
    <s v="&lt;"/>
    <n v="0.05"/>
    <s v="dissolved, average of replicates, wet"/>
    <n v="2.2353050466073801"/>
    <s v=""/>
    <n v="0.05"/>
  </r>
  <r>
    <x v="2"/>
    <s v="SFD 4"/>
    <d v="2009-12-08T00:00:00"/>
    <m/>
    <n v="91.4"/>
    <m/>
    <m/>
    <x v="2"/>
    <s v="&lt;"/>
    <n v="0.05"/>
    <s v="dissolved, wet"/>
    <n v="2.281610410841155"/>
    <s v=""/>
    <n v="0.05"/>
  </r>
  <r>
    <x v="2"/>
    <s v="SFD 5"/>
    <d v="2009-12-08T00:00:00"/>
    <m/>
    <n v="87.8"/>
    <m/>
    <m/>
    <x v="2"/>
    <s v="&lt;"/>
    <n v="0.05"/>
    <s v="dissolved, wet"/>
    <n v="2.183616999159351"/>
    <s v=""/>
    <n v="0.05"/>
  </r>
  <r>
    <x v="2"/>
    <s v="SFD 1"/>
    <d v="2009-12-08T00:00:00"/>
    <m/>
    <n v="93.55"/>
    <m/>
    <m/>
    <x v="3"/>
    <s v="&lt;"/>
    <n v="0.1"/>
    <s v="dissolved, average of replicates"/>
    <n v="111.64997798307675"/>
    <s v=""/>
    <n v="0.1"/>
  </r>
  <r>
    <x v="2"/>
    <s v="SFD 3"/>
    <d v="2009-12-08T00:00:00"/>
    <m/>
    <n v="89.7"/>
    <m/>
    <m/>
    <x v="3"/>
    <s v="&lt;"/>
    <n v="0.1"/>
    <s v="dissolved, average of replicates"/>
    <n v="107.7442925544909"/>
    <s v=""/>
    <n v="0.1"/>
  </r>
  <r>
    <x v="2"/>
    <s v="SFD 4"/>
    <d v="2009-12-08T00:00:00"/>
    <m/>
    <n v="91.4"/>
    <m/>
    <m/>
    <x v="3"/>
    <s v="&lt;"/>
    <n v="0.1"/>
    <s v="dissolved"/>
    <n v="109.47197380604122"/>
    <s v=""/>
    <n v="0.1"/>
  </r>
  <r>
    <x v="2"/>
    <s v="SFD 5"/>
    <d v="2009-12-08T00:00:00"/>
    <m/>
    <n v="87.8"/>
    <m/>
    <m/>
    <x v="3"/>
    <m/>
    <n v="0.7"/>
    <s v="dissolved"/>
    <n v="105.8074237903915"/>
    <s v=""/>
    <n v="0.1"/>
  </r>
  <r>
    <x v="1"/>
    <s v="SFD 1"/>
    <d v="2009-12-14T00:00:00"/>
    <m/>
    <n v="89.35"/>
    <m/>
    <m/>
    <x v="0"/>
    <s v="&lt;"/>
    <n v="0.2"/>
    <s v="dissolved, average of replicates"/>
    <n v="2.0592039479233621"/>
    <s v=""/>
    <m/>
  </r>
  <r>
    <x v="1"/>
    <s v="SFD 3"/>
    <d v="2009-12-14T00:00:00"/>
    <m/>
    <n v="88.3"/>
    <m/>
    <m/>
    <x v="0"/>
    <s v="&lt;"/>
    <n v="0.2"/>
    <s v="dissolved, average of replicates"/>
    <n v="2.0412832465626387"/>
    <s v=""/>
    <m/>
  </r>
  <r>
    <x v="1"/>
    <s v="SFD 4"/>
    <d v="2009-12-14T00:00:00"/>
    <m/>
    <n v="90.2"/>
    <m/>
    <m/>
    <x v="0"/>
    <s v="&lt;"/>
    <n v="0.2"/>
    <s v="dissolved"/>
    <n v="2.0736705742048915"/>
    <s v=""/>
    <m/>
  </r>
  <r>
    <x v="1"/>
    <s v="SFD 5"/>
    <d v="2009-12-14T00:00:00"/>
    <m/>
    <n v="86"/>
    <m/>
    <m/>
    <x v="0"/>
    <s v="&lt;"/>
    <n v="0.2"/>
    <s v="dissolved"/>
    <n v="2.0018307477591391"/>
    <s v=""/>
    <m/>
  </r>
  <r>
    <x v="1"/>
    <s v="SFD 1"/>
    <d v="2009-12-14T00:00:00"/>
    <m/>
    <n v="89.35"/>
    <m/>
    <m/>
    <x v="1"/>
    <m/>
    <n v="0.7"/>
    <s v="dissolved, average of replicates, wet"/>
    <n v="8.134152749385537"/>
    <s v=""/>
    <m/>
  </r>
  <r>
    <x v="1"/>
    <s v="SFD 3"/>
    <d v="2009-12-14T00:00:00"/>
    <m/>
    <n v="88.3"/>
    <m/>
    <m/>
    <x v="1"/>
    <m/>
    <n v="0.64999999999999991"/>
    <s v="dissolved, average of replicates, wet"/>
    <n v="8.0524019630938763"/>
    <s v=""/>
    <m/>
  </r>
  <r>
    <x v="1"/>
    <s v="SFD 4"/>
    <d v="2009-12-14T00:00:00"/>
    <m/>
    <n v="90.2"/>
    <m/>
    <m/>
    <x v="1"/>
    <m/>
    <n v="0.8"/>
    <s v="dissolved, wet"/>
    <n v="8.2002295756586872"/>
    <s v=""/>
    <m/>
  </r>
  <r>
    <x v="1"/>
    <s v="SFD 5"/>
    <d v="2009-12-14T00:00:00"/>
    <m/>
    <n v="86"/>
    <m/>
    <m/>
    <x v="1"/>
    <m/>
    <n v="0.7"/>
    <s v="dissolved, wet"/>
    <n v="7.872831408800808"/>
    <s v=""/>
    <m/>
  </r>
  <r>
    <x v="1"/>
    <s v="SFD 1"/>
    <d v="2009-12-14T00:00:00"/>
    <m/>
    <n v="89.35"/>
    <m/>
    <m/>
    <x v="2"/>
    <s v="&lt;"/>
    <n v="0.05"/>
    <s v="dissolved, average of replicates, wet"/>
    <n v="2.2257783435492748"/>
    <s v=""/>
    <m/>
  </r>
  <r>
    <x v="1"/>
    <s v="SFD 3"/>
    <d v="2009-12-14T00:00:00"/>
    <m/>
    <n v="88.3"/>
    <m/>
    <m/>
    <x v="2"/>
    <s v="&lt;"/>
    <n v="0.05"/>
    <s v="dissolved, average of replicates, wet"/>
    <n v="2.1972123370070502"/>
    <s v=""/>
    <m/>
  </r>
  <r>
    <x v="1"/>
    <s v="SFD 4"/>
    <d v="2009-12-14T00:00:00"/>
    <m/>
    <n v="90.2"/>
    <m/>
    <m/>
    <x v="2"/>
    <s v="&lt;"/>
    <n v="0.05"/>
    <s v="dissolved, wet"/>
    <n v="2.2489186524782347"/>
    <s v=""/>
    <m/>
  </r>
  <r>
    <x v="1"/>
    <s v="SFD 5"/>
    <d v="2009-12-14T00:00:00"/>
    <m/>
    <n v="86"/>
    <m/>
    <m/>
    <x v="2"/>
    <s v="&lt;"/>
    <n v="0.05"/>
    <s v="dissolved, wet"/>
    <n v="2.1347148084789827"/>
    <s v=""/>
    <m/>
  </r>
  <r>
    <x v="1"/>
    <s v="SFD 1"/>
    <d v="2009-12-14T00:00:00"/>
    <m/>
    <n v="89.35"/>
    <m/>
    <m/>
    <x v="3"/>
    <s v="&lt;"/>
    <n v="0.1"/>
    <s v="dissolved, average of replicates"/>
    <n v="107.38797547731559"/>
    <s v=""/>
    <m/>
  </r>
  <r>
    <x v="1"/>
    <s v="SFD 3"/>
    <d v="2009-12-14T00:00:00"/>
    <m/>
    <n v="88.3"/>
    <m/>
    <m/>
    <x v="3"/>
    <s v="&lt;"/>
    <n v="0.1"/>
    <s v="dissolved, average of replicates"/>
    <n v="106.31774119110011"/>
    <s v=""/>
    <m/>
  </r>
  <r>
    <x v="1"/>
    <s v="SFD 4"/>
    <d v="2009-12-14T00:00:00"/>
    <m/>
    <n v="90.2"/>
    <m/>
    <m/>
    <x v="3"/>
    <s v="&lt;"/>
    <n v="0.1"/>
    <s v="dissolved"/>
    <n v="108.25294901839749"/>
    <s v=""/>
    <m/>
  </r>
  <r>
    <x v="1"/>
    <s v="SFD 5"/>
    <d v="2009-12-14T00:00:00"/>
    <m/>
    <n v="86"/>
    <m/>
    <m/>
    <x v="3"/>
    <s v="&lt;"/>
    <n v="0.1"/>
    <s v="dissolved"/>
    <n v="103.9665839914131"/>
    <s v=""/>
    <m/>
  </r>
  <r>
    <x v="2"/>
    <s v="SFD 1"/>
    <d v="2010-01-28T00:00:00"/>
    <m/>
    <n v="101.40000000000002"/>
    <m/>
    <m/>
    <x v="0"/>
    <s v="&lt;"/>
    <n v="0.20000000000000004"/>
    <s v="dissolved, average of replicates &amp; duplicate"/>
    <n v="2.2610897340869118"/>
    <s v=""/>
    <m/>
  </r>
  <r>
    <x v="2"/>
    <s v="SFD 3"/>
    <d v="2010-01-28T00:00:00"/>
    <m/>
    <n v="100.2"/>
    <m/>
    <m/>
    <x v="0"/>
    <s v="&lt;"/>
    <n v="0.2"/>
    <s v="dissolved"/>
    <n v="2.2412803574996807"/>
    <s v=""/>
    <m/>
  </r>
  <r>
    <x v="2"/>
    <s v="SFD 4"/>
    <d v="2010-01-28T00:00:00"/>
    <m/>
    <n v="100"/>
    <m/>
    <m/>
    <x v="0"/>
    <s v="&lt;"/>
    <n v="0.2"/>
    <s v="dissolved"/>
    <n v="2.2379727282906101"/>
    <s v=""/>
    <m/>
  </r>
  <r>
    <x v="2"/>
    <s v="SFD 5"/>
    <d v="2010-01-28T00:00:00"/>
    <m/>
    <n v="103.5"/>
    <m/>
    <m/>
    <x v="0"/>
    <s v="&lt;"/>
    <n v="0.2"/>
    <s v="dissolved"/>
    <n v="2.2956081490387015"/>
    <s v=""/>
    <m/>
  </r>
  <r>
    <x v="2"/>
    <s v="SFD 1"/>
    <d v="2010-01-28T00:00:00"/>
    <m/>
    <n v="101.40000000000002"/>
    <m/>
    <m/>
    <x v="1"/>
    <m/>
    <n v="0.9"/>
    <s v="dissolved, average of replicates &amp; duplicate, wet"/>
    <n v="9.0627804134281149"/>
    <s v=""/>
    <m/>
  </r>
  <r>
    <x v="2"/>
    <s v="SFD 3"/>
    <d v="2010-01-28T00:00:00"/>
    <m/>
    <n v="100.2"/>
    <m/>
    <m/>
    <x v="1"/>
    <m/>
    <n v="0.9"/>
    <s v="dissolved, wet"/>
    <n v="8.9710544550743254"/>
    <s v=""/>
    <m/>
  </r>
  <r>
    <x v="2"/>
    <s v="SFD 4"/>
    <d v="2010-01-28T00:00:00"/>
    <m/>
    <n v="100"/>
    <m/>
    <m/>
    <x v="1"/>
    <m/>
    <n v="1"/>
    <s v="dissolved, wet"/>
    <n v="8.9557513013341818"/>
    <s v=""/>
    <m/>
  </r>
  <r>
    <x v="2"/>
    <s v="SFD 5"/>
    <d v="2010-01-28T00:00:00"/>
    <m/>
    <n v="103.5"/>
    <m/>
    <m/>
    <x v="1"/>
    <m/>
    <n v="0.9"/>
    <s v="dissolved, wet"/>
    <n v="9.22292238216823"/>
    <s v=""/>
    <m/>
  </r>
  <r>
    <x v="2"/>
    <s v="SFD 1"/>
    <d v="2010-01-28T00:00:00"/>
    <m/>
    <n v="101.40000000000002"/>
    <m/>
    <m/>
    <x v="2"/>
    <s v="&lt;"/>
    <n v="5.000000000000001E-2"/>
    <s v="dissolved, average of replicates &amp; duplicate, wet"/>
    <n v="2.5550203509305338"/>
    <s v=""/>
    <m/>
  </r>
  <r>
    <x v="2"/>
    <s v="SFD 3"/>
    <d v="2010-01-28T00:00:00"/>
    <m/>
    <n v="100.2"/>
    <m/>
    <m/>
    <x v="2"/>
    <s v="&lt;"/>
    <n v="0.05"/>
    <s v="dissolved, wet"/>
    <n v="2.5221242224079905"/>
    <s v=""/>
    <m/>
  </r>
  <r>
    <x v="2"/>
    <s v="SFD 4"/>
    <d v="2010-01-28T00:00:00"/>
    <m/>
    <n v="100"/>
    <m/>
    <m/>
    <x v="2"/>
    <s v="&lt;"/>
    <n v="0.05"/>
    <s v="dissolved, wet"/>
    <n v="2.5166437242964461"/>
    <s v=""/>
    <m/>
  </r>
  <r>
    <x v="2"/>
    <s v="SFD 5"/>
    <d v="2010-01-28T00:00:00"/>
    <m/>
    <n v="103.5"/>
    <m/>
    <m/>
    <x v="2"/>
    <s v="&lt;"/>
    <n v="0.05"/>
    <s v="dissolved, wet"/>
    <n v="2.6126416922982507"/>
    <s v=""/>
    <m/>
  </r>
  <r>
    <x v="2"/>
    <s v="SFD 1"/>
    <d v="2010-01-28T00:00:00"/>
    <m/>
    <n v="101.40000000000002"/>
    <m/>
    <m/>
    <x v="3"/>
    <s v="&lt;"/>
    <n v="0.10000000000000002"/>
    <s v="dissolved, average of replicates &amp; duplicate"/>
    <n v="119.53888378393941"/>
    <s v=""/>
    <m/>
  </r>
  <r>
    <x v="2"/>
    <s v="SFD 3"/>
    <d v="2010-01-28T00:00:00"/>
    <m/>
    <n v="100.2"/>
    <m/>
    <m/>
    <x v="3"/>
    <s v="&lt;"/>
    <n v="0.1"/>
    <s v="dissolved"/>
    <n v="118.3391532348565"/>
    <s v=""/>
    <m/>
  </r>
  <r>
    <x v="2"/>
    <s v="SFD 4"/>
    <d v="2010-01-28T00:00:00"/>
    <m/>
    <n v="100"/>
    <m/>
    <m/>
    <x v="3"/>
    <s v="&lt;"/>
    <n v="0.1"/>
    <s v="dissolved"/>
    <n v="118.1389854569185"/>
    <s v=""/>
    <m/>
  </r>
  <r>
    <x v="2"/>
    <s v="SFD 5"/>
    <d v="2010-01-28T00:00:00"/>
    <m/>
    <n v="103.5"/>
    <m/>
    <m/>
    <x v="3"/>
    <s v="&lt;"/>
    <n v="0.1"/>
    <s v="dissolved"/>
    <n v="121.63321757391257"/>
    <s v=""/>
    <m/>
  </r>
  <r>
    <x v="2"/>
    <s v="SFD 1"/>
    <d v="2010-02-17T00:00:00"/>
    <m/>
    <n v="109.1"/>
    <m/>
    <m/>
    <x v="0"/>
    <s v="&lt;"/>
    <n v="0.2"/>
    <s v="dissolved, average of duplicate"/>
    <n v="2.3867687878160471"/>
    <s v=""/>
    <m/>
  </r>
  <r>
    <x v="2"/>
    <s v="SFD 3"/>
    <d v="2010-02-17T00:00:00"/>
    <m/>
    <n v="110.5"/>
    <m/>
    <m/>
    <x v="0"/>
    <s v="&lt;"/>
    <n v="0.2"/>
    <s v="dissolved"/>
    <n v="2.4093641442764642"/>
    <s v=""/>
    <m/>
  </r>
  <r>
    <x v="2"/>
    <s v="SFD 4"/>
    <d v="2010-02-17T00:00:00"/>
    <m/>
    <n v="113.1"/>
    <m/>
    <m/>
    <x v="0"/>
    <s v="&lt;"/>
    <n v="0.2"/>
    <s v="dissolved, average of replicates"/>
    <n v="2.451127716611234"/>
    <s v=""/>
    <m/>
  </r>
  <r>
    <x v="2"/>
    <s v="SFD 5"/>
    <d v="2010-02-17T00:00:00"/>
    <m/>
    <n v="112"/>
    <m/>
    <m/>
    <x v="0"/>
    <s v="&lt;"/>
    <n v="0.2"/>
    <s v="dissolved"/>
    <n v="2.4334897781187967"/>
    <s v=""/>
    <m/>
  </r>
  <r>
    <x v="2"/>
    <s v="SFD 1"/>
    <d v="2010-02-17T00:00:00"/>
    <m/>
    <n v="109.1"/>
    <m/>
    <m/>
    <x v="1"/>
    <m/>
    <n v="1.1000000000000001"/>
    <s v="dissolved, average of duplicate, dry"/>
    <n v="9.6476885331043771"/>
    <s v=""/>
    <m/>
  </r>
  <r>
    <x v="2"/>
    <s v="SFD 3"/>
    <d v="2010-02-17T00:00:00"/>
    <m/>
    <n v="110.5"/>
    <m/>
    <m/>
    <x v="1"/>
    <m/>
    <n v="1.1000000000000001"/>
    <s v="dissolved, dry"/>
    <n v="9.7533787958163281"/>
    <s v=""/>
    <m/>
  </r>
  <r>
    <x v="2"/>
    <s v="SFD 4"/>
    <d v="2010-02-17T00:00:00"/>
    <m/>
    <n v="113.1"/>
    <m/>
    <m/>
    <x v="1"/>
    <m/>
    <n v="1.1499999999999999"/>
    <s v="dissolved, average of replicates, dry"/>
    <n v="9.949146383204468"/>
    <s v=""/>
    <m/>
  </r>
  <r>
    <x v="2"/>
    <s v="SFD 5"/>
    <d v="2010-02-17T00:00:00"/>
    <m/>
    <n v="112"/>
    <m/>
    <m/>
    <x v="1"/>
    <m/>
    <n v="1.2"/>
    <s v="dissolved, dry"/>
    <n v="9.8664024244881521"/>
    <s v=""/>
    <m/>
  </r>
  <r>
    <x v="2"/>
    <s v="SFD 1"/>
    <d v="2010-02-17T00:00:00"/>
    <m/>
    <n v="109.1"/>
    <m/>
    <m/>
    <x v="2"/>
    <m/>
    <n v="6.5000000000000002E-2"/>
    <s v="dissolved, average of duplicate, dry"/>
    <n v="2.7666127243770444"/>
    <s v=""/>
    <m/>
  </r>
  <r>
    <x v="2"/>
    <s v="SFD 3"/>
    <d v="2010-02-17T00:00:00"/>
    <m/>
    <n v="110.5"/>
    <m/>
    <m/>
    <x v="2"/>
    <m/>
    <n v="7.0000000000000007E-2"/>
    <s v="dissolved, dry"/>
    <n v="2.8051732634177116"/>
    <s v=""/>
    <m/>
  </r>
  <r>
    <x v="2"/>
    <s v="SFD 4"/>
    <d v="2010-02-17T00:00:00"/>
    <m/>
    <n v="113.1"/>
    <m/>
    <m/>
    <x v="2"/>
    <m/>
    <n v="0.06"/>
    <s v="dissolved, average of replicates, dry"/>
    <n v="2.8768538137317465"/>
    <s v=""/>
    <m/>
  </r>
  <r>
    <x v="2"/>
    <s v="SFD 5"/>
    <d v="2010-02-17T00:00:00"/>
    <m/>
    <n v="112"/>
    <m/>
    <m/>
    <x v="2"/>
    <m/>
    <n v="0.06"/>
    <s v="dissolved, dry"/>
    <n v="2.8465167944765111"/>
    <s v=""/>
    <m/>
  </r>
  <r>
    <x v="2"/>
    <s v="SFD 1"/>
    <d v="2010-02-17T00:00:00"/>
    <m/>
    <n v="109.1"/>
    <m/>
    <m/>
    <x v="3"/>
    <m/>
    <n v="0.65"/>
    <s v="dissolved, average of duplicate"/>
    <n v="127.18683146433155"/>
    <s v=""/>
    <m/>
  </r>
  <r>
    <x v="2"/>
    <s v="SFD 3"/>
    <d v="2010-02-17T00:00:00"/>
    <m/>
    <n v="110.5"/>
    <m/>
    <m/>
    <x v="3"/>
    <m/>
    <n v="2.7"/>
    <s v="dissolved"/>
    <n v="128.56835732713222"/>
    <s v=""/>
    <m/>
  </r>
  <r>
    <x v="2"/>
    <s v="SFD 4"/>
    <d v="2010-02-17T00:00:00"/>
    <m/>
    <n v="113.1"/>
    <m/>
    <m/>
    <x v="3"/>
    <m/>
    <n v="1.9500000000000002"/>
    <s v="dissolved, average of replicates"/>
    <n v="131.12699300019804"/>
    <s v=""/>
    <m/>
  </r>
  <r>
    <x v="2"/>
    <s v="SFD 5"/>
    <d v="2010-02-17T00:00:00"/>
    <m/>
    <n v="112"/>
    <m/>
    <m/>
    <x v="3"/>
    <m/>
    <n v="2.9"/>
    <s v="dissolved"/>
    <n v="130.04560144189682"/>
    <s v="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2">
  <r>
    <s v="Winter-Summer 2009"/>
    <x v="0"/>
    <s v="SFD-1"/>
    <d v="2009-03-03T00:00:00"/>
    <m/>
    <x v="0"/>
    <n v="8.6"/>
    <s v="pH unit"/>
  </r>
  <r>
    <s v="Winter-Summer 2009"/>
    <x v="0"/>
    <s v="SFD-2"/>
    <d v="2009-03-03T00:00:00"/>
    <m/>
    <x v="0"/>
    <n v="8.6999999999999993"/>
    <s v="pH unit"/>
  </r>
  <r>
    <s v="Winter-Summer 2009"/>
    <x v="0"/>
    <s v="SFD-3"/>
    <d v="2009-03-03T00:00:00"/>
    <m/>
    <x v="0"/>
    <n v="8.6999999999999993"/>
    <s v="pH unit"/>
  </r>
  <r>
    <s v="Winter-Summer 2009"/>
    <x v="0"/>
    <s v="SFD-4"/>
    <d v="2009-03-03T00:00:00"/>
    <m/>
    <x v="0"/>
    <n v="8.6999999999999993"/>
    <s v="pH unit"/>
  </r>
  <r>
    <s v="Winter-Summer 2009"/>
    <x v="0"/>
    <s v="SFD-5"/>
    <d v="2009-03-03T00:00:00"/>
    <m/>
    <x v="0"/>
    <n v="8.6999999999999993"/>
    <s v="pH unit"/>
  </r>
  <r>
    <s v="Winter-Summer 2009"/>
    <x v="0"/>
    <s v="SFD-1"/>
    <d v="2009-08-03T00:00:00"/>
    <m/>
    <x v="0"/>
    <n v="8.8000000000000007"/>
    <s v="pH unit"/>
  </r>
  <r>
    <s v="Winter-Summer 2009"/>
    <x v="0"/>
    <s v="SFD-2"/>
    <d v="2009-08-03T00:00:00"/>
    <m/>
    <x v="0"/>
    <n v="8.6999999999999993"/>
    <s v="pH unit"/>
  </r>
  <r>
    <s v="Winter-Summer 2009"/>
    <x v="0"/>
    <s v="SFD-3"/>
    <d v="2009-08-03T00:00:00"/>
    <m/>
    <x v="0"/>
    <n v="8.6999999999999993"/>
    <s v="pH unit"/>
  </r>
  <r>
    <s v="Profile"/>
    <x v="1"/>
    <s v="SFD-1"/>
    <d v="2009-05-04T00:00:00"/>
    <n v="0.27"/>
    <x v="0"/>
    <n v="7.96"/>
    <m/>
  </r>
  <r>
    <s v="Profile"/>
    <x v="1"/>
    <s v="SFD-1"/>
    <d v="2009-05-04T00:00:00"/>
    <n v="0.67"/>
    <x v="0"/>
    <n v="7.86"/>
    <m/>
  </r>
  <r>
    <s v="Profile"/>
    <x v="1"/>
    <s v="SFD-1"/>
    <d v="2009-05-04T00:00:00"/>
    <n v="1.35"/>
    <x v="0"/>
    <n v="7.78"/>
    <m/>
  </r>
  <r>
    <s v="Profile"/>
    <x v="1"/>
    <s v="SFD-1"/>
    <d v="2009-05-04T00:00:00"/>
    <n v="2.0099999999999998"/>
    <x v="0"/>
    <n v="7.73"/>
    <m/>
  </r>
  <r>
    <s v="Profile"/>
    <x v="1"/>
    <s v="SFD-1"/>
    <d v="2009-05-04T00:00:00"/>
    <n v="2.66"/>
    <x v="0"/>
    <n v="7.64"/>
    <m/>
  </r>
  <r>
    <s v="Profile"/>
    <x v="1"/>
    <s v="SFD-1"/>
    <d v="2009-05-04T00:00:00"/>
    <n v="3.29"/>
    <x v="0"/>
    <n v="7.58"/>
    <m/>
  </r>
  <r>
    <s v="Profile"/>
    <x v="1"/>
    <s v="SFD-1"/>
    <d v="2009-05-04T00:00:00"/>
    <n v="3.48"/>
    <x v="0"/>
    <n v="7.55"/>
    <m/>
  </r>
  <r>
    <s v="Profile"/>
    <x v="1"/>
    <s v="SFD-2"/>
    <d v="2009-05-04T00:00:00"/>
    <n v="0.3"/>
    <x v="0"/>
    <n v="7.67"/>
    <m/>
  </r>
  <r>
    <s v="Profile"/>
    <x v="1"/>
    <s v="SFD-2"/>
    <d v="2009-05-04T00:00:00"/>
    <n v="0.69"/>
    <x v="0"/>
    <n v="7.64"/>
    <m/>
  </r>
  <r>
    <s v="Profile"/>
    <x v="1"/>
    <s v="SFD-2"/>
    <d v="2009-05-04T00:00:00"/>
    <n v="1.31"/>
    <x v="0"/>
    <n v="7.6"/>
    <m/>
  </r>
  <r>
    <s v="Profile"/>
    <x v="1"/>
    <s v="SFD-2"/>
    <d v="2009-05-04T00:00:00"/>
    <n v="1.97"/>
    <x v="0"/>
    <n v="7.59"/>
    <m/>
  </r>
  <r>
    <s v="Profile"/>
    <x v="1"/>
    <s v="SFD-2"/>
    <d v="2009-05-04T00:00:00"/>
    <n v="2.66"/>
    <x v="0"/>
    <n v="7.52"/>
    <m/>
  </r>
  <r>
    <s v="Profile"/>
    <x v="1"/>
    <s v="SFD-2"/>
    <d v="2009-05-04T00:00:00"/>
    <n v="3.31"/>
    <x v="0"/>
    <n v="7.43"/>
    <m/>
  </r>
  <r>
    <s v="Profile"/>
    <x v="1"/>
    <s v="SFD-2"/>
    <d v="2009-05-04T00:00:00"/>
    <n v="3.44"/>
    <x v="0"/>
    <n v="7.39"/>
    <m/>
  </r>
  <r>
    <s v="Profile"/>
    <x v="1"/>
    <s v="SFD-3"/>
    <d v="2009-05-04T00:00:00"/>
    <n v="0.31"/>
    <x v="0"/>
    <n v="7.59"/>
    <m/>
  </r>
  <r>
    <s v="Profile"/>
    <x v="1"/>
    <s v="SFD-3"/>
    <d v="2009-05-04T00:00:00"/>
    <n v="0.67"/>
    <x v="0"/>
    <n v="7.56"/>
    <m/>
  </r>
  <r>
    <s v="Profile"/>
    <x v="1"/>
    <s v="SFD-3"/>
    <d v="2009-05-04T00:00:00"/>
    <n v="1.34"/>
    <x v="0"/>
    <n v="7.53"/>
    <m/>
  </r>
  <r>
    <s v="Profile"/>
    <x v="1"/>
    <s v="SFD-3"/>
    <d v="2009-05-04T00:00:00"/>
    <n v="2.02"/>
    <x v="0"/>
    <n v="7.52"/>
    <m/>
  </r>
  <r>
    <s v="Profile"/>
    <x v="1"/>
    <s v="SFD-3"/>
    <d v="2009-05-04T00:00:00"/>
    <n v="2.67"/>
    <x v="0"/>
    <n v="7.51"/>
    <m/>
  </r>
  <r>
    <s v="Profile"/>
    <x v="1"/>
    <s v="SFD-3"/>
    <d v="2009-05-04T00:00:00"/>
    <n v="3.3"/>
    <x v="0"/>
    <n v="7.51"/>
    <m/>
  </r>
  <r>
    <s v="Profile"/>
    <x v="1"/>
    <s v="SFD-3"/>
    <d v="2009-05-04T00:00:00"/>
    <n v="3.55"/>
    <x v="0"/>
    <n v="7.49"/>
    <m/>
  </r>
  <r>
    <s v="Profile"/>
    <x v="2"/>
    <s v="SFD-1"/>
    <d v="2009-08-03T00:00:00"/>
    <n v="0.1"/>
    <x v="0"/>
    <n v="8.75"/>
    <m/>
  </r>
  <r>
    <s v="Profile"/>
    <x v="2"/>
    <s v="SFD-1"/>
    <d v="2009-08-03T00:00:00"/>
    <n v="0.5"/>
    <x v="0"/>
    <n v="8.73"/>
    <m/>
  </r>
  <r>
    <s v="Profile"/>
    <x v="2"/>
    <s v="SFD-1"/>
    <d v="2009-08-03T00:00:00"/>
    <n v="1"/>
    <x v="0"/>
    <n v="8.73"/>
    <m/>
  </r>
  <r>
    <s v="Profile"/>
    <x v="2"/>
    <s v="SFD-1"/>
    <d v="2009-08-03T00:00:00"/>
    <n v="1.5"/>
    <x v="0"/>
    <n v="8.5500000000000007"/>
    <m/>
  </r>
  <r>
    <s v="Profile"/>
    <x v="2"/>
    <s v="SFD-1"/>
    <d v="2009-08-03T00:00:00"/>
    <n v="2"/>
    <x v="0"/>
    <n v="8.39"/>
    <m/>
  </r>
  <r>
    <s v="Profile"/>
    <x v="2"/>
    <s v="SFD-1"/>
    <d v="2009-08-03T00:00:00"/>
    <n v="2.5"/>
    <x v="0"/>
    <n v="7.83"/>
    <m/>
  </r>
  <r>
    <s v="Profile"/>
    <x v="2"/>
    <s v="SFD-1"/>
    <d v="2009-08-03T00:00:00"/>
    <n v="3"/>
    <x v="0"/>
    <n v="7.45"/>
    <m/>
  </r>
  <r>
    <s v="Profile"/>
    <x v="2"/>
    <s v="SFD-2"/>
    <d v="2009-08-03T00:00:00"/>
    <n v="7.0000000000000007E-2"/>
    <x v="0"/>
    <n v="8.59"/>
    <m/>
  </r>
  <r>
    <s v="Profile"/>
    <x v="2"/>
    <s v="SFD-2"/>
    <d v="2009-08-03T00:00:00"/>
    <n v="0.49"/>
    <x v="0"/>
    <n v="8.74"/>
    <m/>
  </r>
  <r>
    <s v="Profile"/>
    <x v="2"/>
    <s v="SFD-2"/>
    <d v="2009-08-03T00:00:00"/>
    <n v="0.99"/>
    <x v="0"/>
    <n v="8.74"/>
    <m/>
  </r>
  <r>
    <s v="Profile"/>
    <x v="2"/>
    <s v="SFD-2"/>
    <d v="2009-08-03T00:00:00"/>
    <n v="1.5"/>
    <x v="0"/>
    <n v="8.7100000000000009"/>
    <m/>
  </r>
  <r>
    <s v="Profile"/>
    <x v="2"/>
    <s v="SFD-2"/>
    <d v="2009-08-03T00:00:00"/>
    <n v="1.99"/>
    <x v="0"/>
    <n v="8.68"/>
    <m/>
  </r>
  <r>
    <s v="Profile"/>
    <x v="2"/>
    <s v="SFD-2"/>
    <d v="2009-08-03T00:00:00"/>
    <n v="2.5"/>
    <x v="0"/>
    <n v="8.2799999999999994"/>
    <m/>
  </r>
  <r>
    <s v="Profile"/>
    <x v="2"/>
    <s v="SFD-2"/>
    <d v="2009-08-03T00:00:00"/>
    <n v="2.99"/>
    <x v="0"/>
    <n v="7.98"/>
    <m/>
  </r>
  <r>
    <s v="Profile"/>
    <x v="2"/>
    <s v="SFD-2"/>
    <d v="2009-08-03T00:00:00"/>
    <n v="2.98"/>
    <x v="0"/>
    <n v="7.94"/>
    <m/>
  </r>
  <r>
    <s v="Profile"/>
    <x v="2"/>
    <s v="SFD-2"/>
    <d v="2009-08-03T00:00:00"/>
    <n v="0.09"/>
    <x v="0"/>
    <n v="8.9600000000000009"/>
    <m/>
  </r>
  <r>
    <s v="Profile"/>
    <x v="2"/>
    <s v="SFD-2"/>
    <d v="2009-08-03T00:00:00"/>
    <n v="0.5"/>
    <x v="0"/>
    <n v="8.85"/>
    <m/>
  </r>
  <r>
    <s v="Profile"/>
    <x v="2"/>
    <s v="SFD-2"/>
    <d v="2009-08-03T00:00:00"/>
    <n v="1.01"/>
    <x v="0"/>
    <n v="8.86"/>
    <m/>
  </r>
  <r>
    <s v="Profile"/>
    <x v="2"/>
    <s v="SFD-2"/>
    <d v="2009-08-03T00:00:00"/>
    <n v="1.5"/>
    <x v="0"/>
    <n v="8.7799999999999994"/>
    <m/>
  </r>
  <r>
    <s v="Profile"/>
    <x v="2"/>
    <s v="SFD-2"/>
    <d v="2009-08-03T00:00:00"/>
    <n v="1.99"/>
    <x v="0"/>
    <n v="8.5"/>
    <m/>
  </r>
  <r>
    <s v="Profile"/>
    <x v="2"/>
    <s v="SFD-2"/>
    <d v="2009-08-03T00:00:00"/>
    <n v="2.4900000000000002"/>
    <x v="0"/>
    <n v="8.09"/>
    <m/>
  </r>
  <r>
    <s v="Profile"/>
    <x v="2"/>
    <s v="SFD-2"/>
    <d v="2009-08-03T00:00:00"/>
    <n v="3.01"/>
    <x v="0"/>
    <n v="7.93"/>
    <m/>
  </r>
  <r>
    <s v="Profile"/>
    <x v="2"/>
    <s v="SFD-3"/>
    <d v="2009-08-03T00:00:00"/>
    <n v="0.48"/>
    <x v="0"/>
    <n v="8.5500000000000007"/>
    <m/>
  </r>
  <r>
    <s v="Profile"/>
    <x v="2"/>
    <s v="SFD-3"/>
    <d v="2009-08-03T00:00:00"/>
    <n v="0.98"/>
    <x v="0"/>
    <n v="8.65"/>
    <m/>
  </r>
  <r>
    <s v="Profile"/>
    <x v="2"/>
    <s v="SFD-3"/>
    <d v="2009-08-03T00:00:00"/>
    <n v="2"/>
    <x v="0"/>
    <n v="8.64"/>
    <m/>
  </r>
  <r>
    <s v="Profile"/>
    <x v="2"/>
    <s v="SFD-3"/>
    <d v="2009-08-03T00:00:00"/>
    <n v="0.1"/>
    <x v="0"/>
    <n v="8.73"/>
    <m/>
  </r>
  <r>
    <s v="Profile"/>
    <x v="2"/>
    <s v="SFD-3"/>
    <d v="2009-08-03T00:00:00"/>
    <n v="1.5"/>
    <x v="0"/>
    <n v="8.64"/>
    <m/>
  </r>
  <r>
    <s v="Profile"/>
    <x v="2"/>
    <s v="SFD-3"/>
    <d v="2009-08-03T00:00:00"/>
    <n v="0.09"/>
    <x v="0"/>
    <n v="9.02"/>
    <m/>
  </r>
  <r>
    <s v="Profile"/>
    <x v="2"/>
    <s v="SFD-3"/>
    <d v="2009-08-03T00:00:00"/>
    <n v="0.09"/>
    <x v="0"/>
    <n v="8.99"/>
    <m/>
  </r>
  <r>
    <s v="Profile"/>
    <x v="2"/>
    <s v="SFD-3"/>
    <d v="2009-08-03T00:00:00"/>
    <n v="0.49"/>
    <x v="0"/>
    <n v="9"/>
    <m/>
  </r>
  <r>
    <s v="Profile"/>
    <x v="2"/>
    <s v="SFD-3"/>
    <d v="2009-08-03T00:00:00"/>
    <n v="1"/>
    <x v="0"/>
    <n v="9.01"/>
    <m/>
  </r>
  <r>
    <s v="Profile"/>
    <x v="2"/>
    <s v="SFD-3"/>
    <d v="2009-08-03T00:00:00"/>
    <n v="1.51"/>
    <x v="0"/>
    <n v="8.9499999999999993"/>
    <m/>
  </r>
  <r>
    <s v="Profile"/>
    <x v="2"/>
    <s v="SFD-3"/>
    <d v="2009-08-03T00:00:00"/>
    <n v="2.0099999999999998"/>
    <x v="0"/>
    <n v="8.74"/>
    <m/>
  </r>
  <r>
    <s v="Profile"/>
    <x v="2"/>
    <s v="SFD-1"/>
    <d v="2009-12-14T00:00:00"/>
    <n v="0.5"/>
    <x v="0"/>
    <n v="8.6300000000000008"/>
    <s v="mg/L"/>
  </r>
  <r>
    <s v="Profile"/>
    <x v="2"/>
    <s v="SFD-1"/>
    <d v="2009-12-14T00:00:00"/>
    <n v="1"/>
    <x v="0"/>
    <n v="8.6999999999999993"/>
    <s v="mg/L"/>
  </r>
  <r>
    <s v="Profile"/>
    <x v="2"/>
    <s v="SFD-1"/>
    <d v="2009-12-14T00:00:00"/>
    <n v="1.5"/>
    <x v="0"/>
    <n v="8.73"/>
    <s v="mg/L"/>
  </r>
  <r>
    <s v="Profile"/>
    <x v="2"/>
    <s v="SFD-1"/>
    <d v="2009-12-14T00:00:00"/>
    <n v="2"/>
    <x v="0"/>
    <n v="8.73"/>
    <s v="mg/L"/>
  </r>
  <r>
    <s v="Profile"/>
    <x v="2"/>
    <s v="SFD-1"/>
    <d v="2009-12-14T00:00:00"/>
    <n v="2.5"/>
    <x v="0"/>
    <n v="8.6300000000000008"/>
    <s v="mg/L"/>
  </r>
  <r>
    <s v="Profile"/>
    <x v="2"/>
    <s v="SFD-3"/>
    <d v="2009-12-14T00:00:00"/>
    <n v="0.5"/>
    <x v="0"/>
    <n v="8.82"/>
    <s v="mg/L"/>
  </r>
  <r>
    <s v="Profile"/>
    <x v="2"/>
    <s v="SFD-3"/>
    <d v="2009-12-14T00:00:00"/>
    <n v="1"/>
    <x v="0"/>
    <n v="8.89"/>
    <s v="mg/L"/>
  </r>
  <r>
    <s v="Profile"/>
    <x v="2"/>
    <s v="SFD-3"/>
    <d v="2009-12-14T00:00:00"/>
    <n v="1.5"/>
    <x v="0"/>
    <n v="8.9"/>
    <s v="mg/L"/>
  </r>
  <r>
    <s v="Profile"/>
    <x v="2"/>
    <s v="SFD-3"/>
    <d v="2009-12-14T00:00:00"/>
    <n v="2"/>
    <x v="0"/>
    <n v="8.9"/>
    <s v="mg/L"/>
  </r>
  <r>
    <s v="Profile"/>
    <x v="2"/>
    <s v="SFD-3"/>
    <d v="2009-12-14T00:00:00"/>
    <n v="2.5"/>
    <x v="0"/>
    <n v="8.8800000000000008"/>
    <s v="mg/L"/>
  </r>
  <r>
    <s v="Profile"/>
    <x v="2"/>
    <s v="SFD-3"/>
    <d v="2009-12-14T00:00:00"/>
    <n v="2.8"/>
    <x v="0"/>
    <n v="8.8699999999999992"/>
    <s v="mg/L"/>
  </r>
  <r>
    <s v="Profile"/>
    <x v="2"/>
    <s v="SFD-4"/>
    <d v="2009-12-14T00:00:00"/>
    <n v="0"/>
    <x v="0"/>
    <n v="8.08"/>
    <s v="mg/L"/>
  </r>
  <r>
    <s v="Profile"/>
    <x v="2"/>
    <s v="SFD-5"/>
    <d v="2009-12-14T00:00:00"/>
    <n v="0"/>
    <x v="0"/>
    <n v="8.65"/>
    <s v="mg/L"/>
  </r>
  <r>
    <m/>
    <x v="3"/>
    <m/>
    <d v="1992-08-10T00:00:00"/>
    <n v="0"/>
    <x v="0"/>
    <n v="9.1"/>
    <m/>
  </r>
  <r>
    <m/>
    <x v="3"/>
    <m/>
    <d v="1992-08-10T00:00:00"/>
    <n v="2"/>
    <x v="0"/>
    <n v="9.1999999999999993"/>
    <m/>
  </r>
  <r>
    <m/>
    <x v="3"/>
    <m/>
    <d v="1992-08-10T00:00:00"/>
    <n v="3.5"/>
    <x v="0"/>
    <n v="9.1"/>
    <m/>
  </r>
  <r>
    <m/>
    <x v="3"/>
    <m/>
    <d v="1992-08-10T00:00:00"/>
    <n v="0"/>
    <x v="0"/>
    <n v="8.9"/>
    <m/>
  </r>
  <r>
    <m/>
    <x v="3"/>
    <m/>
    <d v="1992-08-10T00:00:00"/>
    <n v="2.5"/>
    <x v="0"/>
    <n v="8.6999999999999993"/>
    <m/>
  </r>
  <r>
    <m/>
    <x v="3"/>
    <m/>
    <d v="1992-08-10T00:00:00"/>
    <n v="0"/>
    <x v="0"/>
    <n v="9.1"/>
    <m/>
  </r>
  <r>
    <m/>
    <x v="3"/>
    <m/>
    <d v="1992-08-10T00:00:00"/>
    <n v="2.5"/>
    <x v="0"/>
    <n v="9.1"/>
    <m/>
  </r>
  <r>
    <m/>
    <x v="3"/>
    <m/>
    <d v="1992-09-10T00:00:00"/>
    <n v="0"/>
    <x v="0"/>
    <n v="8.9"/>
    <m/>
  </r>
  <r>
    <m/>
    <x v="3"/>
    <m/>
    <d v="1992-09-10T00:00:00"/>
    <n v="2"/>
    <x v="0"/>
    <n v="8.9"/>
    <m/>
  </r>
  <r>
    <m/>
    <x v="3"/>
    <m/>
    <d v="1992-09-10T00:00:00"/>
    <n v="3.5"/>
    <x v="0"/>
    <n v="8.9"/>
    <m/>
  </r>
  <r>
    <m/>
    <x v="3"/>
    <m/>
    <d v="1992-10-13T00:00:00"/>
    <n v="0"/>
    <x v="0"/>
    <n v="8.6999999999999993"/>
    <m/>
  </r>
  <r>
    <m/>
    <x v="3"/>
    <m/>
    <d v="1992-10-13T00:00:00"/>
    <n v="2"/>
    <x v="0"/>
    <n v="8.6999999999999993"/>
    <m/>
  </r>
  <r>
    <m/>
    <x v="3"/>
    <m/>
    <d v="1992-10-13T00:00:00"/>
    <n v="3.5"/>
    <x v="0"/>
    <n v="8.6"/>
    <m/>
  </r>
  <r>
    <m/>
    <x v="3"/>
    <m/>
    <d v="1992-11-03T00:00:00"/>
    <n v="0"/>
    <x v="0"/>
    <n v="8.6999999999999993"/>
    <m/>
  </r>
  <r>
    <m/>
    <x v="3"/>
    <m/>
    <d v="1992-11-03T00:00:00"/>
    <n v="1.5"/>
    <x v="0"/>
    <n v="8.8000000000000007"/>
    <m/>
  </r>
  <r>
    <m/>
    <x v="3"/>
    <m/>
    <d v="1992-11-03T00:00:00"/>
    <n v="2.5"/>
    <x v="0"/>
    <n v="8.6999999999999993"/>
    <m/>
  </r>
  <r>
    <m/>
    <x v="3"/>
    <m/>
    <d v="1992-12-10T00:00:00"/>
    <n v="0"/>
    <x v="0"/>
    <n v="8.6999999999999993"/>
    <m/>
  </r>
  <r>
    <m/>
    <x v="3"/>
    <m/>
    <d v="1992-12-10T00:00:00"/>
    <n v="2.5"/>
    <x v="0"/>
    <n v="8.6"/>
    <m/>
  </r>
  <r>
    <m/>
    <x v="3"/>
    <m/>
    <d v="1992-12-10T00:00:00"/>
    <n v="3.5"/>
    <x v="0"/>
    <n v="8.6"/>
    <m/>
  </r>
  <r>
    <m/>
    <x v="3"/>
    <m/>
    <d v="1993-01-14T00:00:00"/>
    <n v="0"/>
    <x v="0"/>
    <n v="8.3000000000000007"/>
    <m/>
  </r>
  <r>
    <m/>
    <x v="3"/>
    <m/>
    <d v="1993-01-14T00:00:00"/>
    <n v="2"/>
    <x v="0"/>
    <n v="8.4"/>
    <m/>
  </r>
  <r>
    <m/>
    <x v="3"/>
    <m/>
    <d v="1993-01-14T00:00:00"/>
    <n v="3.5"/>
    <x v="0"/>
    <n v="8.4"/>
    <m/>
  </r>
  <r>
    <m/>
    <x v="3"/>
    <m/>
    <d v="1993-02-03T00:00:00"/>
    <n v="0"/>
    <x v="0"/>
    <n v="8"/>
    <m/>
  </r>
  <r>
    <m/>
    <x v="3"/>
    <m/>
    <d v="1993-02-03T00:00:00"/>
    <n v="2"/>
    <x v="0"/>
    <n v="8.1999999999999993"/>
    <m/>
  </r>
  <r>
    <m/>
    <x v="3"/>
    <m/>
    <d v="1993-02-03T00:00:00"/>
    <n v="3"/>
    <x v="0"/>
    <n v="8.1999999999999993"/>
    <m/>
  </r>
  <r>
    <m/>
    <x v="3"/>
    <m/>
    <d v="1993-03-09T00:00:00"/>
    <n v="0"/>
    <x v="0"/>
    <n v="8.1"/>
    <m/>
  </r>
  <r>
    <m/>
    <x v="3"/>
    <m/>
    <d v="1993-03-09T00:00:00"/>
    <n v="2"/>
    <x v="0"/>
    <n v="8.3000000000000007"/>
    <m/>
  </r>
  <r>
    <m/>
    <x v="3"/>
    <m/>
    <d v="1993-03-09T00:00:00"/>
    <n v="3.5"/>
    <x v="0"/>
    <n v="8.3000000000000007"/>
    <m/>
  </r>
  <r>
    <m/>
    <x v="3"/>
    <m/>
    <d v="1993-04-14T00:00:00"/>
    <n v="0"/>
    <x v="0"/>
    <n v="8.6999999999999993"/>
    <m/>
  </r>
  <r>
    <m/>
    <x v="3"/>
    <m/>
    <d v="1993-04-14T00:00:00"/>
    <n v="1.5"/>
    <x v="0"/>
    <n v="8.6999999999999993"/>
    <m/>
  </r>
  <r>
    <m/>
    <x v="3"/>
    <m/>
    <d v="1993-04-14T00:00:00"/>
    <n v="2.5"/>
    <x v="0"/>
    <n v="8.6999999999999993"/>
    <m/>
  </r>
  <r>
    <m/>
    <x v="3"/>
    <m/>
    <d v="1993-05-25T00:00:00"/>
    <n v="0"/>
    <x v="0"/>
    <n v="8.9"/>
    <m/>
  </r>
  <r>
    <m/>
    <x v="3"/>
    <m/>
    <d v="1993-05-25T00:00:00"/>
    <n v="1.5"/>
    <x v="0"/>
    <n v="8.9"/>
    <m/>
  </r>
  <r>
    <m/>
    <x v="3"/>
    <m/>
    <d v="1993-05-25T00:00:00"/>
    <n v="2.5"/>
    <x v="0"/>
    <n v="8.9"/>
    <m/>
  </r>
  <r>
    <m/>
    <x v="3"/>
    <m/>
    <d v="1993-06-21T00:00:00"/>
    <n v="0"/>
    <x v="0"/>
    <n v="9.5"/>
    <m/>
  </r>
  <r>
    <m/>
    <x v="3"/>
    <m/>
    <d v="1993-06-21T00:00:00"/>
    <n v="1.5"/>
    <x v="0"/>
    <n v="9.6"/>
    <m/>
  </r>
  <r>
    <m/>
    <x v="3"/>
    <m/>
    <d v="1993-06-21T00:00:00"/>
    <n v="2.5"/>
    <x v="0"/>
    <n v="9.6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0" dataOnRows="1" applyNumberFormats="0" applyBorderFormats="0" applyFontFormats="0" applyPatternFormats="0" applyAlignmentFormats="0" applyWidthHeightFormats="1" dataCaption="Data" updatedVersion="3" showMemberPropertyTips="0" useAutoFormatting="1" colGrandTotals="0" itemPrintTitles="1" createdVersion="1" indent="0" compact="0" compactData="0" gridDropZones="1">
  <location ref="A4:D33" firstHeaderRow="1" firstDataRow="2" firstDataCol="2"/>
  <pivotFields count="14">
    <pivotField axis="axisRow" compact="0" outline="0" subtotalTop="0" showAll="0" includeNewItemsInFilter="1">
      <items count="4">
        <item x="1"/>
        <item x="2"/>
        <item x="0"/>
        <item t="default"/>
      </items>
    </pivotField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5">
        <item h="1" x="0"/>
        <item x="1"/>
        <item x="2"/>
        <item h="1" x="3"/>
        <item t="default"/>
      </items>
    </pivotField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numFmtId="2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</pivotFields>
  <rowFields count="2">
    <field x="0"/>
    <field x="-2"/>
  </rowFields>
  <rowItems count="28">
    <i>
      <x/>
      <x/>
    </i>
    <i r="1" i="1">
      <x v="1"/>
    </i>
    <i r="1" i="2">
      <x v="2"/>
    </i>
    <i r="1" i="3">
      <x v="3"/>
    </i>
    <i r="1" i="4">
      <x v="4"/>
    </i>
    <i r="1" i="5">
      <x v="5"/>
    </i>
    <i r="1" i="6">
      <x v="6"/>
    </i>
    <i>
      <x v="1"/>
      <x/>
    </i>
    <i r="1" i="1">
      <x v="1"/>
    </i>
    <i r="1" i="2">
      <x v="2"/>
    </i>
    <i r="1" i="3">
      <x v="3"/>
    </i>
    <i r="1" i="4">
      <x v="4"/>
    </i>
    <i r="1" i="5">
      <x v="5"/>
    </i>
    <i r="1" i="6">
      <x v="6"/>
    </i>
    <i>
      <x v="2"/>
      <x/>
    </i>
    <i r="1" i="1">
      <x v="1"/>
    </i>
    <i r="1" i="2">
      <x v="2"/>
    </i>
    <i r="1" i="3">
      <x v="3"/>
    </i>
    <i r="1" i="4">
      <x v="4"/>
    </i>
    <i r="1" i="5">
      <x v="5"/>
    </i>
    <i r="1" i="6">
      <x v="6"/>
    </i>
    <i t="grand">
      <x/>
    </i>
    <i t="grand" i="1">
      <x/>
    </i>
    <i t="grand" i="2">
      <x/>
    </i>
    <i t="grand" i="3">
      <x/>
    </i>
    <i t="grand" i="4">
      <x/>
    </i>
    <i t="grand" i="5">
      <x/>
    </i>
    <i t="grand" i="6">
      <x/>
    </i>
  </rowItems>
  <colFields count="1">
    <field x="7"/>
  </colFields>
  <colItems count="2">
    <i>
      <x v="1"/>
    </i>
    <i>
      <x v="2"/>
    </i>
  </colItems>
  <dataFields count="7">
    <dataField name="Number of Exceedances" fld="12" subtotal="countNums" baseField="0" baseItem="0"/>
    <dataField name="Number of Samples" fld="9" subtotal="countNums" baseField="0" baseItem="0"/>
    <dataField name="Average Result" fld="9" subtotal="average" baseField="0" baseItem="0" numFmtId="2"/>
    <dataField name="Minimum Result" fld="9" subtotal="min" baseField="0" baseItem="0" numFmtId="2"/>
    <dataField name="Maximum Result" fld="9" subtotal="max" baseField="0" baseItem="0" numFmtId="2"/>
    <dataField name="Start Date" fld="2" subtotal="min" baseField="0" baseItem="0" numFmtId="14"/>
    <dataField name="End Date" fld="2" subtotal="max" baseField="0" baseItem="0" numFmtId="14"/>
  </dataField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13" dataOnRows="1" applyNumberFormats="0" applyBorderFormats="0" applyFontFormats="0" applyPatternFormats="0" applyAlignmentFormats="0" applyWidthHeightFormats="1" dataCaption="Values" updatedVersion="3" minRefreshableVersion="3" showCalcMbrs="0" useAutoFormatting="1" colGrandTotals="0" itemPrintTitles="1" createdVersion="3" indent="0" outline="1" outlineData="1" multipleFieldFilters="0">
  <location ref="A3:B38" firstHeaderRow="1" firstDataRow="2" firstDataCol="1"/>
  <pivotFields count="8">
    <pivotField showAll="0"/>
    <pivotField axis="axisRow" showAll="0">
      <items count="5">
        <item x="3"/>
        <item x="0"/>
        <item x="1"/>
        <item x="2"/>
        <item t="default"/>
      </items>
    </pivotField>
    <pivotField showAll="0"/>
    <pivotField dataField="1" numFmtId="14" showAll="0"/>
    <pivotField showAll="0"/>
    <pivotField axis="axisCol" showAll="0">
      <items count="11">
        <item x="0"/>
        <item h="1" m="1" x="8"/>
        <item h="1" m="1" x="9"/>
        <item h="1" m="1" x="2"/>
        <item h="1" m="1" x="6"/>
        <item h="1" m="1" x="7"/>
        <item h="1" m="1" x="1"/>
        <item h="1" m="1" x="5"/>
        <item h="1" m="1" x="4"/>
        <item h="1" m="1" x="3"/>
        <item t="default"/>
      </items>
    </pivotField>
    <pivotField dataField="1" showAll="0"/>
    <pivotField showAll="0"/>
  </pivotFields>
  <rowFields count="2">
    <field x="1"/>
    <field x="-2"/>
  </rowFields>
  <rowItems count="34">
    <i>
      <x/>
    </i>
    <i r="1">
      <x/>
    </i>
    <i r="1" i="1">
      <x v="1"/>
    </i>
    <i r="1" i="2">
      <x v="2"/>
    </i>
    <i r="1" i="3">
      <x v="3"/>
    </i>
    <i r="1" i="4">
      <x v="4"/>
    </i>
    <i r="1" i="5">
      <x v="5"/>
    </i>
    <i>
      <x v="1"/>
    </i>
    <i r="1">
      <x/>
    </i>
    <i r="1" i="1">
      <x v="1"/>
    </i>
    <i r="1" i="2">
      <x v="2"/>
    </i>
    <i r="1" i="3">
      <x v="3"/>
    </i>
    <i r="1" i="4">
      <x v="4"/>
    </i>
    <i r="1" i="5">
      <x v="5"/>
    </i>
    <i>
      <x v="2"/>
    </i>
    <i r="1">
      <x/>
    </i>
    <i r="1" i="1">
      <x v="1"/>
    </i>
    <i r="1" i="2">
      <x v="2"/>
    </i>
    <i r="1" i="3">
      <x v="3"/>
    </i>
    <i r="1" i="4">
      <x v="4"/>
    </i>
    <i r="1" i="5">
      <x v="5"/>
    </i>
    <i>
      <x v="3"/>
    </i>
    <i r="1">
      <x/>
    </i>
    <i r="1" i="1">
      <x v="1"/>
    </i>
    <i r="1" i="2">
      <x v="2"/>
    </i>
    <i r="1" i="3">
      <x v="3"/>
    </i>
    <i r="1" i="4">
      <x v="4"/>
    </i>
    <i r="1" i="5">
      <x v="5"/>
    </i>
    <i t="grand">
      <x/>
    </i>
    <i t="grand" i="1">
      <x/>
    </i>
    <i t="grand" i="2">
      <x/>
    </i>
    <i t="grand" i="3">
      <x/>
    </i>
    <i t="grand" i="4">
      <x/>
    </i>
    <i t="grand" i="5">
      <x/>
    </i>
  </rowItems>
  <colFields count="1">
    <field x="5"/>
  </colFields>
  <colItems count="1">
    <i>
      <x/>
    </i>
  </colItems>
  <dataFields count="6">
    <dataField name="Number of Sample" fld="6" subtotal="countNums" baseField="0" baseItem="0"/>
    <dataField name="Average of Result" fld="6" subtotal="average" baseField="0" baseItem="0" numFmtId="2"/>
    <dataField name="Min of Result" fld="6" subtotal="min" baseField="0" baseItem="0"/>
    <dataField name="Max of Result" fld="6" subtotal="max" baseField="0" baseItem="0"/>
    <dataField name="Start Date" fld="3" subtotal="min" baseField="0" baseItem="0" numFmtId="14"/>
    <dataField name="End Date" fld="3" subtotal="max" baseField="0" baseItem="0" numFmtId="14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8"/>
  <sheetViews>
    <sheetView tabSelected="1" workbookViewId="0"/>
  </sheetViews>
  <sheetFormatPr defaultRowHeight="12.75"/>
  <cols>
    <col min="1" max="1" width="27.7109375" customWidth="1"/>
    <col min="2" max="2" width="13.140625" customWidth="1"/>
    <col min="3" max="3" width="11.85546875" customWidth="1"/>
    <col min="4" max="4" width="12.42578125" customWidth="1"/>
  </cols>
  <sheetData>
    <row r="1" spans="1:4" ht="15">
      <c r="A1" s="124" t="s">
        <v>223</v>
      </c>
      <c r="B1" s="116"/>
      <c r="C1" s="116"/>
      <c r="D1" s="116"/>
    </row>
    <row r="2" spans="1:4" ht="15">
      <c r="A2" s="116"/>
      <c r="B2" s="116"/>
      <c r="C2" s="116"/>
      <c r="D2" s="116"/>
    </row>
    <row r="3" spans="1:4" ht="15">
      <c r="A3" s="125"/>
      <c r="B3" s="126" t="s">
        <v>116</v>
      </c>
    </row>
    <row r="4" spans="1:4" ht="15">
      <c r="A4" s="127" t="s">
        <v>201</v>
      </c>
      <c r="B4" s="123"/>
    </row>
    <row r="5" spans="1:4" ht="15">
      <c r="A5" s="117" t="s">
        <v>15</v>
      </c>
      <c r="B5" s="117">
        <v>0</v>
      </c>
    </row>
    <row r="6" spans="1:4" ht="15">
      <c r="A6" s="117" t="s">
        <v>17</v>
      </c>
      <c r="B6" s="117">
        <v>8</v>
      </c>
    </row>
    <row r="7" spans="1:4" ht="15">
      <c r="A7" s="117" t="s">
        <v>13</v>
      </c>
      <c r="B7" s="119">
        <v>0.80625000000000002</v>
      </c>
    </row>
    <row r="8" spans="1:4" ht="15">
      <c r="A8" s="117" t="s">
        <v>19</v>
      </c>
      <c r="B8" s="119">
        <v>0.64999999999999991</v>
      </c>
    </row>
    <row r="9" spans="1:4" ht="15">
      <c r="A9" s="117" t="s">
        <v>21</v>
      </c>
      <c r="B9" s="119">
        <v>1</v>
      </c>
    </row>
    <row r="10" spans="1:4" ht="15">
      <c r="A10" s="117" t="s">
        <v>23</v>
      </c>
      <c r="B10" s="120">
        <v>40134</v>
      </c>
    </row>
    <row r="11" spans="1:4" ht="15">
      <c r="A11" s="117" t="s">
        <v>25</v>
      </c>
      <c r="B11" s="120">
        <v>40161</v>
      </c>
    </row>
    <row r="12" spans="1:4" ht="15">
      <c r="A12" s="127" t="s">
        <v>202</v>
      </c>
      <c r="B12" s="128"/>
    </row>
    <row r="13" spans="1:4" ht="15">
      <c r="A13" s="117" t="s">
        <v>15</v>
      </c>
      <c r="B13" s="117">
        <v>0</v>
      </c>
    </row>
    <row r="14" spans="1:4" ht="15">
      <c r="A14" s="117" t="s">
        <v>17</v>
      </c>
      <c r="B14" s="117">
        <v>12</v>
      </c>
    </row>
    <row r="15" spans="1:4" ht="15">
      <c r="A15" s="117" t="s">
        <v>13</v>
      </c>
      <c r="B15" s="119">
        <v>1.0541666666666665</v>
      </c>
    </row>
    <row r="16" spans="1:4" ht="15">
      <c r="A16" s="117" t="s">
        <v>19</v>
      </c>
      <c r="B16" s="119">
        <v>0.6</v>
      </c>
    </row>
    <row r="17" spans="1:2" ht="15">
      <c r="A17" s="117" t="s">
        <v>21</v>
      </c>
      <c r="B17" s="119">
        <v>1.5</v>
      </c>
    </row>
    <row r="18" spans="1:2" ht="15">
      <c r="A18" s="117" t="s">
        <v>23</v>
      </c>
      <c r="B18" s="120">
        <v>40155</v>
      </c>
    </row>
    <row r="19" spans="1:2" ht="15">
      <c r="A19" s="117" t="s">
        <v>25</v>
      </c>
      <c r="B19" s="120">
        <v>40226</v>
      </c>
    </row>
    <row r="20" spans="1:2" ht="15">
      <c r="A20" s="127" t="s">
        <v>232</v>
      </c>
      <c r="B20" s="128"/>
    </row>
    <row r="21" spans="1:2" ht="15">
      <c r="A21" s="117" t="s">
        <v>15</v>
      </c>
      <c r="B21" s="117">
        <v>0</v>
      </c>
    </row>
    <row r="22" spans="1:2" ht="15">
      <c r="A22" s="117" t="s">
        <v>17</v>
      </c>
      <c r="B22" s="117">
        <v>8</v>
      </c>
    </row>
    <row r="23" spans="1:2" ht="15">
      <c r="A23" s="117" t="s">
        <v>13</v>
      </c>
      <c r="B23" s="119">
        <v>1.5781250000000002</v>
      </c>
    </row>
    <row r="24" spans="1:2" ht="15">
      <c r="A24" s="117" t="s">
        <v>19</v>
      </c>
      <c r="B24" s="119">
        <v>1.0249999999999999</v>
      </c>
    </row>
    <row r="25" spans="1:2" ht="15">
      <c r="A25" s="117" t="s">
        <v>21</v>
      </c>
      <c r="B25" s="119">
        <v>1.9</v>
      </c>
    </row>
    <row r="26" spans="1:2" ht="15">
      <c r="A26" s="117" t="s">
        <v>23</v>
      </c>
      <c r="B26" s="120">
        <v>39875</v>
      </c>
    </row>
    <row r="27" spans="1:2" ht="15">
      <c r="A27" s="118" t="s">
        <v>25</v>
      </c>
      <c r="B27" s="120">
        <v>40028</v>
      </c>
    </row>
    <row r="28" spans="1:2" ht="15">
      <c r="A28" s="127"/>
      <c r="B28" s="128"/>
    </row>
    <row r="29" spans="1:2" ht="15">
      <c r="A29" s="117" t="s">
        <v>16</v>
      </c>
      <c r="B29" s="117">
        <v>0</v>
      </c>
    </row>
    <row r="30" spans="1:2" ht="15">
      <c r="A30" s="117" t="s">
        <v>18</v>
      </c>
      <c r="B30" s="117">
        <v>28</v>
      </c>
    </row>
    <row r="31" spans="1:2" ht="15">
      <c r="A31" s="117" t="s">
        <v>14</v>
      </c>
      <c r="B31" s="119">
        <v>1.1330357142857141</v>
      </c>
    </row>
    <row r="32" spans="1:2" ht="15">
      <c r="A32" s="117" t="s">
        <v>20</v>
      </c>
      <c r="B32" s="119">
        <v>0.6</v>
      </c>
    </row>
    <row r="33" spans="1:2" ht="15">
      <c r="A33" s="117" t="s">
        <v>22</v>
      </c>
      <c r="B33" s="119">
        <v>1.9</v>
      </c>
    </row>
    <row r="34" spans="1:2" ht="15">
      <c r="A34" s="121" t="s">
        <v>24</v>
      </c>
      <c r="B34" s="120">
        <v>39875</v>
      </c>
    </row>
    <row r="35" spans="1:2" ht="15">
      <c r="A35" s="122" t="s">
        <v>26</v>
      </c>
      <c r="B35" s="120">
        <v>40226</v>
      </c>
    </row>
    <row r="36" spans="1:2" ht="15">
      <c r="A36" s="153" t="s">
        <v>231</v>
      </c>
      <c r="B36" s="152"/>
    </row>
    <row r="37" spans="1:2">
      <c r="A37" s="129" t="s">
        <v>203</v>
      </c>
    </row>
    <row r="38" spans="1:2">
      <c r="A38" s="12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7"/>
  <sheetViews>
    <sheetView workbookViewId="0">
      <selection activeCell="A36" sqref="A36:A37"/>
    </sheetView>
  </sheetViews>
  <sheetFormatPr defaultRowHeight="12.75"/>
  <cols>
    <col min="1" max="1" width="27.7109375" customWidth="1"/>
    <col min="2" max="2" width="13.140625" customWidth="1"/>
    <col min="3" max="3" width="11.85546875" customWidth="1"/>
    <col min="4" max="4" width="12.42578125" customWidth="1"/>
  </cols>
  <sheetData>
    <row r="1" spans="1:4" ht="15">
      <c r="A1" s="124" t="s">
        <v>224</v>
      </c>
      <c r="B1" s="116"/>
      <c r="C1" s="116"/>
      <c r="D1" s="116"/>
    </row>
    <row r="2" spans="1:4" ht="15">
      <c r="A2" s="116"/>
      <c r="B2" s="116"/>
      <c r="C2" s="116"/>
      <c r="D2" s="116"/>
    </row>
    <row r="3" spans="1:4" ht="15">
      <c r="A3" s="125"/>
      <c r="B3" s="126" t="s">
        <v>117</v>
      </c>
    </row>
    <row r="4" spans="1:4" ht="15">
      <c r="A4" s="127" t="s">
        <v>201</v>
      </c>
      <c r="B4" s="123"/>
    </row>
    <row r="5" spans="1:4" ht="15">
      <c r="A5" s="117" t="s">
        <v>15</v>
      </c>
      <c r="B5" s="117">
        <v>0</v>
      </c>
    </row>
    <row r="6" spans="1:4" ht="15">
      <c r="A6" s="117" t="s">
        <v>17</v>
      </c>
      <c r="B6" s="117">
        <v>8</v>
      </c>
    </row>
    <row r="7" spans="1:4" ht="15">
      <c r="A7" s="117" t="s">
        <v>13</v>
      </c>
      <c r="B7" s="119">
        <v>4.9999999999999996E-2</v>
      </c>
    </row>
    <row r="8" spans="1:4" ht="15">
      <c r="A8" s="117" t="s">
        <v>19</v>
      </c>
      <c r="B8" s="119">
        <v>0.05</v>
      </c>
    </row>
    <row r="9" spans="1:4" ht="15">
      <c r="A9" s="117" t="s">
        <v>21</v>
      </c>
      <c r="B9" s="119">
        <v>5.000000000000001E-2</v>
      </c>
    </row>
    <row r="10" spans="1:4" ht="15">
      <c r="A10" s="117" t="s">
        <v>23</v>
      </c>
      <c r="B10" s="120">
        <v>40134</v>
      </c>
    </row>
    <row r="11" spans="1:4" ht="15">
      <c r="A11" s="117" t="s">
        <v>25</v>
      </c>
      <c r="B11" s="120">
        <v>40161</v>
      </c>
    </row>
    <row r="12" spans="1:4" ht="15">
      <c r="A12" s="127" t="s">
        <v>202</v>
      </c>
      <c r="B12" s="128"/>
    </row>
    <row r="13" spans="1:4" ht="15">
      <c r="A13" s="117" t="s">
        <v>15</v>
      </c>
      <c r="B13" s="117">
        <v>0</v>
      </c>
    </row>
    <row r="14" spans="1:4" ht="15">
      <c r="A14" s="117" t="s">
        <v>17</v>
      </c>
      <c r="B14" s="117">
        <v>12</v>
      </c>
    </row>
    <row r="15" spans="1:4" ht="15">
      <c r="A15" s="117" t="s">
        <v>13</v>
      </c>
      <c r="B15" s="119">
        <v>5.4583333333333345E-2</v>
      </c>
    </row>
    <row r="16" spans="1:4" ht="15">
      <c r="A16" s="117" t="s">
        <v>19</v>
      </c>
      <c r="B16" s="119">
        <v>0.05</v>
      </c>
    </row>
    <row r="17" spans="1:2" ht="15">
      <c r="A17" s="117" t="s">
        <v>21</v>
      </c>
      <c r="B17" s="119">
        <v>7.0000000000000007E-2</v>
      </c>
    </row>
    <row r="18" spans="1:2" ht="15">
      <c r="A18" s="117" t="s">
        <v>23</v>
      </c>
      <c r="B18" s="120">
        <v>40155</v>
      </c>
    </row>
    <row r="19" spans="1:2" ht="15">
      <c r="A19" s="117" t="s">
        <v>25</v>
      </c>
      <c r="B19" s="120">
        <v>40226</v>
      </c>
    </row>
    <row r="20" spans="1:2" ht="15">
      <c r="A20" s="127" t="s">
        <v>233</v>
      </c>
      <c r="B20" s="128"/>
    </row>
    <row r="21" spans="1:2" ht="15">
      <c r="A21" s="117" t="s">
        <v>15</v>
      </c>
      <c r="B21" s="117">
        <v>0</v>
      </c>
    </row>
    <row r="22" spans="1:2" ht="15">
      <c r="A22" s="117" t="s">
        <v>17</v>
      </c>
      <c r="B22" s="117">
        <v>8</v>
      </c>
    </row>
    <row r="23" spans="1:2" ht="15">
      <c r="A23" s="117" t="s">
        <v>13</v>
      </c>
      <c r="B23" s="119">
        <v>0.06</v>
      </c>
    </row>
    <row r="24" spans="1:2" ht="15">
      <c r="A24" s="117" t="s">
        <v>19</v>
      </c>
      <c r="B24" s="119">
        <v>0.05</v>
      </c>
    </row>
    <row r="25" spans="1:2" ht="15">
      <c r="A25" s="117" t="s">
        <v>21</v>
      </c>
      <c r="B25" s="119">
        <v>0.1</v>
      </c>
    </row>
    <row r="26" spans="1:2" ht="15">
      <c r="A26" s="117" t="s">
        <v>23</v>
      </c>
      <c r="B26" s="120">
        <v>39875</v>
      </c>
    </row>
    <row r="27" spans="1:2" ht="15">
      <c r="A27" s="118" t="s">
        <v>25</v>
      </c>
      <c r="B27" s="120">
        <v>40028</v>
      </c>
    </row>
    <row r="28" spans="1:2" ht="15">
      <c r="A28" s="127"/>
      <c r="B28" s="128"/>
    </row>
    <row r="29" spans="1:2" ht="15">
      <c r="A29" s="117" t="s">
        <v>16</v>
      </c>
      <c r="B29" s="117">
        <v>0</v>
      </c>
    </row>
    <row r="30" spans="1:2" ht="15">
      <c r="A30" s="117" t="s">
        <v>18</v>
      </c>
      <c r="B30" s="117">
        <v>28</v>
      </c>
    </row>
    <row r="31" spans="1:2" ht="15">
      <c r="A31" s="117" t="s">
        <v>14</v>
      </c>
      <c r="B31" s="119">
        <v>5.4821428571428597E-2</v>
      </c>
    </row>
    <row r="32" spans="1:2" ht="15">
      <c r="A32" s="117" t="s">
        <v>20</v>
      </c>
      <c r="B32" s="119">
        <v>0.05</v>
      </c>
    </row>
    <row r="33" spans="1:2" ht="15">
      <c r="A33" s="117" t="s">
        <v>22</v>
      </c>
      <c r="B33" s="119">
        <v>0.1</v>
      </c>
    </row>
    <row r="34" spans="1:2" ht="15">
      <c r="A34" s="121" t="s">
        <v>24</v>
      </c>
      <c r="B34" s="120">
        <v>39875</v>
      </c>
    </row>
    <row r="35" spans="1:2" ht="15">
      <c r="A35" s="122" t="s">
        <v>26</v>
      </c>
      <c r="B35" s="120">
        <v>40226</v>
      </c>
    </row>
    <row r="36" spans="1:2">
      <c r="A36" s="153" t="s">
        <v>231</v>
      </c>
    </row>
    <row r="37" spans="1:2">
      <c r="A37" s="129" t="s">
        <v>203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42"/>
  <sheetViews>
    <sheetView workbookViewId="0">
      <selection activeCell="A2" sqref="A2"/>
    </sheetView>
  </sheetViews>
  <sheetFormatPr defaultRowHeight="12.75"/>
  <cols>
    <col min="1" max="1" width="23.5703125" customWidth="1"/>
    <col min="2" max="2" width="13.140625" customWidth="1"/>
    <col min="3" max="3" width="9.7109375" customWidth="1"/>
    <col min="4" max="4" width="8.5703125" customWidth="1"/>
    <col min="5" max="5" width="14.7109375" customWidth="1"/>
    <col min="6" max="6" width="14.42578125" customWidth="1"/>
    <col min="7" max="8" width="7.7109375" customWidth="1"/>
    <col min="9" max="9" width="13.42578125" customWidth="1"/>
  </cols>
  <sheetData>
    <row r="1" spans="1:2" ht="15">
      <c r="A1" s="124" t="s">
        <v>226</v>
      </c>
    </row>
    <row r="3" spans="1:2" ht="15">
      <c r="A3" s="117"/>
      <c r="B3" s="134" t="s">
        <v>86</v>
      </c>
    </row>
    <row r="4" spans="1:2" ht="15">
      <c r="A4" s="123" t="s">
        <v>229</v>
      </c>
      <c r="B4" s="123"/>
    </row>
    <row r="5" spans="1:2" ht="15">
      <c r="A5" s="137" t="s">
        <v>225</v>
      </c>
      <c r="B5" s="117">
        <v>37</v>
      </c>
    </row>
    <row r="6" spans="1:2" ht="15">
      <c r="A6" s="117" t="s">
        <v>217</v>
      </c>
      <c r="B6" s="119">
        <v>8.7486486486486488</v>
      </c>
    </row>
    <row r="7" spans="1:2" ht="15">
      <c r="A7" s="117" t="s">
        <v>219</v>
      </c>
      <c r="B7" s="135">
        <v>8</v>
      </c>
    </row>
    <row r="8" spans="1:2" ht="15">
      <c r="A8" s="117" t="s">
        <v>220</v>
      </c>
      <c r="B8" s="117">
        <v>9.6</v>
      </c>
    </row>
    <row r="9" spans="1:2" ht="15">
      <c r="A9" s="117" t="s">
        <v>23</v>
      </c>
      <c r="B9" s="120">
        <v>33826</v>
      </c>
    </row>
    <row r="10" spans="1:2" ht="15">
      <c r="A10" s="125" t="s">
        <v>25</v>
      </c>
      <c r="B10" s="150">
        <v>34141</v>
      </c>
    </row>
    <row r="11" spans="1:2" ht="15">
      <c r="A11" s="151" t="s">
        <v>209</v>
      </c>
      <c r="B11" s="123"/>
    </row>
    <row r="12" spans="1:2" ht="15">
      <c r="A12" s="137" t="s">
        <v>225</v>
      </c>
      <c r="B12" s="117">
        <v>8</v>
      </c>
    </row>
    <row r="13" spans="1:2" ht="15">
      <c r="A13" s="117" t="s">
        <v>217</v>
      </c>
      <c r="B13" s="135">
        <v>8.6999999999999993</v>
      </c>
    </row>
    <row r="14" spans="1:2" ht="15">
      <c r="A14" s="117" t="s">
        <v>219</v>
      </c>
      <c r="B14" s="117">
        <v>8.6</v>
      </c>
    </row>
    <row r="15" spans="1:2" ht="15">
      <c r="A15" s="117" t="s">
        <v>220</v>
      </c>
      <c r="B15" s="117">
        <v>8.8000000000000007</v>
      </c>
    </row>
    <row r="16" spans="1:2" ht="15">
      <c r="A16" s="125" t="s">
        <v>23</v>
      </c>
      <c r="B16" s="150">
        <v>39875</v>
      </c>
    </row>
    <row r="17" spans="1:2" ht="15">
      <c r="A17" s="137" t="s">
        <v>25</v>
      </c>
      <c r="B17" s="150">
        <v>40028</v>
      </c>
    </row>
    <row r="18" spans="1:2" ht="15">
      <c r="A18" s="123" t="s">
        <v>228</v>
      </c>
      <c r="B18" s="123"/>
    </row>
    <row r="19" spans="1:2" ht="15">
      <c r="A19" s="137" t="s">
        <v>225</v>
      </c>
      <c r="B19" s="117">
        <v>21</v>
      </c>
    </row>
    <row r="20" spans="1:2" ht="15">
      <c r="A20" s="117" t="s">
        <v>217</v>
      </c>
      <c r="B20" s="135">
        <v>7.6023809523809511</v>
      </c>
    </row>
    <row r="21" spans="1:2" ht="15">
      <c r="A21" s="117" t="s">
        <v>219</v>
      </c>
      <c r="B21" s="117">
        <v>7.39</v>
      </c>
    </row>
    <row r="22" spans="1:2" ht="15">
      <c r="A22" s="125" t="s">
        <v>220</v>
      </c>
      <c r="B22" s="125">
        <v>7.96</v>
      </c>
    </row>
    <row r="23" spans="1:2" ht="15">
      <c r="A23" s="137" t="s">
        <v>23</v>
      </c>
      <c r="B23" s="150">
        <v>39937</v>
      </c>
    </row>
    <row r="24" spans="1:2" ht="15">
      <c r="A24" s="137" t="s">
        <v>25</v>
      </c>
      <c r="B24" s="120">
        <v>39937</v>
      </c>
    </row>
    <row r="25" spans="1:2" ht="15">
      <c r="A25" s="123" t="s">
        <v>233</v>
      </c>
      <c r="B25" s="123"/>
    </row>
    <row r="26" spans="1:2" ht="15">
      <c r="A26" s="137" t="s">
        <v>225</v>
      </c>
      <c r="B26" s="117">
        <v>46</v>
      </c>
    </row>
    <row r="27" spans="1:2" ht="15">
      <c r="A27" s="117" t="s">
        <v>217</v>
      </c>
      <c r="B27" s="119">
        <v>8.6171739130434784</v>
      </c>
    </row>
    <row r="28" spans="1:2" ht="15">
      <c r="A28" s="125" t="s">
        <v>219</v>
      </c>
      <c r="B28" s="125">
        <v>7.45</v>
      </c>
    </row>
    <row r="29" spans="1:2" ht="15">
      <c r="A29" s="137" t="s">
        <v>220</v>
      </c>
      <c r="B29" s="117">
        <v>9.02</v>
      </c>
    </row>
    <row r="30" spans="1:2" ht="15">
      <c r="A30" s="117" t="s">
        <v>23</v>
      </c>
      <c r="B30" s="120">
        <v>40028</v>
      </c>
    </row>
    <row r="31" spans="1:2" ht="15">
      <c r="A31" s="137" t="s">
        <v>25</v>
      </c>
      <c r="B31" s="120">
        <v>40161</v>
      </c>
    </row>
    <row r="32" spans="1:2" ht="15">
      <c r="A32" s="151"/>
      <c r="B32" s="128"/>
    </row>
    <row r="33" spans="1:2" ht="15">
      <c r="A33" s="117" t="s">
        <v>227</v>
      </c>
      <c r="B33" s="117">
        <v>112</v>
      </c>
    </row>
    <row r="34" spans="1:2" ht="15">
      <c r="A34" s="118" t="s">
        <v>218</v>
      </c>
      <c r="B34" s="119">
        <v>8.4762500000000003</v>
      </c>
    </row>
    <row r="35" spans="1:2" ht="15">
      <c r="A35" s="125" t="s">
        <v>221</v>
      </c>
      <c r="B35" s="117">
        <v>7.39</v>
      </c>
    </row>
    <row r="36" spans="1:2" ht="15">
      <c r="A36" s="125" t="s">
        <v>222</v>
      </c>
      <c r="B36" s="117">
        <v>9.6</v>
      </c>
    </row>
    <row r="37" spans="1:2" ht="15">
      <c r="A37" s="117" t="s">
        <v>24</v>
      </c>
      <c r="B37" s="120">
        <v>33826</v>
      </c>
    </row>
    <row r="38" spans="1:2" ht="15">
      <c r="A38" s="117" t="s">
        <v>26</v>
      </c>
      <c r="B38" s="120">
        <v>40161</v>
      </c>
    </row>
    <row r="39" spans="1:2">
      <c r="A39" s="129" t="s">
        <v>230</v>
      </c>
    </row>
    <row r="40" spans="1:2">
      <c r="A40" s="153" t="s">
        <v>231</v>
      </c>
    </row>
    <row r="41" spans="1:2">
      <c r="A41" s="129" t="s">
        <v>234</v>
      </c>
    </row>
    <row r="42" spans="1:2">
      <c r="A42" s="129"/>
    </row>
  </sheetData>
  <printOptions horizontalCentered="1"/>
  <pageMargins left="0.7" right="0.7" top="0.75" bottom="0.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G33"/>
  <sheetViews>
    <sheetView workbookViewId="0">
      <selection activeCell="B35" sqref="B35"/>
    </sheetView>
  </sheetViews>
  <sheetFormatPr defaultRowHeight="12.75"/>
  <cols>
    <col min="1" max="1" width="25.28515625" customWidth="1"/>
    <col min="2" max="2" width="21.7109375" customWidth="1"/>
    <col min="3" max="3" width="17.5703125" customWidth="1"/>
    <col min="4" max="5" width="10.28515625" customWidth="1"/>
    <col min="6" max="6" width="10.140625" customWidth="1"/>
    <col min="7" max="7" width="10.5703125" customWidth="1"/>
  </cols>
  <sheetData>
    <row r="1" spans="1:4" s="17" customFormat="1" ht="18">
      <c r="A1" s="17" t="s">
        <v>105</v>
      </c>
    </row>
    <row r="2" spans="1:4" s="17" customFormat="1" ht="18"/>
    <row r="3" spans="1:4" s="18" customFormat="1" ht="15.75">
      <c r="A3" s="18" t="s">
        <v>27</v>
      </c>
    </row>
    <row r="4" spans="1:4">
      <c r="A4" s="10"/>
      <c r="B4" s="11"/>
      <c r="C4" s="13" t="s">
        <v>8</v>
      </c>
      <c r="D4" s="71"/>
    </row>
    <row r="5" spans="1:4">
      <c r="A5" s="13" t="s">
        <v>0</v>
      </c>
      <c r="B5" s="13" t="s">
        <v>11</v>
      </c>
      <c r="C5" s="10" t="s">
        <v>116</v>
      </c>
      <c r="D5" s="74" t="s">
        <v>117</v>
      </c>
    </row>
    <row r="6" spans="1:4">
      <c r="A6" s="10" t="s">
        <v>174</v>
      </c>
      <c r="B6" s="10" t="s">
        <v>15</v>
      </c>
      <c r="C6" s="72">
        <v>0</v>
      </c>
      <c r="D6" s="75">
        <v>0</v>
      </c>
    </row>
    <row r="7" spans="1:4">
      <c r="A7" s="12"/>
      <c r="B7" s="14" t="s">
        <v>17</v>
      </c>
      <c r="C7" s="73">
        <v>8</v>
      </c>
      <c r="D7" s="76">
        <v>8</v>
      </c>
    </row>
    <row r="8" spans="1:4">
      <c r="A8" s="12"/>
      <c r="B8" s="14" t="s">
        <v>13</v>
      </c>
      <c r="C8" s="77">
        <v>0.80625000000000002</v>
      </c>
      <c r="D8" s="78">
        <v>4.9999999999999996E-2</v>
      </c>
    </row>
    <row r="9" spans="1:4">
      <c r="A9" s="12"/>
      <c r="B9" s="14" t="s">
        <v>19</v>
      </c>
      <c r="C9" s="77">
        <v>0.64999999999999991</v>
      </c>
      <c r="D9" s="78">
        <v>0.05</v>
      </c>
    </row>
    <row r="10" spans="1:4">
      <c r="A10" s="12"/>
      <c r="B10" s="14" t="s">
        <v>21</v>
      </c>
      <c r="C10" s="77">
        <v>1</v>
      </c>
      <c r="D10" s="78">
        <v>5.000000000000001E-2</v>
      </c>
    </row>
    <row r="11" spans="1:4">
      <c r="A11" s="12"/>
      <c r="B11" s="14" t="s">
        <v>23</v>
      </c>
      <c r="C11" s="81">
        <v>40134</v>
      </c>
      <c r="D11" s="83">
        <v>40134</v>
      </c>
    </row>
    <row r="12" spans="1:4">
      <c r="A12" s="12"/>
      <c r="B12" s="14" t="s">
        <v>25</v>
      </c>
      <c r="C12" s="81">
        <v>40161</v>
      </c>
      <c r="D12" s="83">
        <v>40161</v>
      </c>
    </row>
    <row r="13" spans="1:4">
      <c r="A13" s="10" t="s">
        <v>180</v>
      </c>
      <c r="B13" s="10" t="s">
        <v>15</v>
      </c>
      <c r="C13" s="72">
        <v>0</v>
      </c>
      <c r="D13" s="75">
        <v>0</v>
      </c>
    </row>
    <row r="14" spans="1:4">
      <c r="A14" s="12"/>
      <c r="B14" s="14" t="s">
        <v>17</v>
      </c>
      <c r="C14" s="73">
        <v>12</v>
      </c>
      <c r="D14" s="76">
        <v>12</v>
      </c>
    </row>
    <row r="15" spans="1:4">
      <c r="A15" s="12"/>
      <c r="B15" s="14" t="s">
        <v>13</v>
      </c>
      <c r="C15" s="77">
        <v>1.0541666666666665</v>
      </c>
      <c r="D15" s="78">
        <v>5.4583333333333345E-2</v>
      </c>
    </row>
    <row r="16" spans="1:4">
      <c r="A16" s="12"/>
      <c r="B16" s="14" t="s">
        <v>19</v>
      </c>
      <c r="C16" s="77">
        <v>0.6</v>
      </c>
      <c r="D16" s="78">
        <v>0.05</v>
      </c>
    </row>
    <row r="17" spans="1:7">
      <c r="A17" s="12"/>
      <c r="B17" s="14" t="s">
        <v>21</v>
      </c>
      <c r="C17" s="77">
        <v>1.5</v>
      </c>
      <c r="D17" s="78">
        <v>7.0000000000000007E-2</v>
      </c>
    </row>
    <row r="18" spans="1:7">
      <c r="A18" s="12"/>
      <c r="B18" s="14" t="s">
        <v>23</v>
      </c>
      <c r="C18" s="81">
        <v>40155</v>
      </c>
      <c r="D18" s="83">
        <v>40155</v>
      </c>
    </row>
    <row r="19" spans="1:7">
      <c r="A19" s="12"/>
      <c r="B19" s="14" t="s">
        <v>25</v>
      </c>
      <c r="C19" s="81">
        <v>40226</v>
      </c>
      <c r="D19" s="83">
        <v>40226</v>
      </c>
    </row>
    <row r="20" spans="1:7">
      <c r="A20" s="10" t="s">
        <v>4</v>
      </c>
      <c r="B20" s="10" t="s">
        <v>15</v>
      </c>
      <c r="C20" s="72">
        <v>0</v>
      </c>
      <c r="D20" s="75">
        <v>0</v>
      </c>
    </row>
    <row r="21" spans="1:7">
      <c r="A21" s="12"/>
      <c r="B21" s="14" t="s">
        <v>17</v>
      </c>
      <c r="C21" s="73">
        <v>8</v>
      </c>
      <c r="D21" s="76">
        <v>8</v>
      </c>
    </row>
    <row r="22" spans="1:7">
      <c r="A22" s="12"/>
      <c r="B22" s="14" t="s">
        <v>13</v>
      </c>
      <c r="C22" s="77">
        <v>1.5781250000000002</v>
      </c>
      <c r="D22" s="78">
        <v>0.06</v>
      </c>
    </row>
    <row r="23" spans="1:7">
      <c r="A23" s="12"/>
      <c r="B23" s="14" t="s">
        <v>19</v>
      </c>
      <c r="C23" s="77">
        <v>1.0249999999999999</v>
      </c>
      <c r="D23" s="78">
        <v>0.05</v>
      </c>
    </row>
    <row r="24" spans="1:7">
      <c r="A24" s="12"/>
      <c r="B24" s="14" t="s">
        <v>21</v>
      </c>
      <c r="C24" s="77">
        <v>1.9</v>
      </c>
      <c r="D24" s="78">
        <v>0.1</v>
      </c>
    </row>
    <row r="25" spans="1:7">
      <c r="A25" s="12"/>
      <c r="B25" s="14" t="s">
        <v>23</v>
      </c>
      <c r="C25" s="81">
        <v>39875</v>
      </c>
      <c r="D25" s="83">
        <v>39875</v>
      </c>
    </row>
    <row r="26" spans="1:7">
      <c r="A26" s="12"/>
      <c r="B26" s="14" t="s">
        <v>25</v>
      </c>
      <c r="C26" s="81">
        <v>40028</v>
      </c>
      <c r="D26" s="83">
        <v>40028</v>
      </c>
    </row>
    <row r="27" spans="1:7">
      <c r="A27" s="10" t="s">
        <v>16</v>
      </c>
      <c r="B27" s="11"/>
      <c r="C27" s="72">
        <v>0</v>
      </c>
      <c r="D27" s="75">
        <v>0</v>
      </c>
    </row>
    <row r="28" spans="1:7">
      <c r="A28" s="10" t="s">
        <v>18</v>
      </c>
      <c r="B28" s="11"/>
      <c r="C28" s="72">
        <v>28</v>
      </c>
      <c r="D28" s="75">
        <v>28</v>
      </c>
    </row>
    <row r="29" spans="1:7" s="18" customFormat="1" ht="15.75">
      <c r="A29" s="10" t="s">
        <v>14</v>
      </c>
      <c r="B29" s="11"/>
      <c r="C29" s="79">
        <v>1.1330357142857141</v>
      </c>
      <c r="D29" s="80">
        <v>5.4821428571428597E-2</v>
      </c>
      <c r="E29"/>
      <c r="F29"/>
      <c r="G29"/>
    </row>
    <row r="30" spans="1:7">
      <c r="A30" s="10" t="s">
        <v>20</v>
      </c>
      <c r="B30" s="11"/>
      <c r="C30" s="79">
        <v>0.6</v>
      </c>
      <c r="D30" s="80">
        <v>0.05</v>
      </c>
    </row>
    <row r="31" spans="1:7">
      <c r="A31" s="10" t="s">
        <v>22</v>
      </c>
      <c r="B31" s="11"/>
      <c r="C31" s="79">
        <v>1.9</v>
      </c>
      <c r="D31" s="80">
        <v>0.1</v>
      </c>
    </row>
    <row r="32" spans="1:7">
      <c r="A32" s="10" t="s">
        <v>24</v>
      </c>
      <c r="B32" s="11"/>
      <c r="C32" s="84">
        <v>39875</v>
      </c>
      <c r="D32" s="85">
        <v>39875</v>
      </c>
    </row>
    <row r="33" spans="1:4">
      <c r="A33" s="15" t="s">
        <v>26</v>
      </c>
      <c r="B33" s="16"/>
      <c r="C33" s="86">
        <v>40226</v>
      </c>
      <c r="D33" s="87">
        <v>40226</v>
      </c>
    </row>
  </sheetData>
  <phoneticPr fontId="1" type="noConversion"/>
  <pageMargins left="0.75" right="0.75" top="1" bottom="1" header="0.5" footer="0.5"/>
  <pageSetup orientation="portrait" r:id="rId2"/>
  <headerFooter alignWithMargins="0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3:B38"/>
  <sheetViews>
    <sheetView workbookViewId="0">
      <selection activeCell="B11" sqref="B11"/>
    </sheetView>
  </sheetViews>
  <sheetFormatPr defaultRowHeight="12.75"/>
  <cols>
    <col min="1" max="1" width="23.140625" customWidth="1"/>
    <col min="2" max="2" width="15.5703125" customWidth="1"/>
    <col min="3" max="3" width="6" bestFit="1" customWidth="1"/>
    <col min="4" max="4" width="6" customWidth="1"/>
    <col min="5" max="5" width="13.28515625" bestFit="1" customWidth="1"/>
    <col min="6" max="6" width="13.5703125" bestFit="1" customWidth="1"/>
    <col min="7" max="7" width="5" customWidth="1"/>
    <col min="8" max="8" width="6.85546875" customWidth="1"/>
    <col min="9" max="9" width="11.7109375" bestFit="1" customWidth="1"/>
    <col min="10" max="10" width="6.5703125" customWidth="1"/>
    <col min="11" max="45" width="10.140625" customWidth="1"/>
    <col min="46" max="46" width="12.28515625" customWidth="1"/>
    <col min="47" max="50" width="10.140625" customWidth="1"/>
    <col min="51" max="88" width="10.140625" bestFit="1" customWidth="1"/>
    <col min="89" max="89" width="15.28515625" bestFit="1" customWidth="1"/>
    <col min="90" max="90" width="18" bestFit="1" customWidth="1"/>
    <col min="91" max="91" width="15.5703125" bestFit="1" customWidth="1"/>
    <col min="92" max="92" width="18.28515625" bestFit="1" customWidth="1"/>
    <col min="93" max="94" width="10.140625" bestFit="1" customWidth="1"/>
  </cols>
  <sheetData>
    <row r="3" spans="1:2">
      <c r="A3" s="10"/>
      <c r="B3" s="138" t="s">
        <v>216</v>
      </c>
    </row>
    <row r="4" spans="1:2">
      <c r="A4" s="13" t="s">
        <v>215</v>
      </c>
      <c r="B4" s="139" t="s">
        <v>86</v>
      </c>
    </row>
    <row r="5" spans="1:2">
      <c r="A5" s="144" t="s">
        <v>229</v>
      </c>
      <c r="B5" s="140"/>
    </row>
    <row r="6" spans="1:2">
      <c r="A6" s="136" t="s">
        <v>225</v>
      </c>
      <c r="B6" s="141">
        <v>37</v>
      </c>
    </row>
    <row r="7" spans="1:2">
      <c r="A7" s="136" t="s">
        <v>217</v>
      </c>
      <c r="B7" s="142">
        <v>8.7486486486486488</v>
      </c>
    </row>
    <row r="8" spans="1:2">
      <c r="A8" s="136" t="s">
        <v>219</v>
      </c>
      <c r="B8" s="141">
        <v>8</v>
      </c>
    </row>
    <row r="9" spans="1:2">
      <c r="A9" s="136" t="s">
        <v>220</v>
      </c>
      <c r="B9" s="141">
        <v>9.6</v>
      </c>
    </row>
    <row r="10" spans="1:2">
      <c r="A10" s="136" t="s">
        <v>23</v>
      </c>
      <c r="B10" s="147">
        <v>33826</v>
      </c>
    </row>
    <row r="11" spans="1:2">
      <c r="A11" s="136" t="s">
        <v>25</v>
      </c>
      <c r="B11" s="147">
        <v>34141</v>
      </c>
    </row>
    <row r="12" spans="1:2">
      <c r="A12" s="145" t="s">
        <v>209</v>
      </c>
      <c r="B12" s="141"/>
    </row>
    <row r="13" spans="1:2">
      <c r="A13" s="136" t="s">
        <v>225</v>
      </c>
      <c r="B13" s="141">
        <v>8</v>
      </c>
    </row>
    <row r="14" spans="1:2">
      <c r="A14" s="136" t="s">
        <v>217</v>
      </c>
      <c r="B14" s="142">
        <v>8.6999999999999993</v>
      </c>
    </row>
    <row r="15" spans="1:2">
      <c r="A15" s="136" t="s">
        <v>219</v>
      </c>
      <c r="B15" s="141">
        <v>8.6</v>
      </c>
    </row>
    <row r="16" spans="1:2">
      <c r="A16" s="136" t="s">
        <v>220</v>
      </c>
      <c r="B16" s="141">
        <v>8.8000000000000007</v>
      </c>
    </row>
    <row r="17" spans="1:2">
      <c r="A17" s="136" t="s">
        <v>23</v>
      </c>
      <c r="B17" s="147">
        <v>39875</v>
      </c>
    </row>
    <row r="18" spans="1:2">
      <c r="A18" s="136" t="s">
        <v>25</v>
      </c>
      <c r="B18" s="147">
        <v>40028</v>
      </c>
    </row>
    <row r="19" spans="1:2">
      <c r="A19" s="145" t="s">
        <v>228</v>
      </c>
      <c r="B19" s="141"/>
    </row>
    <row r="20" spans="1:2">
      <c r="A20" s="136" t="s">
        <v>225</v>
      </c>
      <c r="B20" s="141">
        <v>21</v>
      </c>
    </row>
    <row r="21" spans="1:2">
      <c r="A21" s="136" t="s">
        <v>217</v>
      </c>
      <c r="B21" s="142">
        <v>7.6023809523809511</v>
      </c>
    </row>
    <row r="22" spans="1:2">
      <c r="A22" s="136" t="s">
        <v>219</v>
      </c>
      <c r="B22" s="141">
        <v>7.39</v>
      </c>
    </row>
    <row r="23" spans="1:2">
      <c r="A23" s="136" t="s">
        <v>220</v>
      </c>
      <c r="B23" s="141">
        <v>7.96</v>
      </c>
    </row>
    <row r="24" spans="1:2">
      <c r="A24" s="136" t="s">
        <v>23</v>
      </c>
      <c r="B24" s="147">
        <v>39937</v>
      </c>
    </row>
    <row r="25" spans="1:2">
      <c r="A25" s="136" t="s">
        <v>25</v>
      </c>
      <c r="B25" s="147">
        <v>39937</v>
      </c>
    </row>
    <row r="26" spans="1:2">
      <c r="A26" s="145" t="s">
        <v>211</v>
      </c>
      <c r="B26" s="141"/>
    </row>
    <row r="27" spans="1:2">
      <c r="A27" s="136" t="s">
        <v>225</v>
      </c>
      <c r="B27" s="141">
        <v>46</v>
      </c>
    </row>
    <row r="28" spans="1:2">
      <c r="A28" s="136" t="s">
        <v>217</v>
      </c>
      <c r="B28" s="142">
        <v>8.6171739130434784</v>
      </c>
    </row>
    <row r="29" spans="1:2">
      <c r="A29" s="136" t="s">
        <v>219</v>
      </c>
      <c r="B29" s="141">
        <v>7.45</v>
      </c>
    </row>
    <row r="30" spans="1:2">
      <c r="A30" s="136" t="s">
        <v>220</v>
      </c>
      <c r="B30" s="141">
        <v>9.02</v>
      </c>
    </row>
    <row r="31" spans="1:2">
      <c r="A31" s="136" t="s">
        <v>23</v>
      </c>
      <c r="B31" s="147">
        <v>40028</v>
      </c>
    </row>
    <row r="32" spans="1:2">
      <c r="A32" s="136" t="s">
        <v>25</v>
      </c>
      <c r="B32" s="147">
        <v>40161</v>
      </c>
    </row>
    <row r="33" spans="1:2">
      <c r="A33" s="144" t="s">
        <v>227</v>
      </c>
      <c r="B33" s="140">
        <v>112</v>
      </c>
    </row>
    <row r="34" spans="1:2">
      <c r="A34" s="144" t="s">
        <v>218</v>
      </c>
      <c r="B34" s="143">
        <v>8.4762500000000003</v>
      </c>
    </row>
    <row r="35" spans="1:2">
      <c r="A35" s="144" t="s">
        <v>221</v>
      </c>
      <c r="B35" s="140">
        <v>7.39</v>
      </c>
    </row>
    <row r="36" spans="1:2">
      <c r="A36" s="144" t="s">
        <v>222</v>
      </c>
      <c r="B36" s="140">
        <v>9.6</v>
      </c>
    </row>
    <row r="37" spans="1:2">
      <c r="A37" s="144" t="s">
        <v>24</v>
      </c>
      <c r="B37" s="148">
        <v>33826</v>
      </c>
    </row>
    <row r="38" spans="1:2">
      <c r="A38" s="146" t="s">
        <v>26</v>
      </c>
      <c r="B38" s="149">
        <v>40161</v>
      </c>
    </row>
  </sheetData>
  <pageMargins left="0.7" right="0.7" top="0.75" bottom="0.75" header="0.3" footer="0.3"/>
  <pageSetup scale="80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2:H114"/>
  <sheetViews>
    <sheetView workbookViewId="0">
      <selection activeCell="H114" sqref="H114"/>
    </sheetView>
  </sheetViews>
  <sheetFormatPr defaultRowHeight="12.75"/>
  <cols>
    <col min="1" max="1" width="13.5703125" customWidth="1"/>
    <col min="2" max="2" width="11.85546875" customWidth="1"/>
    <col min="4" max="5" width="14.28515625" customWidth="1"/>
    <col min="6" max="6" width="14.5703125" customWidth="1"/>
  </cols>
  <sheetData>
    <row r="2" spans="1:8">
      <c r="A2" s="130" t="s">
        <v>0</v>
      </c>
      <c r="B2" s="130" t="s">
        <v>205</v>
      </c>
      <c r="C2" s="130" t="s">
        <v>1</v>
      </c>
      <c r="D2" s="130" t="s">
        <v>2</v>
      </c>
      <c r="E2" s="130" t="s">
        <v>204</v>
      </c>
      <c r="F2" s="130" t="s">
        <v>28</v>
      </c>
      <c r="G2" s="130" t="s">
        <v>9</v>
      </c>
      <c r="H2" s="130" t="s">
        <v>206</v>
      </c>
    </row>
    <row r="3" spans="1:8">
      <c r="A3" s="115" t="s">
        <v>208</v>
      </c>
      <c r="B3" s="115" t="s">
        <v>209</v>
      </c>
      <c r="C3" s="5" t="s">
        <v>159</v>
      </c>
      <c r="D3" s="82">
        <v>39875</v>
      </c>
      <c r="E3" s="82"/>
      <c r="F3" s="101" t="s">
        <v>86</v>
      </c>
      <c r="G3" s="113">
        <v>8.6</v>
      </c>
      <c r="H3" s="130" t="s">
        <v>207</v>
      </c>
    </row>
    <row r="4" spans="1:8">
      <c r="A4" s="115" t="s">
        <v>208</v>
      </c>
      <c r="B4" s="115" t="s">
        <v>209</v>
      </c>
      <c r="C4" s="5" t="s">
        <v>212</v>
      </c>
      <c r="D4" s="82">
        <v>39875</v>
      </c>
      <c r="E4" s="82"/>
      <c r="F4" s="101" t="s">
        <v>86</v>
      </c>
      <c r="G4" s="113">
        <v>8.6999999999999993</v>
      </c>
      <c r="H4" s="130" t="s">
        <v>207</v>
      </c>
    </row>
    <row r="5" spans="1:8">
      <c r="A5" s="115" t="s">
        <v>208</v>
      </c>
      <c r="B5" s="115" t="s">
        <v>209</v>
      </c>
      <c r="C5" s="5" t="s">
        <v>213</v>
      </c>
      <c r="D5" s="82">
        <v>39875</v>
      </c>
      <c r="E5" s="82"/>
      <c r="F5" s="101" t="s">
        <v>86</v>
      </c>
      <c r="G5" s="113">
        <v>8.6999999999999993</v>
      </c>
      <c r="H5" s="130" t="s">
        <v>207</v>
      </c>
    </row>
    <row r="6" spans="1:8">
      <c r="A6" s="115" t="s">
        <v>208</v>
      </c>
      <c r="B6" s="115" t="s">
        <v>209</v>
      </c>
      <c r="C6" s="5" t="s">
        <v>145</v>
      </c>
      <c r="D6" s="82">
        <v>39875</v>
      </c>
      <c r="E6" s="82"/>
      <c r="F6" s="101" t="s">
        <v>86</v>
      </c>
      <c r="G6" s="113">
        <v>8.6999999999999993</v>
      </c>
      <c r="H6" s="130" t="s">
        <v>207</v>
      </c>
    </row>
    <row r="7" spans="1:8">
      <c r="A7" s="115" t="s">
        <v>208</v>
      </c>
      <c r="B7" s="115" t="s">
        <v>209</v>
      </c>
      <c r="C7" s="5" t="s">
        <v>214</v>
      </c>
      <c r="D7" s="82">
        <v>39875</v>
      </c>
      <c r="E7" s="82"/>
      <c r="F7" s="101" t="s">
        <v>86</v>
      </c>
      <c r="G7" s="113">
        <v>8.6999999999999993</v>
      </c>
      <c r="H7" s="130" t="s">
        <v>207</v>
      </c>
    </row>
    <row r="8" spans="1:8">
      <c r="A8" s="115" t="s">
        <v>208</v>
      </c>
      <c r="B8" s="115" t="s">
        <v>209</v>
      </c>
      <c r="C8" s="5" t="s">
        <v>159</v>
      </c>
      <c r="D8" s="82">
        <v>40028</v>
      </c>
      <c r="E8" s="82"/>
      <c r="F8" s="101" t="s">
        <v>86</v>
      </c>
      <c r="G8" s="113">
        <v>8.8000000000000007</v>
      </c>
      <c r="H8" s="130" t="s">
        <v>207</v>
      </c>
    </row>
    <row r="9" spans="1:8">
      <c r="A9" s="115" t="s">
        <v>208</v>
      </c>
      <c r="B9" s="115" t="s">
        <v>209</v>
      </c>
      <c r="C9" s="5" t="s">
        <v>212</v>
      </c>
      <c r="D9" s="82">
        <v>40028</v>
      </c>
      <c r="E9" s="82"/>
      <c r="F9" s="101" t="s">
        <v>86</v>
      </c>
      <c r="G9" s="113">
        <v>8.6999999999999993</v>
      </c>
      <c r="H9" s="130" t="s">
        <v>207</v>
      </c>
    </row>
    <row r="10" spans="1:8">
      <c r="A10" s="115" t="s">
        <v>208</v>
      </c>
      <c r="B10" s="115" t="s">
        <v>209</v>
      </c>
      <c r="C10" s="5" t="s">
        <v>213</v>
      </c>
      <c r="D10" s="82">
        <v>40028</v>
      </c>
      <c r="E10" s="82"/>
      <c r="F10" s="101" t="s">
        <v>86</v>
      </c>
      <c r="G10" s="113">
        <v>8.6999999999999993</v>
      </c>
      <c r="H10" s="130" t="s">
        <v>207</v>
      </c>
    </row>
    <row r="11" spans="1:8">
      <c r="A11" s="115" t="s">
        <v>210</v>
      </c>
      <c r="B11" s="115" t="s">
        <v>228</v>
      </c>
      <c r="C11" s="115" t="s">
        <v>159</v>
      </c>
      <c r="D11" s="82">
        <v>39937</v>
      </c>
      <c r="E11" s="132">
        <v>0.27</v>
      </c>
      <c r="F11" s="101" t="s">
        <v>86</v>
      </c>
      <c r="G11">
        <v>7.96</v>
      </c>
    </row>
    <row r="12" spans="1:8">
      <c r="A12" s="115" t="s">
        <v>210</v>
      </c>
      <c r="B12" s="115" t="s">
        <v>228</v>
      </c>
      <c r="C12" s="115" t="s">
        <v>159</v>
      </c>
      <c r="D12" s="82">
        <v>39937</v>
      </c>
      <c r="E12" s="132">
        <v>0.67</v>
      </c>
      <c r="F12" s="101" t="s">
        <v>86</v>
      </c>
      <c r="G12">
        <v>7.86</v>
      </c>
    </row>
    <row r="13" spans="1:8">
      <c r="A13" s="115" t="s">
        <v>210</v>
      </c>
      <c r="B13" s="115" t="s">
        <v>228</v>
      </c>
      <c r="C13" s="115" t="s">
        <v>159</v>
      </c>
      <c r="D13" s="82">
        <v>39937</v>
      </c>
      <c r="E13" s="132">
        <v>1.35</v>
      </c>
      <c r="F13" s="101" t="s">
        <v>86</v>
      </c>
      <c r="G13">
        <v>7.78</v>
      </c>
    </row>
    <row r="14" spans="1:8">
      <c r="A14" s="115" t="s">
        <v>210</v>
      </c>
      <c r="B14" s="115" t="s">
        <v>228</v>
      </c>
      <c r="C14" s="115" t="s">
        <v>159</v>
      </c>
      <c r="D14" s="82">
        <v>39937</v>
      </c>
      <c r="E14" s="133">
        <v>2.0099999999999998</v>
      </c>
      <c r="F14" s="101" t="s">
        <v>86</v>
      </c>
      <c r="G14">
        <v>7.73</v>
      </c>
    </row>
    <row r="15" spans="1:8">
      <c r="A15" s="115" t="s">
        <v>210</v>
      </c>
      <c r="B15" s="115" t="s">
        <v>228</v>
      </c>
      <c r="C15" s="115" t="s">
        <v>159</v>
      </c>
      <c r="D15" s="82">
        <v>39937</v>
      </c>
      <c r="E15" s="133">
        <v>2.66</v>
      </c>
      <c r="F15" s="101" t="s">
        <v>86</v>
      </c>
      <c r="G15">
        <v>7.64</v>
      </c>
    </row>
    <row r="16" spans="1:8">
      <c r="A16" s="115" t="s">
        <v>210</v>
      </c>
      <c r="B16" s="115" t="s">
        <v>228</v>
      </c>
      <c r="C16" s="115" t="s">
        <v>159</v>
      </c>
      <c r="D16" s="82">
        <v>39937</v>
      </c>
      <c r="E16" s="133">
        <v>3.29</v>
      </c>
      <c r="F16" s="101" t="s">
        <v>86</v>
      </c>
      <c r="G16">
        <v>7.58</v>
      </c>
    </row>
    <row r="17" spans="1:7">
      <c r="A17" s="115" t="s">
        <v>210</v>
      </c>
      <c r="B17" s="115" t="s">
        <v>228</v>
      </c>
      <c r="C17" s="115" t="s">
        <v>159</v>
      </c>
      <c r="D17" s="82">
        <v>39937</v>
      </c>
      <c r="E17" s="133">
        <v>3.48</v>
      </c>
      <c r="F17" s="101" t="s">
        <v>86</v>
      </c>
      <c r="G17">
        <v>7.55</v>
      </c>
    </row>
    <row r="18" spans="1:7">
      <c r="A18" s="115" t="s">
        <v>210</v>
      </c>
      <c r="B18" s="115" t="s">
        <v>228</v>
      </c>
      <c r="C18" s="5" t="s">
        <v>212</v>
      </c>
      <c r="D18" s="82">
        <v>39937</v>
      </c>
      <c r="E18" s="133">
        <v>0.3</v>
      </c>
      <c r="F18" s="101" t="s">
        <v>86</v>
      </c>
      <c r="G18">
        <v>7.67</v>
      </c>
    </row>
    <row r="19" spans="1:7">
      <c r="A19" s="115" t="s">
        <v>210</v>
      </c>
      <c r="B19" s="115" t="s">
        <v>228</v>
      </c>
      <c r="C19" s="5" t="s">
        <v>212</v>
      </c>
      <c r="D19" s="82">
        <v>39937</v>
      </c>
      <c r="E19" s="133">
        <v>0.69</v>
      </c>
      <c r="F19" s="101" t="s">
        <v>86</v>
      </c>
      <c r="G19">
        <v>7.64</v>
      </c>
    </row>
    <row r="20" spans="1:7">
      <c r="A20" s="115" t="s">
        <v>210</v>
      </c>
      <c r="B20" s="115" t="s">
        <v>228</v>
      </c>
      <c r="C20" s="5" t="s">
        <v>212</v>
      </c>
      <c r="D20" s="82">
        <v>39937</v>
      </c>
      <c r="E20" s="133">
        <v>1.31</v>
      </c>
      <c r="F20" s="101" t="s">
        <v>86</v>
      </c>
      <c r="G20">
        <v>7.6</v>
      </c>
    </row>
    <row r="21" spans="1:7">
      <c r="A21" s="115" t="s">
        <v>210</v>
      </c>
      <c r="B21" s="115" t="s">
        <v>228</v>
      </c>
      <c r="C21" s="5" t="s">
        <v>212</v>
      </c>
      <c r="D21" s="82">
        <v>39937</v>
      </c>
      <c r="E21" s="133">
        <v>1.97</v>
      </c>
      <c r="F21" s="101" t="s">
        <v>86</v>
      </c>
      <c r="G21">
        <v>7.59</v>
      </c>
    </row>
    <row r="22" spans="1:7">
      <c r="A22" s="115" t="s">
        <v>210</v>
      </c>
      <c r="B22" s="115" t="s">
        <v>228</v>
      </c>
      <c r="C22" s="5" t="s">
        <v>212</v>
      </c>
      <c r="D22" s="82">
        <v>39937</v>
      </c>
      <c r="E22" s="133">
        <v>2.66</v>
      </c>
      <c r="F22" s="101" t="s">
        <v>86</v>
      </c>
      <c r="G22">
        <v>7.52</v>
      </c>
    </row>
    <row r="23" spans="1:7">
      <c r="A23" s="115" t="s">
        <v>210</v>
      </c>
      <c r="B23" s="115" t="s">
        <v>228</v>
      </c>
      <c r="C23" s="5" t="s">
        <v>212</v>
      </c>
      <c r="D23" s="82">
        <v>39937</v>
      </c>
      <c r="E23" s="133">
        <v>3.31</v>
      </c>
      <c r="F23" s="101" t="s">
        <v>86</v>
      </c>
      <c r="G23">
        <v>7.43</v>
      </c>
    </row>
    <row r="24" spans="1:7">
      <c r="A24" s="115" t="s">
        <v>210</v>
      </c>
      <c r="B24" s="115" t="s">
        <v>228</v>
      </c>
      <c r="C24" s="5" t="s">
        <v>212</v>
      </c>
      <c r="D24" s="82">
        <v>39937</v>
      </c>
      <c r="E24" s="133">
        <v>3.44</v>
      </c>
      <c r="F24" s="101" t="s">
        <v>86</v>
      </c>
      <c r="G24">
        <v>7.39</v>
      </c>
    </row>
    <row r="25" spans="1:7">
      <c r="A25" s="115" t="s">
        <v>210</v>
      </c>
      <c r="B25" s="115" t="s">
        <v>228</v>
      </c>
      <c r="C25" s="5" t="s">
        <v>213</v>
      </c>
      <c r="D25" s="82">
        <v>39937</v>
      </c>
      <c r="E25" s="133">
        <v>0.31</v>
      </c>
      <c r="F25" s="101" t="s">
        <v>86</v>
      </c>
      <c r="G25">
        <v>7.59</v>
      </c>
    </row>
    <row r="26" spans="1:7">
      <c r="A26" s="115" t="s">
        <v>210</v>
      </c>
      <c r="B26" s="115" t="s">
        <v>228</v>
      </c>
      <c r="C26" s="5" t="s">
        <v>213</v>
      </c>
      <c r="D26" s="82">
        <v>39937</v>
      </c>
      <c r="E26" s="133">
        <v>0.67</v>
      </c>
      <c r="F26" s="101" t="s">
        <v>86</v>
      </c>
      <c r="G26">
        <v>7.56</v>
      </c>
    </row>
    <row r="27" spans="1:7">
      <c r="A27" s="115" t="s">
        <v>210</v>
      </c>
      <c r="B27" s="115" t="s">
        <v>228</v>
      </c>
      <c r="C27" s="5" t="s">
        <v>213</v>
      </c>
      <c r="D27" s="82">
        <v>39937</v>
      </c>
      <c r="E27" s="133">
        <v>1.34</v>
      </c>
      <c r="F27" s="101" t="s">
        <v>86</v>
      </c>
      <c r="G27">
        <v>7.53</v>
      </c>
    </row>
    <row r="28" spans="1:7">
      <c r="A28" s="115" t="s">
        <v>210</v>
      </c>
      <c r="B28" s="115" t="s">
        <v>228</v>
      </c>
      <c r="C28" s="5" t="s">
        <v>213</v>
      </c>
      <c r="D28" s="82">
        <v>39937</v>
      </c>
      <c r="E28" s="133">
        <v>2.02</v>
      </c>
      <c r="F28" s="101" t="s">
        <v>86</v>
      </c>
      <c r="G28">
        <v>7.52</v>
      </c>
    </row>
    <row r="29" spans="1:7">
      <c r="A29" s="115" t="s">
        <v>210</v>
      </c>
      <c r="B29" s="115" t="s">
        <v>228</v>
      </c>
      <c r="C29" s="5" t="s">
        <v>213</v>
      </c>
      <c r="D29" s="82">
        <v>39937</v>
      </c>
      <c r="E29" s="133">
        <v>2.67</v>
      </c>
      <c r="F29" s="101" t="s">
        <v>86</v>
      </c>
      <c r="G29">
        <v>7.51</v>
      </c>
    </row>
    <row r="30" spans="1:7">
      <c r="A30" s="115" t="s">
        <v>210</v>
      </c>
      <c r="B30" s="115" t="s">
        <v>228</v>
      </c>
      <c r="C30" s="5" t="s">
        <v>213</v>
      </c>
      <c r="D30" s="82">
        <v>39937</v>
      </c>
      <c r="E30" s="133">
        <v>3.3</v>
      </c>
      <c r="F30" s="101" t="s">
        <v>86</v>
      </c>
      <c r="G30">
        <v>7.51</v>
      </c>
    </row>
    <row r="31" spans="1:7">
      <c r="A31" s="115" t="s">
        <v>210</v>
      </c>
      <c r="B31" s="115" t="s">
        <v>228</v>
      </c>
      <c r="C31" s="5" t="s">
        <v>213</v>
      </c>
      <c r="D31" s="82">
        <v>39937</v>
      </c>
      <c r="E31" s="133">
        <v>3.55</v>
      </c>
      <c r="F31" s="101" t="s">
        <v>86</v>
      </c>
      <c r="G31">
        <v>7.49</v>
      </c>
    </row>
    <row r="32" spans="1:7">
      <c r="A32" s="115" t="s">
        <v>210</v>
      </c>
      <c r="B32" s="115" t="s">
        <v>211</v>
      </c>
      <c r="C32" s="115" t="s">
        <v>159</v>
      </c>
      <c r="D32" s="82">
        <v>40028</v>
      </c>
      <c r="E32" s="133">
        <v>0.1</v>
      </c>
      <c r="F32" s="101" t="s">
        <v>86</v>
      </c>
      <c r="G32">
        <v>8.75</v>
      </c>
    </row>
    <row r="33" spans="1:7">
      <c r="A33" s="115" t="s">
        <v>210</v>
      </c>
      <c r="B33" s="115" t="s">
        <v>211</v>
      </c>
      <c r="C33" s="115" t="s">
        <v>159</v>
      </c>
      <c r="D33" s="82">
        <v>40028</v>
      </c>
      <c r="E33" s="133">
        <v>0.5</v>
      </c>
      <c r="F33" s="101" t="s">
        <v>86</v>
      </c>
      <c r="G33">
        <v>8.73</v>
      </c>
    </row>
    <row r="34" spans="1:7">
      <c r="A34" s="115" t="s">
        <v>210</v>
      </c>
      <c r="B34" s="115" t="s">
        <v>211</v>
      </c>
      <c r="C34" s="115" t="s">
        <v>159</v>
      </c>
      <c r="D34" s="82">
        <v>40028</v>
      </c>
      <c r="E34" s="133">
        <v>1</v>
      </c>
      <c r="F34" s="101" t="s">
        <v>86</v>
      </c>
      <c r="G34">
        <v>8.73</v>
      </c>
    </row>
    <row r="35" spans="1:7">
      <c r="A35" s="115" t="s">
        <v>210</v>
      </c>
      <c r="B35" s="115" t="s">
        <v>211</v>
      </c>
      <c r="C35" s="115" t="s">
        <v>159</v>
      </c>
      <c r="D35" s="82">
        <v>40028</v>
      </c>
      <c r="E35" s="133">
        <v>1.5</v>
      </c>
      <c r="F35" s="101" t="s">
        <v>86</v>
      </c>
      <c r="G35">
        <v>8.5500000000000007</v>
      </c>
    </row>
    <row r="36" spans="1:7">
      <c r="A36" s="115" t="s">
        <v>210</v>
      </c>
      <c r="B36" s="115" t="s">
        <v>211</v>
      </c>
      <c r="C36" s="115" t="s">
        <v>159</v>
      </c>
      <c r="D36" s="82">
        <v>40028</v>
      </c>
      <c r="E36" s="133">
        <v>2</v>
      </c>
      <c r="F36" s="101" t="s">
        <v>86</v>
      </c>
      <c r="G36">
        <v>8.39</v>
      </c>
    </row>
    <row r="37" spans="1:7">
      <c r="A37" s="115" t="s">
        <v>210</v>
      </c>
      <c r="B37" s="115" t="s">
        <v>211</v>
      </c>
      <c r="C37" s="115" t="s">
        <v>159</v>
      </c>
      <c r="D37" s="82">
        <v>40028</v>
      </c>
      <c r="E37" s="133">
        <v>2.5</v>
      </c>
      <c r="F37" s="101" t="s">
        <v>86</v>
      </c>
      <c r="G37">
        <v>7.83</v>
      </c>
    </row>
    <row r="38" spans="1:7">
      <c r="A38" s="115" t="s">
        <v>210</v>
      </c>
      <c r="B38" s="115" t="s">
        <v>211</v>
      </c>
      <c r="C38" s="115" t="s">
        <v>159</v>
      </c>
      <c r="D38" s="82">
        <v>40028</v>
      </c>
      <c r="E38" s="133">
        <v>3</v>
      </c>
      <c r="F38" s="101" t="s">
        <v>86</v>
      </c>
      <c r="G38">
        <v>7.45</v>
      </c>
    </row>
    <row r="39" spans="1:7">
      <c r="A39" s="115" t="s">
        <v>210</v>
      </c>
      <c r="B39" s="115" t="s">
        <v>211</v>
      </c>
      <c r="C39" s="115" t="s">
        <v>212</v>
      </c>
      <c r="D39" s="82">
        <v>40028</v>
      </c>
      <c r="E39" s="133">
        <v>7.0000000000000007E-2</v>
      </c>
      <c r="F39" s="101" t="s">
        <v>86</v>
      </c>
      <c r="G39">
        <v>8.59</v>
      </c>
    </row>
    <row r="40" spans="1:7">
      <c r="A40" s="115" t="s">
        <v>210</v>
      </c>
      <c r="B40" s="115" t="s">
        <v>211</v>
      </c>
      <c r="C40" s="115" t="s">
        <v>212</v>
      </c>
      <c r="D40" s="82">
        <v>40028</v>
      </c>
      <c r="E40" s="133">
        <v>0.49</v>
      </c>
      <c r="F40" s="101" t="s">
        <v>86</v>
      </c>
      <c r="G40">
        <v>8.74</v>
      </c>
    </row>
    <row r="41" spans="1:7">
      <c r="A41" s="115" t="s">
        <v>210</v>
      </c>
      <c r="B41" s="115" t="s">
        <v>211</v>
      </c>
      <c r="C41" s="115" t="s">
        <v>212</v>
      </c>
      <c r="D41" s="82">
        <v>40028</v>
      </c>
      <c r="E41" s="133">
        <v>0.99</v>
      </c>
      <c r="F41" s="101" t="s">
        <v>86</v>
      </c>
      <c r="G41">
        <v>8.74</v>
      </c>
    </row>
    <row r="42" spans="1:7">
      <c r="A42" s="115" t="s">
        <v>210</v>
      </c>
      <c r="B42" s="115" t="s">
        <v>211</v>
      </c>
      <c r="C42" s="115" t="s">
        <v>212</v>
      </c>
      <c r="D42" s="82">
        <v>40028</v>
      </c>
      <c r="E42" s="133">
        <v>1.5</v>
      </c>
      <c r="F42" s="101" t="s">
        <v>86</v>
      </c>
      <c r="G42">
        <v>8.7100000000000009</v>
      </c>
    </row>
    <row r="43" spans="1:7">
      <c r="A43" s="115" t="s">
        <v>210</v>
      </c>
      <c r="B43" s="115" t="s">
        <v>211</v>
      </c>
      <c r="C43" s="115" t="s">
        <v>212</v>
      </c>
      <c r="D43" s="82">
        <v>40028</v>
      </c>
      <c r="E43" s="133">
        <v>1.99</v>
      </c>
      <c r="F43" s="101" t="s">
        <v>86</v>
      </c>
      <c r="G43">
        <v>8.68</v>
      </c>
    </row>
    <row r="44" spans="1:7">
      <c r="A44" s="115" t="s">
        <v>210</v>
      </c>
      <c r="B44" s="115" t="s">
        <v>211</v>
      </c>
      <c r="C44" s="115" t="s">
        <v>212</v>
      </c>
      <c r="D44" s="82">
        <v>40028</v>
      </c>
      <c r="E44" s="133">
        <v>2.5</v>
      </c>
      <c r="F44" s="101" t="s">
        <v>86</v>
      </c>
      <c r="G44">
        <v>8.2799999999999994</v>
      </c>
    </row>
    <row r="45" spans="1:7">
      <c r="A45" s="115" t="s">
        <v>210</v>
      </c>
      <c r="B45" s="115" t="s">
        <v>211</v>
      </c>
      <c r="C45" s="115" t="s">
        <v>212</v>
      </c>
      <c r="D45" s="82">
        <v>40028</v>
      </c>
      <c r="E45" s="133">
        <v>2.99</v>
      </c>
      <c r="F45" s="101" t="s">
        <v>86</v>
      </c>
      <c r="G45">
        <v>7.98</v>
      </c>
    </row>
    <row r="46" spans="1:7">
      <c r="A46" s="115" t="s">
        <v>210</v>
      </c>
      <c r="B46" s="115" t="s">
        <v>211</v>
      </c>
      <c r="C46" s="115" t="s">
        <v>212</v>
      </c>
      <c r="D46" s="82">
        <v>40028</v>
      </c>
      <c r="E46" s="133">
        <v>2.98</v>
      </c>
      <c r="F46" s="101" t="s">
        <v>86</v>
      </c>
      <c r="G46">
        <v>7.94</v>
      </c>
    </row>
    <row r="47" spans="1:7">
      <c r="A47" s="115" t="s">
        <v>210</v>
      </c>
      <c r="B47" s="115" t="s">
        <v>211</v>
      </c>
      <c r="C47" s="115" t="s">
        <v>212</v>
      </c>
      <c r="D47" s="82">
        <v>40028</v>
      </c>
      <c r="E47" s="133">
        <v>0.09</v>
      </c>
      <c r="F47" s="101" t="s">
        <v>86</v>
      </c>
      <c r="G47">
        <v>8.9600000000000009</v>
      </c>
    </row>
    <row r="48" spans="1:7">
      <c r="A48" s="115" t="s">
        <v>210</v>
      </c>
      <c r="B48" s="115" t="s">
        <v>211</v>
      </c>
      <c r="C48" s="115" t="s">
        <v>212</v>
      </c>
      <c r="D48" s="82">
        <v>40028</v>
      </c>
      <c r="E48" s="133">
        <v>0.5</v>
      </c>
      <c r="F48" s="101" t="s">
        <v>86</v>
      </c>
      <c r="G48">
        <v>8.85</v>
      </c>
    </row>
    <row r="49" spans="1:7">
      <c r="A49" s="115" t="s">
        <v>210</v>
      </c>
      <c r="B49" s="115" t="s">
        <v>211</v>
      </c>
      <c r="C49" s="115" t="s">
        <v>212</v>
      </c>
      <c r="D49" s="82">
        <v>40028</v>
      </c>
      <c r="E49" s="133">
        <v>1.01</v>
      </c>
      <c r="F49" s="101" t="s">
        <v>86</v>
      </c>
      <c r="G49">
        <v>8.86</v>
      </c>
    </row>
    <row r="50" spans="1:7">
      <c r="A50" s="115" t="s">
        <v>210</v>
      </c>
      <c r="B50" s="115" t="s">
        <v>211</v>
      </c>
      <c r="C50" s="115" t="s">
        <v>212</v>
      </c>
      <c r="D50" s="82">
        <v>40028</v>
      </c>
      <c r="E50" s="133">
        <v>1.5</v>
      </c>
      <c r="F50" s="101" t="s">
        <v>86</v>
      </c>
      <c r="G50">
        <v>8.7799999999999994</v>
      </c>
    </row>
    <row r="51" spans="1:7">
      <c r="A51" s="115" t="s">
        <v>210</v>
      </c>
      <c r="B51" s="115" t="s">
        <v>211</v>
      </c>
      <c r="C51" s="115" t="s">
        <v>212</v>
      </c>
      <c r="D51" s="82">
        <v>40028</v>
      </c>
      <c r="E51" s="133">
        <v>1.99</v>
      </c>
      <c r="F51" s="101" t="s">
        <v>86</v>
      </c>
      <c r="G51">
        <v>8.5</v>
      </c>
    </row>
    <row r="52" spans="1:7">
      <c r="A52" s="115" t="s">
        <v>210</v>
      </c>
      <c r="B52" s="115" t="s">
        <v>211</v>
      </c>
      <c r="C52" s="115" t="s">
        <v>212</v>
      </c>
      <c r="D52" s="82">
        <v>40028</v>
      </c>
      <c r="E52" s="133">
        <v>2.4900000000000002</v>
      </c>
      <c r="F52" s="101" t="s">
        <v>86</v>
      </c>
      <c r="G52">
        <v>8.09</v>
      </c>
    </row>
    <row r="53" spans="1:7">
      <c r="A53" s="115" t="s">
        <v>210</v>
      </c>
      <c r="B53" s="115" t="s">
        <v>211</v>
      </c>
      <c r="C53" s="115" t="s">
        <v>212</v>
      </c>
      <c r="D53" s="82">
        <v>40028</v>
      </c>
      <c r="E53" s="133">
        <v>3.01</v>
      </c>
      <c r="F53" s="101" t="s">
        <v>86</v>
      </c>
      <c r="G53">
        <v>7.93</v>
      </c>
    </row>
    <row r="54" spans="1:7">
      <c r="A54" s="115" t="s">
        <v>210</v>
      </c>
      <c r="B54" s="115" t="s">
        <v>211</v>
      </c>
      <c r="C54" s="115" t="s">
        <v>213</v>
      </c>
      <c r="D54" s="82">
        <v>40028</v>
      </c>
      <c r="E54" s="133">
        <v>0.48</v>
      </c>
      <c r="F54" s="101" t="s">
        <v>86</v>
      </c>
      <c r="G54">
        <v>8.5500000000000007</v>
      </c>
    </row>
    <row r="55" spans="1:7">
      <c r="A55" s="115" t="s">
        <v>210</v>
      </c>
      <c r="B55" s="115" t="s">
        <v>211</v>
      </c>
      <c r="C55" s="115" t="s">
        <v>213</v>
      </c>
      <c r="D55" s="82">
        <v>40028</v>
      </c>
      <c r="E55" s="133">
        <v>0.98</v>
      </c>
      <c r="F55" s="101" t="s">
        <v>86</v>
      </c>
      <c r="G55">
        <v>8.65</v>
      </c>
    </row>
    <row r="56" spans="1:7">
      <c r="A56" s="115" t="s">
        <v>210</v>
      </c>
      <c r="B56" s="115" t="s">
        <v>211</v>
      </c>
      <c r="C56" s="115" t="s">
        <v>213</v>
      </c>
      <c r="D56" s="82">
        <v>40028</v>
      </c>
      <c r="E56" s="133">
        <v>2</v>
      </c>
      <c r="F56" s="101" t="s">
        <v>86</v>
      </c>
      <c r="G56">
        <v>8.64</v>
      </c>
    </row>
    <row r="57" spans="1:7">
      <c r="A57" s="115" t="s">
        <v>210</v>
      </c>
      <c r="B57" s="115" t="s">
        <v>211</v>
      </c>
      <c r="C57" s="115" t="s">
        <v>213</v>
      </c>
      <c r="D57" s="82">
        <v>40028</v>
      </c>
      <c r="E57" s="133">
        <v>0.1</v>
      </c>
      <c r="F57" s="101" t="s">
        <v>86</v>
      </c>
      <c r="G57">
        <v>8.73</v>
      </c>
    </row>
    <row r="58" spans="1:7">
      <c r="A58" s="115" t="s">
        <v>210</v>
      </c>
      <c r="B58" s="115" t="s">
        <v>211</v>
      </c>
      <c r="C58" s="115" t="s">
        <v>213</v>
      </c>
      <c r="D58" s="82">
        <v>40028</v>
      </c>
      <c r="E58" s="133">
        <v>1.5</v>
      </c>
      <c r="F58" s="101" t="s">
        <v>86</v>
      </c>
      <c r="G58">
        <v>8.64</v>
      </c>
    </row>
    <row r="59" spans="1:7">
      <c r="A59" s="115" t="s">
        <v>210</v>
      </c>
      <c r="B59" s="115" t="s">
        <v>211</v>
      </c>
      <c r="C59" s="115" t="s">
        <v>213</v>
      </c>
      <c r="D59" s="82">
        <v>40028</v>
      </c>
      <c r="E59" s="133">
        <v>0.09</v>
      </c>
      <c r="F59" s="101" t="s">
        <v>86</v>
      </c>
      <c r="G59">
        <v>9.02</v>
      </c>
    </row>
    <row r="60" spans="1:7">
      <c r="A60" s="115" t="s">
        <v>210</v>
      </c>
      <c r="B60" s="115" t="s">
        <v>211</v>
      </c>
      <c r="C60" s="115" t="s">
        <v>213</v>
      </c>
      <c r="D60" s="82">
        <v>40028</v>
      </c>
      <c r="E60" s="133">
        <v>0.09</v>
      </c>
      <c r="F60" s="101" t="s">
        <v>86</v>
      </c>
      <c r="G60">
        <v>8.99</v>
      </c>
    </row>
    <row r="61" spans="1:7">
      <c r="A61" s="115" t="s">
        <v>210</v>
      </c>
      <c r="B61" s="115" t="s">
        <v>211</v>
      </c>
      <c r="C61" s="115" t="s">
        <v>213</v>
      </c>
      <c r="D61" s="82">
        <v>40028</v>
      </c>
      <c r="E61" s="133">
        <v>0.49</v>
      </c>
      <c r="F61" s="101" t="s">
        <v>86</v>
      </c>
      <c r="G61">
        <v>9</v>
      </c>
    </row>
    <row r="62" spans="1:7">
      <c r="A62" s="115" t="s">
        <v>210</v>
      </c>
      <c r="B62" s="115" t="s">
        <v>211</v>
      </c>
      <c r="C62" s="115" t="s">
        <v>213</v>
      </c>
      <c r="D62" s="82">
        <v>40028</v>
      </c>
      <c r="E62" s="133">
        <v>1</v>
      </c>
      <c r="F62" s="101" t="s">
        <v>86</v>
      </c>
      <c r="G62">
        <v>9.01</v>
      </c>
    </row>
    <row r="63" spans="1:7">
      <c r="A63" s="115" t="s">
        <v>210</v>
      </c>
      <c r="B63" s="115" t="s">
        <v>211</v>
      </c>
      <c r="C63" s="115" t="s">
        <v>213</v>
      </c>
      <c r="D63" s="82">
        <v>40028</v>
      </c>
      <c r="E63" s="133">
        <v>1.51</v>
      </c>
      <c r="F63" s="101" t="s">
        <v>86</v>
      </c>
      <c r="G63">
        <v>8.9499999999999993</v>
      </c>
    </row>
    <row r="64" spans="1:7">
      <c r="A64" s="115" t="s">
        <v>210</v>
      </c>
      <c r="B64" s="115" t="s">
        <v>211</v>
      </c>
      <c r="C64" s="115" t="s">
        <v>213</v>
      </c>
      <c r="D64" s="82">
        <v>40028</v>
      </c>
      <c r="E64" s="133">
        <v>2.0099999999999998</v>
      </c>
      <c r="F64" s="101" t="s">
        <v>86</v>
      </c>
      <c r="G64">
        <v>8.74</v>
      </c>
    </row>
    <row r="65" spans="1:8">
      <c r="A65" s="115" t="s">
        <v>210</v>
      </c>
      <c r="B65" s="115" t="s">
        <v>211</v>
      </c>
      <c r="C65" s="115" t="s">
        <v>159</v>
      </c>
      <c r="D65" s="82">
        <v>40161</v>
      </c>
      <c r="E65" s="133">
        <v>0.5</v>
      </c>
      <c r="F65" s="101" t="s">
        <v>86</v>
      </c>
      <c r="G65">
        <v>8.6300000000000008</v>
      </c>
      <c r="H65" s="130"/>
    </row>
    <row r="66" spans="1:8">
      <c r="A66" s="115" t="s">
        <v>210</v>
      </c>
      <c r="B66" s="115" t="s">
        <v>211</v>
      </c>
      <c r="C66" s="115" t="s">
        <v>159</v>
      </c>
      <c r="D66" s="82">
        <v>40161</v>
      </c>
      <c r="E66" s="133">
        <v>1</v>
      </c>
      <c r="F66" s="101" t="s">
        <v>86</v>
      </c>
      <c r="G66">
        <v>8.6999999999999993</v>
      </c>
      <c r="H66" s="130"/>
    </row>
    <row r="67" spans="1:8">
      <c r="A67" s="115" t="s">
        <v>210</v>
      </c>
      <c r="B67" s="115" t="s">
        <v>211</v>
      </c>
      <c r="C67" s="115" t="s">
        <v>159</v>
      </c>
      <c r="D67" s="82">
        <v>40161</v>
      </c>
      <c r="E67" s="133">
        <v>1.5</v>
      </c>
      <c r="F67" s="101" t="s">
        <v>86</v>
      </c>
      <c r="G67">
        <v>8.73</v>
      </c>
      <c r="H67" s="130"/>
    </row>
    <row r="68" spans="1:8">
      <c r="A68" s="115" t="s">
        <v>210</v>
      </c>
      <c r="B68" s="115" t="s">
        <v>211</v>
      </c>
      <c r="C68" s="115" t="s">
        <v>159</v>
      </c>
      <c r="D68" s="82">
        <v>40161</v>
      </c>
      <c r="E68" s="133">
        <v>2</v>
      </c>
      <c r="F68" s="101" t="s">
        <v>86</v>
      </c>
      <c r="G68">
        <v>8.73</v>
      </c>
      <c r="H68" s="130"/>
    </row>
    <row r="69" spans="1:8">
      <c r="A69" s="115" t="s">
        <v>210</v>
      </c>
      <c r="B69" s="115" t="s">
        <v>211</v>
      </c>
      <c r="C69" s="115" t="s">
        <v>159</v>
      </c>
      <c r="D69" s="82">
        <v>40161</v>
      </c>
      <c r="E69" s="133">
        <v>2.5</v>
      </c>
      <c r="F69" s="101" t="s">
        <v>86</v>
      </c>
      <c r="G69">
        <v>8.6300000000000008</v>
      </c>
      <c r="H69" s="130"/>
    </row>
    <row r="70" spans="1:8">
      <c r="A70" s="115" t="s">
        <v>210</v>
      </c>
      <c r="B70" s="115" t="s">
        <v>211</v>
      </c>
      <c r="C70" s="115" t="s">
        <v>213</v>
      </c>
      <c r="D70" s="82">
        <v>40161</v>
      </c>
      <c r="E70" s="133">
        <v>0.5</v>
      </c>
      <c r="F70" s="101" t="s">
        <v>86</v>
      </c>
      <c r="G70">
        <v>8.82</v>
      </c>
      <c r="H70" s="130"/>
    </row>
    <row r="71" spans="1:8">
      <c r="A71" s="115" t="s">
        <v>210</v>
      </c>
      <c r="B71" s="115" t="s">
        <v>211</v>
      </c>
      <c r="C71" s="115" t="s">
        <v>213</v>
      </c>
      <c r="D71" s="82">
        <v>40161</v>
      </c>
      <c r="E71" s="133">
        <v>1</v>
      </c>
      <c r="F71" s="101" t="s">
        <v>86</v>
      </c>
      <c r="G71">
        <v>8.89</v>
      </c>
      <c r="H71" s="130"/>
    </row>
    <row r="72" spans="1:8">
      <c r="A72" s="115" t="s">
        <v>210</v>
      </c>
      <c r="B72" s="115" t="s">
        <v>211</v>
      </c>
      <c r="C72" s="115" t="s">
        <v>213</v>
      </c>
      <c r="D72" s="82">
        <v>40161</v>
      </c>
      <c r="E72" s="133">
        <v>1.5</v>
      </c>
      <c r="F72" s="101" t="s">
        <v>86</v>
      </c>
      <c r="G72">
        <v>8.9</v>
      </c>
      <c r="H72" s="130"/>
    </row>
    <row r="73" spans="1:8">
      <c r="A73" s="115" t="s">
        <v>210</v>
      </c>
      <c r="B73" s="115" t="s">
        <v>211</v>
      </c>
      <c r="C73" s="115" t="s">
        <v>213</v>
      </c>
      <c r="D73" s="82">
        <v>40161</v>
      </c>
      <c r="E73" s="133">
        <v>2</v>
      </c>
      <c r="F73" s="101" t="s">
        <v>86</v>
      </c>
      <c r="G73">
        <v>8.9</v>
      </c>
      <c r="H73" s="130"/>
    </row>
    <row r="74" spans="1:8">
      <c r="A74" s="115" t="s">
        <v>210</v>
      </c>
      <c r="B74" s="115" t="s">
        <v>211</v>
      </c>
      <c r="C74" s="115" t="s">
        <v>213</v>
      </c>
      <c r="D74" s="82">
        <v>40161</v>
      </c>
      <c r="E74" s="133">
        <v>2.5</v>
      </c>
      <c r="F74" s="101" t="s">
        <v>86</v>
      </c>
      <c r="G74">
        <v>8.8800000000000008</v>
      </c>
      <c r="H74" s="130"/>
    </row>
    <row r="75" spans="1:8">
      <c r="A75" s="115" t="s">
        <v>210</v>
      </c>
      <c r="B75" s="115" t="s">
        <v>211</v>
      </c>
      <c r="C75" s="115" t="s">
        <v>213</v>
      </c>
      <c r="D75" s="82">
        <v>40161</v>
      </c>
      <c r="E75" s="133">
        <v>2.8</v>
      </c>
      <c r="F75" s="101" t="s">
        <v>86</v>
      </c>
      <c r="G75">
        <v>8.8699999999999992</v>
      </c>
      <c r="H75" s="130"/>
    </row>
    <row r="76" spans="1:8">
      <c r="A76" s="115" t="s">
        <v>210</v>
      </c>
      <c r="B76" s="115" t="s">
        <v>211</v>
      </c>
      <c r="C76" s="115" t="s">
        <v>145</v>
      </c>
      <c r="D76" s="82">
        <v>40161</v>
      </c>
      <c r="E76" s="133">
        <v>0</v>
      </c>
      <c r="F76" s="101" t="s">
        <v>86</v>
      </c>
      <c r="G76">
        <v>8.08</v>
      </c>
      <c r="H76" s="130"/>
    </row>
    <row r="77" spans="1:8">
      <c r="A77" s="115" t="s">
        <v>210</v>
      </c>
      <c r="B77" s="115" t="s">
        <v>211</v>
      </c>
      <c r="C77" s="115" t="s">
        <v>214</v>
      </c>
      <c r="D77" s="82">
        <v>40161</v>
      </c>
      <c r="E77" s="133">
        <v>0</v>
      </c>
      <c r="F77" s="101" t="s">
        <v>86</v>
      </c>
      <c r="G77">
        <v>8.65</v>
      </c>
      <c r="H77" s="130"/>
    </row>
    <row r="78" spans="1:8">
      <c r="B78" s="115" t="s">
        <v>229</v>
      </c>
      <c r="D78" s="82">
        <v>33826</v>
      </c>
      <c r="E78" s="133">
        <v>0</v>
      </c>
      <c r="F78" s="101" t="s">
        <v>86</v>
      </c>
      <c r="G78">
        <v>9.1</v>
      </c>
    </row>
    <row r="79" spans="1:8">
      <c r="B79" s="115" t="s">
        <v>229</v>
      </c>
      <c r="D79" s="82">
        <v>33826</v>
      </c>
      <c r="E79" s="133">
        <v>2</v>
      </c>
      <c r="F79" s="101" t="s">
        <v>86</v>
      </c>
      <c r="G79">
        <v>9.1999999999999993</v>
      </c>
    </row>
    <row r="80" spans="1:8">
      <c r="B80" s="115" t="s">
        <v>229</v>
      </c>
      <c r="D80" s="82">
        <v>33826</v>
      </c>
      <c r="E80" s="133">
        <v>3.5</v>
      </c>
      <c r="F80" s="101" t="s">
        <v>86</v>
      </c>
      <c r="G80">
        <v>9.1</v>
      </c>
    </row>
    <row r="81" spans="2:7">
      <c r="B81" s="115" t="s">
        <v>229</v>
      </c>
      <c r="D81" s="82">
        <v>33826</v>
      </c>
      <c r="E81" s="133">
        <v>0</v>
      </c>
      <c r="F81" s="101" t="s">
        <v>86</v>
      </c>
      <c r="G81">
        <v>8.9</v>
      </c>
    </row>
    <row r="82" spans="2:7">
      <c r="B82" s="115" t="s">
        <v>229</v>
      </c>
      <c r="D82" s="82">
        <v>33826</v>
      </c>
      <c r="E82" s="133">
        <v>2.5</v>
      </c>
      <c r="F82" s="101" t="s">
        <v>86</v>
      </c>
      <c r="G82">
        <v>8.6999999999999993</v>
      </c>
    </row>
    <row r="83" spans="2:7">
      <c r="B83" s="115" t="s">
        <v>229</v>
      </c>
      <c r="D83" s="82">
        <v>33826</v>
      </c>
      <c r="E83" s="133">
        <v>0</v>
      </c>
      <c r="F83" s="101" t="s">
        <v>86</v>
      </c>
      <c r="G83">
        <v>9.1</v>
      </c>
    </row>
    <row r="84" spans="2:7">
      <c r="B84" s="115" t="s">
        <v>229</v>
      </c>
      <c r="D84" s="82">
        <v>33826</v>
      </c>
      <c r="E84" s="133">
        <v>2.5</v>
      </c>
      <c r="F84" s="101" t="s">
        <v>86</v>
      </c>
      <c r="G84">
        <v>9.1</v>
      </c>
    </row>
    <row r="85" spans="2:7">
      <c r="B85" s="115" t="s">
        <v>229</v>
      </c>
      <c r="D85" s="82">
        <v>33857</v>
      </c>
      <c r="E85" s="133">
        <v>0</v>
      </c>
      <c r="F85" s="101" t="s">
        <v>86</v>
      </c>
      <c r="G85">
        <v>8.9</v>
      </c>
    </row>
    <row r="86" spans="2:7">
      <c r="B86" s="115" t="s">
        <v>229</v>
      </c>
      <c r="D86" s="82">
        <v>33857</v>
      </c>
      <c r="E86" s="133">
        <v>2</v>
      </c>
      <c r="F86" s="101" t="s">
        <v>86</v>
      </c>
      <c r="G86">
        <v>8.9</v>
      </c>
    </row>
    <row r="87" spans="2:7">
      <c r="B87" s="115" t="s">
        <v>229</v>
      </c>
      <c r="D87" s="82">
        <v>33857</v>
      </c>
      <c r="E87" s="133">
        <v>3.5</v>
      </c>
      <c r="F87" s="101" t="s">
        <v>86</v>
      </c>
      <c r="G87">
        <v>8.9</v>
      </c>
    </row>
    <row r="88" spans="2:7">
      <c r="B88" s="115" t="s">
        <v>229</v>
      </c>
      <c r="D88" s="82">
        <v>33890</v>
      </c>
      <c r="E88" s="133">
        <v>0</v>
      </c>
      <c r="F88" s="101" t="s">
        <v>86</v>
      </c>
      <c r="G88">
        <v>8.6999999999999993</v>
      </c>
    </row>
    <row r="89" spans="2:7">
      <c r="B89" s="115" t="s">
        <v>229</v>
      </c>
      <c r="D89" s="82">
        <v>33890</v>
      </c>
      <c r="E89" s="133">
        <v>2</v>
      </c>
      <c r="F89" s="101" t="s">
        <v>86</v>
      </c>
      <c r="G89">
        <v>8.6999999999999993</v>
      </c>
    </row>
    <row r="90" spans="2:7">
      <c r="B90" s="115" t="s">
        <v>229</v>
      </c>
      <c r="D90" s="82">
        <v>33890</v>
      </c>
      <c r="E90" s="133">
        <v>3.5</v>
      </c>
      <c r="F90" s="101" t="s">
        <v>86</v>
      </c>
      <c r="G90">
        <v>8.6</v>
      </c>
    </row>
    <row r="91" spans="2:7">
      <c r="B91" s="115" t="s">
        <v>229</v>
      </c>
      <c r="D91" s="82">
        <v>33911</v>
      </c>
      <c r="E91" s="133">
        <v>0</v>
      </c>
      <c r="F91" s="101" t="s">
        <v>86</v>
      </c>
      <c r="G91">
        <v>8.6999999999999993</v>
      </c>
    </row>
    <row r="92" spans="2:7">
      <c r="B92" s="115" t="s">
        <v>229</v>
      </c>
      <c r="D92" s="82">
        <v>33911</v>
      </c>
      <c r="E92" s="133">
        <v>1.5</v>
      </c>
      <c r="F92" s="101" t="s">
        <v>86</v>
      </c>
      <c r="G92">
        <v>8.8000000000000007</v>
      </c>
    </row>
    <row r="93" spans="2:7">
      <c r="B93" s="115" t="s">
        <v>229</v>
      </c>
      <c r="D93" s="82">
        <v>33911</v>
      </c>
      <c r="E93" s="133">
        <v>2.5</v>
      </c>
      <c r="F93" s="101" t="s">
        <v>86</v>
      </c>
      <c r="G93">
        <v>8.6999999999999993</v>
      </c>
    </row>
    <row r="94" spans="2:7">
      <c r="B94" s="115" t="s">
        <v>229</v>
      </c>
      <c r="D94" s="82">
        <v>33948</v>
      </c>
      <c r="E94" s="133">
        <v>0</v>
      </c>
      <c r="F94" s="101" t="s">
        <v>86</v>
      </c>
      <c r="G94">
        <v>8.6999999999999993</v>
      </c>
    </row>
    <row r="95" spans="2:7">
      <c r="B95" s="115" t="s">
        <v>229</v>
      </c>
      <c r="D95" s="82">
        <v>33948</v>
      </c>
      <c r="E95" s="133">
        <v>2.5</v>
      </c>
      <c r="F95" s="101" t="s">
        <v>86</v>
      </c>
      <c r="G95">
        <v>8.6</v>
      </c>
    </row>
    <row r="96" spans="2:7">
      <c r="B96" s="115" t="s">
        <v>229</v>
      </c>
      <c r="D96" s="82">
        <v>33948</v>
      </c>
      <c r="E96" s="133">
        <v>3.5</v>
      </c>
      <c r="F96" s="101" t="s">
        <v>86</v>
      </c>
      <c r="G96">
        <v>8.6</v>
      </c>
    </row>
    <row r="97" spans="2:7">
      <c r="B97" s="115" t="s">
        <v>229</v>
      </c>
      <c r="D97" s="82">
        <v>33983</v>
      </c>
      <c r="E97" s="133">
        <v>0</v>
      </c>
      <c r="F97" s="101" t="s">
        <v>86</v>
      </c>
      <c r="G97">
        <v>8.3000000000000007</v>
      </c>
    </row>
    <row r="98" spans="2:7">
      <c r="B98" s="115" t="s">
        <v>229</v>
      </c>
      <c r="D98" s="82">
        <v>33983</v>
      </c>
      <c r="E98" s="133">
        <v>2</v>
      </c>
      <c r="F98" s="101" t="s">
        <v>86</v>
      </c>
      <c r="G98">
        <v>8.4</v>
      </c>
    </row>
    <row r="99" spans="2:7">
      <c r="B99" s="115" t="s">
        <v>229</v>
      </c>
      <c r="D99" s="82">
        <v>33983</v>
      </c>
      <c r="E99" s="133">
        <v>3.5</v>
      </c>
      <c r="F99" s="101" t="s">
        <v>86</v>
      </c>
      <c r="G99">
        <v>8.4</v>
      </c>
    </row>
    <row r="100" spans="2:7">
      <c r="B100" s="115" t="s">
        <v>229</v>
      </c>
      <c r="D100" s="82">
        <v>34003</v>
      </c>
      <c r="E100" s="133">
        <v>0</v>
      </c>
      <c r="F100" s="101" t="s">
        <v>86</v>
      </c>
      <c r="G100">
        <v>8</v>
      </c>
    </row>
    <row r="101" spans="2:7">
      <c r="B101" s="115" t="s">
        <v>229</v>
      </c>
      <c r="D101" s="82">
        <v>34003</v>
      </c>
      <c r="E101" s="133">
        <v>2</v>
      </c>
      <c r="F101" s="101" t="s">
        <v>86</v>
      </c>
      <c r="G101">
        <v>8.1999999999999993</v>
      </c>
    </row>
    <row r="102" spans="2:7">
      <c r="B102" s="115" t="s">
        <v>229</v>
      </c>
      <c r="D102" s="82">
        <v>34003</v>
      </c>
      <c r="E102" s="133">
        <v>3</v>
      </c>
      <c r="F102" s="101" t="s">
        <v>86</v>
      </c>
      <c r="G102">
        <v>8.1999999999999993</v>
      </c>
    </row>
    <row r="103" spans="2:7">
      <c r="B103" s="115" t="s">
        <v>229</v>
      </c>
      <c r="D103" s="82">
        <v>34037</v>
      </c>
      <c r="E103" s="133">
        <v>0</v>
      </c>
      <c r="F103" s="101" t="s">
        <v>86</v>
      </c>
      <c r="G103">
        <v>8.1</v>
      </c>
    </row>
    <row r="104" spans="2:7">
      <c r="B104" s="115" t="s">
        <v>229</v>
      </c>
      <c r="D104" s="82">
        <v>34037</v>
      </c>
      <c r="E104" s="133">
        <v>2</v>
      </c>
      <c r="F104" s="101" t="s">
        <v>86</v>
      </c>
      <c r="G104">
        <v>8.3000000000000007</v>
      </c>
    </row>
    <row r="105" spans="2:7">
      <c r="B105" s="115" t="s">
        <v>229</v>
      </c>
      <c r="D105" s="82">
        <v>34037</v>
      </c>
      <c r="E105" s="133">
        <v>3.5</v>
      </c>
      <c r="F105" s="101" t="s">
        <v>86</v>
      </c>
      <c r="G105">
        <v>8.3000000000000007</v>
      </c>
    </row>
    <row r="106" spans="2:7">
      <c r="B106" s="115" t="s">
        <v>229</v>
      </c>
      <c r="D106" s="82">
        <v>34073</v>
      </c>
      <c r="E106" s="133">
        <v>0</v>
      </c>
      <c r="F106" s="101" t="s">
        <v>86</v>
      </c>
      <c r="G106">
        <v>8.6999999999999993</v>
      </c>
    </row>
    <row r="107" spans="2:7">
      <c r="B107" s="115" t="s">
        <v>229</v>
      </c>
      <c r="D107" s="82">
        <v>34073</v>
      </c>
      <c r="E107" s="133">
        <v>1.5</v>
      </c>
      <c r="F107" s="101" t="s">
        <v>86</v>
      </c>
      <c r="G107">
        <v>8.6999999999999993</v>
      </c>
    </row>
    <row r="108" spans="2:7">
      <c r="B108" s="115" t="s">
        <v>229</v>
      </c>
      <c r="D108" s="82">
        <v>34073</v>
      </c>
      <c r="E108" s="133">
        <v>2.5</v>
      </c>
      <c r="F108" s="101" t="s">
        <v>86</v>
      </c>
      <c r="G108">
        <v>8.6999999999999993</v>
      </c>
    </row>
    <row r="109" spans="2:7">
      <c r="B109" s="115" t="s">
        <v>229</v>
      </c>
      <c r="D109" s="82">
        <v>34114</v>
      </c>
      <c r="E109" s="133">
        <v>0</v>
      </c>
      <c r="F109" s="101" t="s">
        <v>86</v>
      </c>
      <c r="G109">
        <v>8.9</v>
      </c>
    </row>
    <row r="110" spans="2:7">
      <c r="B110" s="115" t="s">
        <v>229</v>
      </c>
      <c r="D110" s="82">
        <v>34114</v>
      </c>
      <c r="E110" s="133">
        <v>1.5</v>
      </c>
      <c r="F110" s="101" t="s">
        <v>86</v>
      </c>
      <c r="G110">
        <v>8.9</v>
      </c>
    </row>
    <row r="111" spans="2:7">
      <c r="B111" s="115" t="s">
        <v>229</v>
      </c>
      <c r="D111" s="82">
        <v>34114</v>
      </c>
      <c r="E111" s="133">
        <v>2.5</v>
      </c>
      <c r="F111" s="101" t="s">
        <v>86</v>
      </c>
      <c r="G111">
        <v>8.9</v>
      </c>
    </row>
    <row r="112" spans="2:7">
      <c r="B112" s="115" t="s">
        <v>229</v>
      </c>
      <c r="D112" s="82">
        <v>34141</v>
      </c>
      <c r="E112" s="133">
        <v>0</v>
      </c>
      <c r="F112" s="101" t="s">
        <v>86</v>
      </c>
      <c r="G112">
        <v>9.5</v>
      </c>
    </row>
    <row r="113" spans="2:7">
      <c r="B113" s="115" t="s">
        <v>229</v>
      </c>
      <c r="D113" s="82">
        <v>34141</v>
      </c>
      <c r="E113" s="133">
        <v>1.5</v>
      </c>
      <c r="F113" s="101" t="s">
        <v>86</v>
      </c>
      <c r="G113">
        <v>9.6</v>
      </c>
    </row>
    <row r="114" spans="2:7">
      <c r="B114" s="115" t="s">
        <v>229</v>
      </c>
      <c r="D114" s="82">
        <v>34141</v>
      </c>
      <c r="E114" s="133">
        <v>2.5</v>
      </c>
      <c r="F114" s="101" t="s">
        <v>86</v>
      </c>
      <c r="G114">
        <v>9.6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5" enableFormatConditionsCalculation="0"/>
  <dimension ref="A1:N118"/>
  <sheetViews>
    <sheetView zoomScale="90" workbookViewId="0">
      <pane ySplit="1" topLeftCell="A95" activePane="bottomLeft" state="frozen"/>
      <selection activeCell="G14" sqref="G14"/>
      <selection pane="bottomLeft" activeCell="F116" sqref="F116"/>
    </sheetView>
  </sheetViews>
  <sheetFormatPr defaultRowHeight="12.75"/>
  <cols>
    <col min="1" max="1" width="22.85546875" bestFit="1" customWidth="1"/>
    <col min="2" max="2" width="10.7109375" customWidth="1"/>
    <col min="3" max="3" width="11" bestFit="1" customWidth="1"/>
    <col min="4" max="4" width="6.42578125" bestFit="1" customWidth="1"/>
    <col min="5" max="5" width="15.85546875" bestFit="1" customWidth="1"/>
    <col min="6" max="6" width="6.140625" customWidth="1"/>
    <col min="7" max="7" width="12.85546875" bestFit="1" customWidth="1"/>
    <col min="8" max="8" width="15.85546875" customWidth="1"/>
    <col min="9" max="9" width="5.28515625" bestFit="1" customWidth="1"/>
    <col min="10" max="10" width="13" style="113" bestFit="1" customWidth="1"/>
    <col min="11" max="11" width="61.85546875" customWidth="1"/>
    <col min="12" max="12" width="10.42578125" style="2" bestFit="1" customWidth="1"/>
    <col min="13" max="13" width="19" style="25" bestFit="1" customWidth="1"/>
    <col min="14" max="14" width="5.7109375" style="1" bestFit="1" customWidth="1"/>
    <col min="15" max="15" width="6.5703125" customWidth="1"/>
  </cols>
  <sheetData>
    <row r="1" spans="1:14" s="24" customFormat="1" ht="25.5">
      <c r="A1" s="19" t="s">
        <v>0</v>
      </c>
      <c r="B1" s="20" t="s">
        <v>1</v>
      </c>
      <c r="C1" s="20" t="s">
        <v>2</v>
      </c>
      <c r="D1" s="20" t="s">
        <v>104</v>
      </c>
      <c r="E1" s="20" t="s">
        <v>5</v>
      </c>
      <c r="F1" s="20" t="s">
        <v>86</v>
      </c>
      <c r="G1" s="20" t="s">
        <v>87</v>
      </c>
      <c r="H1" s="20" t="s">
        <v>8</v>
      </c>
      <c r="I1" s="20" t="s">
        <v>10</v>
      </c>
      <c r="J1" s="21" t="s">
        <v>9</v>
      </c>
      <c r="K1" s="22" t="s">
        <v>3</v>
      </c>
      <c r="L1" s="23" t="s">
        <v>6</v>
      </c>
      <c r="M1" s="26" t="s">
        <v>7</v>
      </c>
      <c r="N1" s="20" t="s">
        <v>12</v>
      </c>
    </row>
    <row r="2" spans="1:14">
      <c r="A2" s="5" t="s">
        <v>4</v>
      </c>
      <c r="B2" s="61" t="s">
        <v>163</v>
      </c>
      <c r="C2" s="62">
        <v>39875</v>
      </c>
      <c r="D2" s="62"/>
      <c r="E2" s="63">
        <f>AVERAGE('Excluded or Combined'!E18:E19)</f>
        <v>103.95</v>
      </c>
      <c r="F2" s="62"/>
      <c r="G2" s="61"/>
      <c r="H2" s="61" t="s">
        <v>108</v>
      </c>
      <c r="I2" s="61" t="s">
        <v>106</v>
      </c>
      <c r="J2" s="111">
        <f>AVERAGE('Excluded or Combined'!J18:J19)</f>
        <v>0.2</v>
      </c>
      <c r="K2" s="64" t="s">
        <v>164</v>
      </c>
      <c r="L2" s="109">
        <f>IF(E2&gt;400,((1.101672-(LN(400))*(0.041838))*EXP((0.7852*LN(400))+(-2.715))),((1.101672-(LN(E2))*(0.041838))*EXP((0.7852*LN(E2))+(-2.715))))</f>
        <v>2.3029808199998025</v>
      </c>
      <c r="M2" s="6" t="str">
        <f t="shared" ref="M2:M33" si="0">IF(J2&gt;L2,1,"")</f>
        <v/>
      </c>
    </row>
    <row r="3" spans="1:14">
      <c r="A3" s="5" t="s">
        <v>4</v>
      </c>
      <c r="B3" s="61" t="s">
        <v>163</v>
      </c>
      <c r="C3" s="62">
        <v>39875</v>
      </c>
      <c r="D3" s="62"/>
      <c r="E3" s="63">
        <f>AVERAGE('Excluded or Combined'!E20:E21)</f>
        <v>103.95</v>
      </c>
      <c r="F3" s="62"/>
      <c r="G3" s="61"/>
      <c r="H3" s="61" t="s">
        <v>116</v>
      </c>
      <c r="I3" s="61"/>
      <c r="J3" s="112">
        <f>AVERAGE('Excluded or Combined'!J20:J21)</f>
        <v>1.65</v>
      </c>
      <c r="K3" s="64" t="s">
        <v>190</v>
      </c>
      <c r="L3" s="109">
        <f>IF(E3&gt;400,((0.96)*EXP((0.8545*LN(400)+(-1.702)))),((0.96)*EXP((0.8545*LN(E3)+(-1.702)))))</f>
        <v>9.2571767235326785</v>
      </c>
      <c r="M3" s="6" t="str">
        <f t="shared" si="0"/>
        <v/>
      </c>
    </row>
    <row r="4" spans="1:14">
      <c r="A4" s="5" t="s">
        <v>4</v>
      </c>
      <c r="B4" s="61" t="s">
        <v>163</v>
      </c>
      <c r="C4" s="62">
        <v>39875</v>
      </c>
      <c r="D4" s="62"/>
      <c r="E4" s="63">
        <f>AVERAGE('Excluded or Combined'!E22:E23)</f>
        <v>103.95</v>
      </c>
      <c r="F4" s="62"/>
      <c r="G4" s="61"/>
      <c r="H4" s="61" t="s">
        <v>117</v>
      </c>
      <c r="I4" s="61" t="s">
        <v>106</v>
      </c>
      <c r="J4" s="111">
        <f>AVERAGE('Excluded or Combined'!J22:J23)</f>
        <v>0.05</v>
      </c>
      <c r="K4" s="64" t="s">
        <v>190</v>
      </c>
      <c r="L4" s="109">
        <f>IF(E4&gt;400,((1.46203-(LN(400)*(0.145712)))*EXP(1.273*LN(400)+(-4.705))),((1.46203-(LN(E4)*(0.145712)))*EXP(1.273*LN(E4)+(-4.705))))</f>
        <v>2.6249977292579381</v>
      </c>
      <c r="M4" s="6" t="str">
        <f t="shared" si="0"/>
        <v/>
      </c>
    </row>
    <row r="5" spans="1:14">
      <c r="A5" s="5" t="s">
        <v>4</v>
      </c>
      <c r="B5" s="61" t="s">
        <v>163</v>
      </c>
      <c r="C5" s="62">
        <v>39875</v>
      </c>
      <c r="D5" s="62"/>
      <c r="E5" s="63">
        <f>AVERAGE('Excluded or Combined'!E24:E25)</f>
        <v>103.95</v>
      </c>
      <c r="F5" s="62"/>
      <c r="G5" s="61"/>
      <c r="H5" s="61" t="s">
        <v>118</v>
      </c>
      <c r="I5" s="61"/>
      <c r="J5" s="112">
        <f>AVERAGE('Excluded or Combined'!J24:J25)</f>
        <v>0.1</v>
      </c>
      <c r="K5" s="64" t="s">
        <v>164</v>
      </c>
      <c r="L5" s="110">
        <f>IF(E5&gt;400,((0.986)*EXP((0.8473*LN(400)+(0.884)))),((0.986)*EXP((0.8473*LN(E5)+(0.884)))))</f>
        <v>122.08115527342889</v>
      </c>
      <c r="M5" s="6" t="str">
        <f t="shared" si="0"/>
        <v/>
      </c>
    </row>
    <row r="6" spans="1:14">
      <c r="A6" s="5" t="s">
        <v>4</v>
      </c>
      <c r="B6" s="61" t="s">
        <v>159</v>
      </c>
      <c r="C6" s="62">
        <v>39875</v>
      </c>
      <c r="D6" s="62"/>
      <c r="E6" s="63">
        <f>AVERAGE('Excluded or Combined'!E2:E3)</f>
        <v>106.8</v>
      </c>
      <c r="F6" s="62"/>
      <c r="G6" s="61"/>
      <c r="H6" s="61" t="s">
        <v>108</v>
      </c>
      <c r="I6" s="61" t="s">
        <v>106</v>
      </c>
      <c r="J6" s="112">
        <f>AVERAGE('Excluded or Combined'!J2:J3)</f>
        <v>0.2</v>
      </c>
      <c r="K6" s="64" t="s">
        <v>160</v>
      </c>
      <c r="L6" s="109">
        <f>IF(E6&gt;400,((1.101672-(LN(400))*(0.041838))*EXP((0.7852*LN(400))+(-2.715))),((1.101672-(LN(E6))*(0.041838))*EXP((0.7852*LN(E6))+(-2.715))))</f>
        <v>2.3494808627598438</v>
      </c>
      <c r="M6" s="6" t="str">
        <f t="shared" si="0"/>
        <v/>
      </c>
    </row>
    <row r="7" spans="1:14">
      <c r="A7" s="5" t="s">
        <v>4</v>
      </c>
      <c r="B7" s="61" t="s">
        <v>145</v>
      </c>
      <c r="C7" s="62">
        <v>39875</v>
      </c>
      <c r="D7" s="62"/>
      <c r="E7" s="63">
        <f>AVERAGE('Excluded or Combined'!E4:E5)</f>
        <v>102.55</v>
      </c>
      <c r="F7" s="62"/>
      <c r="G7" s="61"/>
      <c r="H7" s="61" t="s">
        <v>108</v>
      </c>
      <c r="I7" s="61" t="s">
        <v>106</v>
      </c>
      <c r="J7" s="112">
        <f>AVERAGE('Excluded or Combined'!J4:J5)</f>
        <v>0.2</v>
      </c>
      <c r="K7" s="64" t="s">
        <v>146</v>
      </c>
      <c r="L7" s="109">
        <f>IF(E7&gt;400,((1.101672-(LN(400))*(0.041838))*EXP((0.7852*LN(400))+(-2.715))),((1.101672-(LN(E7))*(0.041838))*EXP((0.7852*LN(E7))+(-2.715))))</f>
        <v>2.2800157821459774</v>
      </c>
      <c r="M7" s="6" t="str">
        <f t="shared" si="0"/>
        <v/>
      </c>
    </row>
    <row r="8" spans="1:14">
      <c r="A8" s="5" t="s">
        <v>4</v>
      </c>
      <c r="B8" s="61" t="s">
        <v>159</v>
      </c>
      <c r="C8" s="62">
        <v>39875</v>
      </c>
      <c r="D8" s="62"/>
      <c r="E8" s="63">
        <f>AVERAGE('Excluded or Combined'!E6:E7)</f>
        <v>106.8</v>
      </c>
      <c r="F8" s="62"/>
      <c r="G8" s="61"/>
      <c r="H8" s="61" t="s">
        <v>116</v>
      </c>
      <c r="I8" s="61"/>
      <c r="J8" s="112">
        <f>AVERAGE('Excluded or Combined'!J6:J7)</f>
        <v>1.75</v>
      </c>
      <c r="K8" s="64" t="s">
        <v>191</v>
      </c>
      <c r="L8" s="109">
        <f>IF(E8&gt;400,((0.96)*EXP((0.8545*LN(400)+(-1.702)))),((0.96)*EXP((0.8545*LN(E8)+(-1.702)))))</f>
        <v>9.4736243557182487</v>
      </c>
      <c r="M8" s="6" t="str">
        <f t="shared" si="0"/>
        <v/>
      </c>
    </row>
    <row r="9" spans="1:14">
      <c r="A9" s="5" t="s">
        <v>4</v>
      </c>
      <c r="B9" s="61" t="s">
        <v>145</v>
      </c>
      <c r="C9" s="62">
        <v>39875</v>
      </c>
      <c r="D9" s="62"/>
      <c r="E9" s="63">
        <f>AVERAGE('Excluded or Combined'!E8:E9)</f>
        <v>102.55</v>
      </c>
      <c r="F9" s="62"/>
      <c r="G9" s="61"/>
      <c r="H9" s="61" t="s">
        <v>116</v>
      </c>
      <c r="I9" s="61"/>
      <c r="J9" s="112">
        <f>AVERAGE('Excluded or Combined'!J8:J9)</f>
        <v>1.5</v>
      </c>
      <c r="K9" s="64" t="s">
        <v>192</v>
      </c>
      <c r="L9" s="109">
        <f>IF(E9&gt;400,((0.96)*EXP((0.8545*LN(400)+(-1.702)))),((0.96)*EXP((0.8545*LN(E9)+(-1.702)))))</f>
        <v>9.1505363449203383</v>
      </c>
      <c r="M9" s="6" t="str">
        <f t="shared" si="0"/>
        <v/>
      </c>
    </row>
    <row r="10" spans="1:14">
      <c r="A10" s="5" t="s">
        <v>4</v>
      </c>
      <c r="B10" s="61" t="s">
        <v>159</v>
      </c>
      <c r="C10" s="62">
        <v>39875</v>
      </c>
      <c r="D10" s="62"/>
      <c r="E10" s="63">
        <f>AVERAGE('Excluded or Combined'!E10:E11)</f>
        <v>106.8</v>
      </c>
      <c r="F10" s="62"/>
      <c r="G10" s="61"/>
      <c r="H10" s="61" t="s">
        <v>117</v>
      </c>
      <c r="I10" s="61" t="s">
        <v>106</v>
      </c>
      <c r="J10" s="112">
        <f>AVERAGE('Excluded or Combined'!J10:J11)</f>
        <v>0.05</v>
      </c>
      <c r="K10" s="64" t="s">
        <v>191</v>
      </c>
      <c r="L10" s="109">
        <f>IF(E10&gt;400,((1.46203-(LN(400)*(0.145712)))*EXP(1.273*LN(400)+(-4.705))),((1.46203-(LN(E10)*(0.145712)))*EXP(1.273*LN(E10)+(-4.705))))</f>
        <v>2.7033210204776612</v>
      </c>
      <c r="M10" s="6" t="str">
        <f t="shared" si="0"/>
        <v/>
      </c>
    </row>
    <row r="11" spans="1:14">
      <c r="A11" s="5" t="s">
        <v>4</v>
      </c>
      <c r="B11" s="61" t="s">
        <v>145</v>
      </c>
      <c r="C11" s="62">
        <v>39875</v>
      </c>
      <c r="D11" s="62"/>
      <c r="E11" s="63">
        <f>AVERAGE('Excluded or Combined'!E12:E13)</f>
        <v>102.55</v>
      </c>
      <c r="F11" s="62"/>
      <c r="G11" s="61"/>
      <c r="H11" s="61" t="s">
        <v>117</v>
      </c>
      <c r="I11" s="61" t="s">
        <v>106</v>
      </c>
      <c r="J11" s="112">
        <f>AVERAGE('Excluded or Combined'!J12:J13)</f>
        <v>0.05</v>
      </c>
      <c r="K11" s="64" t="s">
        <v>192</v>
      </c>
      <c r="L11" s="109">
        <f>IF(E11&gt;400,((1.46203-(LN(400)*(0.145712)))*EXP(1.273*LN(400)+(-4.705))),((1.46203-(LN(E11)*(0.145712)))*EXP(1.273*LN(E11)+(-4.705))))</f>
        <v>2.5865666346625455</v>
      </c>
      <c r="M11" s="6" t="str">
        <f t="shared" si="0"/>
        <v/>
      </c>
    </row>
    <row r="12" spans="1:14">
      <c r="A12" s="5" t="s">
        <v>4</v>
      </c>
      <c r="B12" s="61" t="s">
        <v>159</v>
      </c>
      <c r="C12" s="62">
        <v>39875</v>
      </c>
      <c r="D12" s="62"/>
      <c r="E12" s="63">
        <f>AVERAGE('Excluded or Combined'!E14:E15)</f>
        <v>106.8</v>
      </c>
      <c r="F12" s="62"/>
      <c r="G12" s="61"/>
      <c r="H12" s="61" t="s">
        <v>118</v>
      </c>
      <c r="I12" s="61"/>
      <c r="J12" s="112">
        <f>AVERAGE('Excluded or Combined'!J14:J15)</f>
        <v>0.1</v>
      </c>
      <c r="K12" s="64" t="s">
        <v>160</v>
      </c>
      <c r="L12" s="110">
        <f>IF(E12&gt;400,((0.986)*EXP((0.8473*LN(400)+(0.884)))),((0.986)*EXP((0.8473*LN(E12)+(0.884)))))</f>
        <v>124.9112801826993</v>
      </c>
      <c r="M12" s="6" t="str">
        <f t="shared" si="0"/>
        <v/>
      </c>
    </row>
    <row r="13" spans="1:14">
      <c r="A13" s="5" t="s">
        <v>4</v>
      </c>
      <c r="B13" s="61" t="s">
        <v>145</v>
      </c>
      <c r="C13" s="62">
        <v>39875</v>
      </c>
      <c r="D13" s="62"/>
      <c r="E13" s="63">
        <f>AVERAGE('Excluded or Combined'!E16:E17)</f>
        <v>102.55</v>
      </c>
      <c r="F13" s="62"/>
      <c r="G13" s="61"/>
      <c r="H13" s="61" t="s">
        <v>118</v>
      </c>
      <c r="I13" s="61" t="s">
        <v>106</v>
      </c>
      <c r="J13" s="112">
        <f>AVERAGE('Excluded or Combined'!J16:J17)</f>
        <v>2.4</v>
      </c>
      <c r="K13" s="64" t="s">
        <v>146</v>
      </c>
      <c r="L13" s="110">
        <f>IF(E13&gt;400,((0.986)*EXP((0.8473*LN(400)+(0.884)))),((0.986)*EXP((0.8473*LN(E13)+(0.884)))))</f>
        <v>120.68659254977808</v>
      </c>
      <c r="M13" s="6" t="str">
        <f t="shared" si="0"/>
        <v/>
      </c>
    </row>
    <row r="14" spans="1:14">
      <c r="A14" s="5" t="s">
        <v>4</v>
      </c>
      <c r="B14" s="61" t="s">
        <v>124</v>
      </c>
      <c r="C14" s="62">
        <v>39875</v>
      </c>
      <c r="D14" s="62"/>
      <c r="E14" s="63">
        <v>101.8</v>
      </c>
      <c r="F14" s="62"/>
      <c r="G14" s="61"/>
      <c r="H14" s="61" t="s">
        <v>108</v>
      </c>
      <c r="I14" s="61" t="s">
        <v>106</v>
      </c>
      <c r="J14" s="111">
        <v>0.2</v>
      </c>
      <c r="K14" s="64" t="s">
        <v>122</v>
      </c>
      <c r="L14" s="109">
        <f>IF(E14&gt;400,((1.101672-(LN(400))*(0.041838))*EXP((0.7852*LN(400))+(-2.715))),((1.101672-(LN(E14))*(0.041838))*EXP((0.7852*LN(E14))+(-2.715))))</f>
        <v>2.2676790965549425</v>
      </c>
      <c r="M14" s="6" t="str">
        <f t="shared" si="0"/>
        <v/>
      </c>
    </row>
    <row r="15" spans="1:14">
      <c r="A15" s="5" t="s">
        <v>4</v>
      </c>
      <c r="B15" s="61" t="s">
        <v>124</v>
      </c>
      <c r="C15" s="62">
        <v>39875</v>
      </c>
      <c r="D15" s="62"/>
      <c r="E15" s="63">
        <v>101.8</v>
      </c>
      <c r="F15" s="62"/>
      <c r="G15" s="61"/>
      <c r="H15" s="61" t="s">
        <v>116</v>
      </c>
      <c r="I15" s="61"/>
      <c r="J15" s="112">
        <v>1.9</v>
      </c>
      <c r="K15" s="63" t="s">
        <v>193</v>
      </c>
      <c r="L15" s="109">
        <f>IF(E15&gt;400,((0.96)*EXP((0.8545*LN(400)+(-1.702)))),((0.96)*EXP((0.8545*LN(E15)+(-1.702)))))</f>
        <v>9.0933205584827306</v>
      </c>
      <c r="M15" s="6" t="str">
        <f t="shared" si="0"/>
        <v/>
      </c>
    </row>
    <row r="16" spans="1:14">
      <c r="A16" s="5" t="s">
        <v>4</v>
      </c>
      <c r="B16" s="61" t="s">
        <v>124</v>
      </c>
      <c r="C16" s="62">
        <v>39875</v>
      </c>
      <c r="D16" s="62"/>
      <c r="E16" s="63">
        <v>101.8</v>
      </c>
      <c r="F16" s="62"/>
      <c r="G16" s="61"/>
      <c r="H16" s="61" t="s">
        <v>117</v>
      </c>
      <c r="I16" s="61" t="s">
        <v>106</v>
      </c>
      <c r="J16" s="111">
        <v>0.05</v>
      </c>
      <c r="K16" s="63" t="s">
        <v>193</v>
      </c>
      <c r="L16" s="109">
        <f>IF(E16&gt;400,((1.46203-(LN(400)*(0.145712)))*EXP(1.273*LN(400)+(-4.705))),((1.46203-(LN(E16)*(0.145712)))*EXP(1.273*LN(E16)+(-4.705))))</f>
        <v>2.5659906807451578</v>
      </c>
      <c r="M16" s="6" t="str">
        <f t="shared" si="0"/>
        <v/>
      </c>
    </row>
    <row r="17" spans="1:14">
      <c r="A17" s="5" t="s">
        <v>4</v>
      </c>
      <c r="B17" s="61" t="s">
        <v>124</v>
      </c>
      <c r="C17" s="62">
        <v>39875</v>
      </c>
      <c r="D17" s="62"/>
      <c r="E17" s="63">
        <v>101.8</v>
      </c>
      <c r="F17" s="62"/>
      <c r="G17" s="61"/>
      <c r="H17" s="61" t="s">
        <v>118</v>
      </c>
      <c r="I17" s="61"/>
      <c r="J17" s="112">
        <v>0.1</v>
      </c>
      <c r="K17" s="63" t="s">
        <v>122</v>
      </c>
      <c r="L17" s="110">
        <f>IF(E17&gt;400,((0.986)*EXP((0.8473*LN(400)+(0.884)))),((0.986)*EXP((0.8473*LN(E17)+(0.884)))))</f>
        <v>119.93831114850192</v>
      </c>
      <c r="M17" s="6" t="str">
        <f t="shared" si="0"/>
        <v/>
      </c>
    </row>
    <row r="18" spans="1:14">
      <c r="A18" s="5" t="s">
        <v>4</v>
      </c>
      <c r="B18" s="101" t="s">
        <v>165</v>
      </c>
      <c r="C18" s="82">
        <v>40028</v>
      </c>
      <c r="E18" s="102">
        <v>131.30000000000001</v>
      </c>
      <c r="H18" s="61" t="s">
        <v>108</v>
      </c>
      <c r="I18" s="61" t="s">
        <v>106</v>
      </c>
      <c r="J18" s="113">
        <v>0.2</v>
      </c>
      <c r="K18" s="63" t="s">
        <v>122</v>
      </c>
      <c r="L18" s="2">
        <f>IF(E18&gt;400,((1.101672-(LN(400))*(0.041838))*EXP((0.7852*LN(400))+(-2.715))),((1.101672-(LN(E18))*(0.041838))*EXP((0.7852*LN(E18))+(-2.715))))</f>
        <v>2.7367716249103453</v>
      </c>
      <c r="M18" s="6" t="str">
        <f t="shared" si="0"/>
        <v/>
      </c>
      <c r="N18" s="1">
        <v>0.2</v>
      </c>
    </row>
    <row r="19" spans="1:14">
      <c r="A19" s="5" t="s">
        <v>4</v>
      </c>
      <c r="B19" s="101" t="s">
        <v>165</v>
      </c>
      <c r="C19" s="82">
        <v>40028</v>
      </c>
      <c r="E19" s="102">
        <v>131.30000000000001</v>
      </c>
      <c r="H19" s="61" t="s">
        <v>116</v>
      </c>
      <c r="J19" s="113">
        <v>1.9</v>
      </c>
      <c r="K19" s="63" t="s">
        <v>193</v>
      </c>
      <c r="L19" s="2">
        <f>IF(E19&gt;400,((0.96)*EXP((0.8545*LN(400)+(-1.702)))),((0.96)*EXP((0.8545*LN(E19)+(-1.702)))))</f>
        <v>11.302102282437387</v>
      </c>
      <c r="M19" s="6" t="str">
        <f t="shared" si="0"/>
        <v/>
      </c>
      <c r="N19" s="1">
        <v>0.4</v>
      </c>
    </row>
    <row r="20" spans="1:14">
      <c r="A20" s="5" t="s">
        <v>4</v>
      </c>
      <c r="B20" s="101" t="s">
        <v>165</v>
      </c>
      <c r="C20" s="82">
        <v>40028</v>
      </c>
      <c r="E20" s="102">
        <v>131.30000000000001</v>
      </c>
      <c r="H20" s="61" t="s">
        <v>117</v>
      </c>
      <c r="I20" s="61" t="s">
        <v>106</v>
      </c>
      <c r="J20" s="113">
        <v>0.05</v>
      </c>
      <c r="K20" s="63" t="s">
        <v>193</v>
      </c>
      <c r="L20" s="109">
        <f>IF(E20&gt;400,((1.46203-(LN(400)*(0.145712)))*EXP(1.273*LN(400)+(-4.705))),((1.46203-(LN(E20)*(0.145712)))*EXP(1.273*LN(E20)+(-4.705))))</f>
        <v>3.3808159511319045</v>
      </c>
      <c r="M20" s="6" t="str">
        <f t="shared" si="0"/>
        <v/>
      </c>
      <c r="N20" s="1">
        <v>0.05</v>
      </c>
    </row>
    <row r="21" spans="1:14">
      <c r="A21" s="5" t="s">
        <v>4</v>
      </c>
      <c r="B21" s="101" t="s">
        <v>165</v>
      </c>
      <c r="C21" s="82">
        <v>40028</v>
      </c>
      <c r="E21" s="102">
        <v>131.30000000000001</v>
      </c>
      <c r="H21" s="61" t="s">
        <v>118</v>
      </c>
      <c r="J21" s="113">
        <v>1.9</v>
      </c>
      <c r="K21" s="63" t="s">
        <v>122</v>
      </c>
      <c r="L21" s="2">
        <f>IF(E21&gt;400,((0.986)*EXP((0.8473*LN(400)+(0.884)))),((0.986)*EXP((0.8473*LN(E21)+(0.884)))))</f>
        <v>148.79863229983815</v>
      </c>
      <c r="M21" s="6" t="str">
        <f t="shared" si="0"/>
        <v/>
      </c>
      <c r="N21" s="1">
        <v>0.1</v>
      </c>
    </row>
    <row r="22" spans="1:14">
      <c r="A22" s="5" t="s">
        <v>4</v>
      </c>
      <c r="B22" s="107" t="s">
        <v>173</v>
      </c>
      <c r="C22" s="82">
        <v>40028</v>
      </c>
      <c r="E22">
        <f>AVERAGE('Excluded or Combined'!E28,'Excluded or Combined'!E40)</f>
        <v>132.17500000000001</v>
      </c>
      <c r="H22" s="61" t="s">
        <v>108</v>
      </c>
      <c r="I22" t="s">
        <v>106</v>
      </c>
      <c r="J22" s="113">
        <f>AVERAGE('Excluded or Combined'!J28,'Excluded or Combined'!J40)</f>
        <v>0.2</v>
      </c>
      <c r="K22" s="108" t="s">
        <v>172</v>
      </c>
      <c r="L22" s="2">
        <f>IF(E22&gt;400,((1.101672-(LN(400))*(0.041838))*EXP((0.7852*LN(400))+(-2.715))),((1.101672-(LN(E22))*(0.041838))*EXP((0.7852*LN(E22))+(-2.715))))</f>
        <v>2.7502303317211259</v>
      </c>
      <c r="M22" s="6" t="str">
        <f t="shared" si="0"/>
        <v/>
      </c>
      <c r="N22" s="1">
        <v>0.2</v>
      </c>
    </row>
    <row r="23" spans="1:14">
      <c r="A23" s="5" t="s">
        <v>4</v>
      </c>
      <c r="B23" s="101" t="s">
        <v>173</v>
      </c>
      <c r="C23" s="82">
        <v>40028</v>
      </c>
      <c r="E23">
        <f>AVERAGE('Excluded or Combined'!E31,'Excluded or Combined'!E38)</f>
        <v>132.17500000000001</v>
      </c>
      <c r="H23" s="61" t="s">
        <v>116</v>
      </c>
      <c r="J23" s="113">
        <f>AVERAGE('Excluded or Combined'!J31,'Excluded or Combined'!J38)</f>
        <v>1.0249999999999999</v>
      </c>
      <c r="K23" s="63" t="s">
        <v>194</v>
      </c>
      <c r="L23" s="2">
        <f>IF(E23&gt;400,((0.96)*EXP((0.8545*LN(400)+(-1.702)))),((0.96)*EXP((0.8545*LN(E23)+(-1.702)))))</f>
        <v>11.366430950260296</v>
      </c>
      <c r="M23" s="6" t="str">
        <f t="shared" si="0"/>
        <v/>
      </c>
      <c r="N23" s="1">
        <v>0.4</v>
      </c>
    </row>
    <row r="24" spans="1:14">
      <c r="A24" s="5" t="s">
        <v>4</v>
      </c>
      <c r="B24" s="101" t="s">
        <v>173</v>
      </c>
      <c r="C24" s="82">
        <v>40028</v>
      </c>
      <c r="E24">
        <f>AVERAGE('Excluded or Combined'!E34,'Excluded or Combined'!E39)</f>
        <v>132.17500000000001</v>
      </c>
      <c r="H24" s="61" t="s">
        <v>117</v>
      </c>
      <c r="J24" s="113">
        <f>AVERAGE('Excluded or Combined'!J34,'Excluded or Combined'!J39)</f>
        <v>0.06</v>
      </c>
      <c r="K24" s="63" t="s">
        <v>194</v>
      </c>
      <c r="L24" s="2">
        <f>IF(E24&gt;400,((1.46203-(LN(400)*(0.145712)))*EXP(1.273*LN(400)+(-4.705))),((1.46203-(LN(E24)*(0.145712)))*EXP(1.273*LN(E24)+(-4.705))))</f>
        <v>3.4051309230538496</v>
      </c>
      <c r="M24" s="6" t="str">
        <f t="shared" si="0"/>
        <v/>
      </c>
      <c r="N24" s="1">
        <v>0.05</v>
      </c>
    </row>
    <row r="25" spans="1:14">
      <c r="A25" s="5" t="s">
        <v>4</v>
      </c>
      <c r="B25" s="107" t="s">
        <v>173</v>
      </c>
      <c r="C25" s="82">
        <v>40028</v>
      </c>
      <c r="E25">
        <f>AVERAGE('Excluded or Combined'!E37,'Excluded or Combined'!E41)</f>
        <v>132.17500000000001</v>
      </c>
      <c r="H25" s="61" t="s">
        <v>118</v>
      </c>
      <c r="J25" s="113">
        <f>AVERAGE('Excluded or Combined'!J37,'Excluded or Combined'!J41)</f>
        <v>0.125</v>
      </c>
      <c r="K25" s="108" t="s">
        <v>172</v>
      </c>
      <c r="L25" s="2">
        <f>IF(E25&gt;400,((0.986)*EXP((0.8473*LN(400)+(0.884)))),((0.986)*EXP((0.8473*LN(E25)+(0.884)))))</f>
        <v>149.63839969526592</v>
      </c>
      <c r="M25" s="6" t="str">
        <f t="shared" si="0"/>
        <v/>
      </c>
      <c r="N25" s="1">
        <v>0.1</v>
      </c>
    </row>
    <row r="26" spans="1:14">
      <c r="A26" s="5" t="s">
        <v>4</v>
      </c>
      <c r="B26" s="101" t="s">
        <v>167</v>
      </c>
      <c r="C26" s="82">
        <v>40028</v>
      </c>
      <c r="E26">
        <v>133.19999999999999</v>
      </c>
      <c r="H26" s="61" t="s">
        <v>108</v>
      </c>
      <c r="I26" t="s">
        <v>106</v>
      </c>
      <c r="J26" s="113">
        <v>0.2</v>
      </c>
      <c r="K26" s="63" t="s">
        <v>122</v>
      </c>
      <c r="L26" s="2">
        <f>IF(E26&gt;400,((1.101672-(LN(400))*(0.041838))*EXP((0.7852*LN(400))+(-2.715))),((1.101672-(LN(E26))*(0.041838))*EXP((0.7852*LN(E26))+(-2.715))))</f>
        <v>2.7659663282025608</v>
      </c>
      <c r="M26" s="6" t="str">
        <f t="shared" si="0"/>
        <v/>
      </c>
      <c r="N26" s="1">
        <v>0.2</v>
      </c>
    </row>
    <row r="27" spans="1:14">
      <c r="A27" s="5" t="s">
        <v>4</v>
      </c>
      <c r="B27" s="101" t="s">
        <v>167</v>
      </c>
      <c r="C27" s="82">
        <v>40028</v>
      </c>
      <c r="E27">
        <v>133.19999999999999</v>
      </c>
      <c r="H27" s="61" t="s">
        <v>116</v>
      </c>
      <c r="J27" s="113">
        <v>1.1000000000000001</v>
      </c>
      <c r="K27" s="63" t="s">
        <v>193</v>
      </c>
      <c r="L27" s="2">
        <f>IF(E27&gt;400,((0.96)*EXP((0.8545*LN(400)+(-1.702)))),((0.96)*EXP((0.8545*LN(E27)+(-1.702)))))</f>
        <v>11.441708655322204</v>
      </c>
      <c r="M27" s="6" t="str">
        <f t="shared" si="0"/>
        <v/>
      </c>
      <c r="N27" s="1">
        <v>0.4</v>
      </c>
    </row>
    <row r="28" spans="1:14">
      <c r="A28" s="5" t="s">
        <v>4</v>
      </c>
      <c r="B28" s="101" t="s">
        <v>167</v>
      </c>
      <c r="C28" s="82">
        <v>40028</v>
      </c>
      <c r="E28">
        <v>133.19999999999999</v>
      </c>
      <c r="H28" s="61" t="s">
        <v>117</v>
      </c>
      <c r="J28" s="113">
        <v>7.0000000000000007E-2</v>
      </c>
      <c r="K28" s="63" t="s">
        <v>193</v>
      </c>
      <c r="L28" s="2">
        <f>IF(E28&gt;400,((1.46203-(LN(400)*(0.145712)))*EXP(1.273*LN(400)+(-4.705))),((1.46203-(LN(E28)*(0.145712)))*EXP(1.273*LN(E28)+(-4.705))))</f>
        <v>3.4336231478586172</v>
      </c>
      <c r="M28" s="6" t="str">
        <f t="shared" si="0"/>
        <v/>
      </c>
      <c r="N28" s="1">
        <v>0.05</v>
      </c>
    </row>
    <row r="29" spans="1:14">
      <c r="A29" s="5" t="s">
        <v>4</v>
      </c>
      <c r="B29" s="101" t="s">
        <v>167</v>
      </c>
      <c r="C29" s="82">
        <v>40028</v>
      </c>
      <c r="E29">
        <v>133.19999999999999</v>
      </c>
      <c r="H29" s="61" t="s">
        <v>118</v>
      </c>
      <c r="J29" s="113">
        <v>1.1000000000000001</v>
      </c>
      <c r="K29" s="63" t="s">
        <v>122</v>
      </c>
      <c r="L29" s="2">
        <f>IF(E29&gt;400,((0.986)*EXP((0.8473*LN(400)+(0.884)))),((0.986)*EXP((0.8473*LN(E29)+(0.884)))))</f>
        <v>150.62104855844882</v>
      </c>
      <c r="M29" s="6" t="str">
        <f t="shared" si="0"/>
        <v/>
      </c>
      <c r="N29" s="1">
        <v>0.1</v>
      </c>
    </row>
    <row r="30" spans="1:14">
      <c r="A30" s="5" t="s">
        <v>4</v>
      </c>
      <c r="B30" s="101" t="s">
        <v>168</v>
      </c>
      <c r="C30" s="82">
        <v>40028</v>
      </c>
      <c r="E30">
        <v>132.69999999999999</v>
      </c>
      <c r="H30" s="61" t="s">
        <v>108</v>
      </c>
      <c r="I30" t="s">
        <v>106</v>
      </c>
      <c r="J30" s="113">
        <v>0.2</v>
      </c>
      <c r="K30" s="63" t="s">
        <v>122</v>
      </c>
      <c r="L30" s="2">
        <f>IF(E30&gt;400,((1.101672-(LN(400))*(0.041838))*EXP((0.7852*LN(400))+(-2.715))),((1.101672-(LN(E30))*(0.041838))*EXP((0.7852*LN(E30))+(-2.715))))</f>
        <v>2.7582942470184184</v>
      </c>
      <c r="M30" s="6" t="str">
        <f t="shared" si="0"/>
        <v/>
      </c>
      <c r="N30" s="1">
        <v>0.2</v>
      </c>
    </row>
    <row r="31" spans="1:14">
      <c r="A31" s="5" t="s">
        <v>4</v>
      </c>
      <c r="B31" s="101" t="s">
        <v>168</v>
      </c>
      <c r="C31" s="82">
        <v>40028</v>
      </c>
      <c r="E31">
        <v>132.69999999999999</v>
      </c>
      <c r="H31" s="61" t="s">
        <v>116</v>
      </c>
      <c r="J31" s="113">
        <v>1.8</v>
      </c>
      <c r="K31" s="63" t="s">
        <v>193</v>
      </c>
      <c r="L31" s="2">
        <f>IF(E31&gt;400,((0.96)*EXP((0.8545*LN(400)+(-1.702)))),((0.96)*EXP((0.8545*LN(E31)+(-1.702)))))</f>
        <v>11.404998393227828</v>
      </c>
      <c r="M31" s="6" t="str">
        <f t="shared" si="0"/>
        <v/>
      </c>
      <c r="N31" s="1">
        <v>0.4</v>
      </c>
    </row>
    <row r="32" spans="1:14">
      <c r="A32" s="5" t="s">
        <v>4</v>
      </c>
      <c r="B32" s="101" t="s">
        <v>168</v>
      </c>
      <c r="C32" s="82">
        <v>40028</v>
      </c>
      <c r="E32">
        <v>132.69999999999999</v>
      </c>
      <c r="H32" s="61" t="s">
        <v>117</v>
      </c>
      <c r="J32" s="113">
        <v>0.1</v>
      </c>
      <c r="K32" s="63" t="s">
        <v>193</v>
      </c>
      <c r="L32" s="2">
        <f>IF(E32&gt;400,((1.46203-(LN(400)*(0.145712)))*EXP(1.273*LN(400)+(-4.705))),((1.46203-(LN(E32)*(0.145712)))*EXP(1.273*LN(E32)+(-4.705))))</f>
        <v>3.4197233014715454</v>
      </c>
      <c r="M32" s="6" t="str">
        <f t="shared" si="0"/>
        <v/>
      </c>
      <c r="N32" s="1">
        <v>0.05</v>
      </c>
    </row>
    <row r="33" spans="1:14">
      <c r="A33" s="5" t="s">
        <v>4</v>
      </c>
      <c r="B33" s="101" t="s">
        <v>168</v>
      </c>
      <c r="C33" s="82">
        <v>40028</v>
      </c>
      <c r="E33">
        <v>132.69999999999999</v>
      </c>
      <c r="H33" s="61" t="s">
        <v>118</v>
      </c>
      <c r="J33" s="113">
        <v>2</v>
      </c>
      <c r="K33" s="63" t="s">
        <v>122</v>
      </c>
      <c r="L33" s="2">
        <f>IF(E33&gt;400,((0.986)*EXP((0.8473*LN(400)+(0.884)))),((0.986)*EXP((0.8473*LN(E33)+(0.884)))))</f>
        <v>150.14185244947791</v>
      </c>
      <c r="M33" s="6" t="str">
        <f t="shared" si="0"/>
        <v/>
      </c>
      <c r="N33" s="1">
        <v>0.1</v>
      </c>
    </row>
    <row r="34" spans="1:14">
      <c r="A34" s="5" t="s">
        <v>174</v>
      </c>
      <c r="B34" s="5" t="s">
        <v>167</v>
      </c>
      <c r="C34" s="104">
        <v>40134</v>
      </c>
      <c r="D34" s="5"/>
      <c r="E34" s="5">
        <v>89.9</v>
      </c>
      <c r="F34" s="5"/>
      <c r="G34" s="5"/>
      <c r="H34" s="61" t="s">
        <v>116</v>
      </c>
      <c r="I34" s="5"/>
      <c r="J34" s="114">
        <v>0.9</v>
      </c>
      <c r="K34" s="63" t="s">
        <v>193</v>
      </c>
      <c r="L34" s="2">
        <f>IF(E34&gt;400,((0.96)*EXP((0.8545*LN(400)+(-1.702)))),((0.96)*EXP((0.8545*LN(E34)+(-1.702)))))</f>
        <v>8.1769187315925649</v>
      </c>
      <c r="M34" s="6" t="str">
        <f t="shared" ref="M34:M81" si="1">IF(J34&gt;L34,1,"")</f>
        <v/>
      </c>
    </row>
    <row r="35" spans="1:14">
      <c r="A35" s="5" t="s">
        <v>174</v>
      </c>
      <c r="B35" s="5" t="s">
        <v>167</v>
      </c>
      <c r="C35" s="104">
        <v>40134</v>
      </c>
      <c r="D35" s="5"/>
      <c r="E35" s="5">
        <v>89.9</v>
      </c>
      <c r="F35" s="5"/>
      <c r="G35" s="5"/>
      <c r="H35" s="61" t="s">
        <v>108</v>
      </c>
      <c r="I35" s="5" t="s">
        <v>106</v>
      </c>
      <c r="J35" s="114">
        <v>0.2</v>
      </c>
      <c r="K35" s="63" t="s">
        <v>122</v>
      </c>
      <c r="L35" s="2">
        <f>IF(E35&gt;400,((1.101672-(LN(400))*(0.041838))*EXP((0.7852*LN(400))+(-2.715))),((1.101672-(LN(E35))*(0.041838))*EXP((0.7852*LN(E35))+(-2.715))))</f>
        <v>2.0685688239571833</v>
      </c>
      <c r="M35" s="6" t="str">
        <f t="shared" si="1"/>
        <v/>
      </c>
    </row>
    <row r="36" spans="1:14">
      <c r="A36" s="5" t="s">
        <v>174</v>
      </c>
      <c r="B36" s="5" t="s">
        <v>167</v>
      </c>
      <c r="C36" s="104">
        <v>40134</v>
      </c>
      <c r="D36" s="5"/>
      <c r="E36" s="5">
        <v>89.9</v>
      </c>
      <c r="F36" s="5"/>
      <c r="G36" s="5"/>
      <c r="H36" s="61" t="s">
        <v>117</v>
      </c>
      <c r="I36" s="5" t="s">
        <v>106</v>
      </c>
      <c r="J36" s="114">
        <v>0.05</v>
      </c>
      <c r="K36" s="63" t="s">
        <v>193</v>
      </c>
      <c r="L36" s="2">
        <f>IF(E36&gt;400,((1.46203-(LN(400)*(0.145712)))*EXP(1.273*LN(400)+(-4.705))),((1.46203-(LN(E36)*(0.145712)))*EXP(1.273*LN(E36)+(-4.705))))</f>
        <v>2.2407499219154667</v>
      </c>
      <c r="M36" s="6" t="str">
        <f t="shared" si="1"/>
        <v/>
      </c>
    </row>
    <row r="37" spans="1:14">
      <c r="A37" s="5" t="s">
        <v>174</v>
      </c>
      <c r="B37" s="5" t="s">
        <v>167</v>
      </c>
      <c r="C37" s="104">
        <v>40134</v>
      </c>
      <c r="D37" s="5"/>
      <c r="E37" s="5">
        <v>89.9</v>
      </c>
      <c r="F37" s="5"/>
      <c r="G37" s="5"/>
      <c r="H37" s="61" t="s">
        <v>118</v>
      </c>
      <c r="I37" s="5"/>
      <c r="J37" s="114">
        <v>1.1000000000000001</v>
      </c>
      <c r="K37" s="63" t="s">
        <v>122</v>
      </c>
      <c r="L37" s="2">
        <f>IF(E37&gt;400,((0.986)*EXP((0.8473*LN(400)+(0.884)))),((0.986)*EXP((0.8473*LN(E37)+(0.884)))))</f>
        <v>107.947806961205</v>
      </c>
      <c r="M37" s="6" t="str">
        <f t="shared" si="1"/>
        <v/>
      </c>
    </row>
    <row r="38" spans="1:14">
      <c r="A38" s="5" t="s">
        <v>174</v>
      </c>
      <c r="B38" s="5" t="s">
        <v>168</v>
      </c>
      <c r="C38" s="104">
        <v>40134</v>
      </c>
      <c r="D38" s="5"/>
      <c r="E38" s="5">
        <v>92.5</v>
      </c>
      <c r="F38" s="5"/>
      <c r="G38" s="5"/>
      <c r="H38" s="61" t="s">
        <v>116</v>
      </c>
      <c r="I38" s="5"/>
      <c r="J38" s="114">
        <v>0.9</v>
      </c>
      <c r="K38" s="63" t="s">
        <v>193</v>
      </c>
      <c r="L38" s="2">
        <f>IF(E38&gt;400,((0.96)*EXP((0.8545*LN(400)+(-1.702)))),((0.96)*EXP((0.8545*LN(E38)+(-1.702)))))</f>
        <v>8.3785744966081985</v>
      </c>
      <c r="M38" s="6" t="str">
        <f t="shared" si="1"/>
        <v/>
      </c>
    </row>
    <row r="39" spans="1:14">
      <c r="A39" s="5" t="s">
        <v>174</v>
      </c>
      <c r="B39" s="5" t="s">
        <v>168</v>
      </c>
      <c r="C39" s="104">
        <v>40134</v>
      </c>
      <c r="D39" s="5"/>
      <c r="E39" s="5">
        <v>92.5</v>
      </c>
      <c r="F39" s="5"/>
      <c r="G39" s="5"/>
      <c r="H39" s="61" t="s">
        <v>108</v>
      </c>
      <c r="I39" s="5" t="s">
        <v>106</v>
      </c>
      <c r="J39" s="114">
        <v>0.2</v>
      </c>
      <c r="K39" s="63" t="s">
        <v>122</v>
      </c>
      <c r="L39" s="2">
        <f>IF(E39&gt;400,((1.101672-(LN(400))*(0.041838))*EXP((0.7852*LN(400))+(-2.715))),((1.101672-(LN(E39))*(0.041838))*EXP((0.7852*LN(E39))+(-2.715))))</f>
        <v>2.1126369043681028</v>
      </c>
      <c r="M39" s="6" t="str">
        <f t="shared" si="1"/>
        <v/>
      </c>
    </row>
    <row r="40" spans="1:14">
      <c r="A40" s="5" t="s">
        <v>174</v>
      </c>
      <c r="B40" s="5" t="s">
        <v>168</v>
      </c>
      <c r="C40" s="104">
        <v>40134</v>
      </c>
      <c r="D40" s="5"/>
      <c r="E40" s="5">
        <v>92.5</v>
      </c>
      <c r="F40" s="5"/>
      <c r="G40" s="5"/>
      <c r="H40" s="61" t="s">
        <v>117</v>
      </c>
      <c r="I40" s="5" t="s">
        <v>106</v>
      </c>
      <c r="J40" s="114">
        <v>0.05</v>
      </c>
      <c r="K40" s="63" t="s">
        <v>193</v>
      </c>
      <c r="L40" s="2">
        <f>IF(E40&gt;400,((1.46203-(LN(400)*(0.145712)))*EXP(1.273*LN(400)+(-4.705))),((1.46203-(LN(E40)*(0.145712)))*EXP(1.273*LN(E40)+(-4.705))))</f>
        <v>2.3116011498341416</v>
      </c>
      <c r="M40" s="6" t="str">
        <f>IF(J40&gt;L40,1,"")</f>
        <v/>
      </c>
    </row>
    <row r="41" spans="1:14">
      <c r="A41" s="5" t="s">
        <v>174</v>
      </c>
      <c r="B41" s="5" t="s">
        <v>168</v>
      </c>
      <c r="C41" s="104">
        <v>40134</v>
      </c>
      <c r="D41" s="5"/>
      <c r="E41" s="5">
        <v>92.5</v>
      </c>
      <c r="F41" s="5"/>
      <c r="G41" s="5"/>
      <c r="H41" s="61" t="s">
        <v>118</v>
      </c>
      <c r="I41" s="5"/>
      <c r="J41" s="114">
        <v>1.4</v>
      </c>
      <c r="K41" s="63" t="s">
        <v>122</v>
      </c>
      <c r="L41" s="2">
        <f>IF(E41&gt;400,((0.986)*EXP((0.8473*LN(400)+(0.884)))),((0.986)*EXP((0.8473*LN(E41)+(0.884)))))</f>
        <v>110.58726746917085</v>
      </c>
      <c r="M41" s="6" t="str">
        <f t="shared" si="1"/>
        <v/>
      </c>
    </row>
    <row r="42" spans="1:14">
      <c r="A42" s="5" t="s">
        <v>174</v>
      </c>
      <c r="B42" s="5" t="s">
        <v>166</v>
      </c>
      <c r="C42" s="104">
        <v>40134</v>
      </c>
      <c r="D42" s="5"/>
      <c r="E42" s="5">
        <v>91.6</v>
      </c>
      <c r="F42" s="5"/>
      <c r="G42" s="5"/>
      <c r="H42" s="61" t="s">
        <v>116</v>
      </c>
      <c r="J42" s="113">
        <f>AVERAGE('Excluded or Combined'!J45:J47)</f>
        <v>1</v>
      </c>
      <c r="K42" s="64" t="s">
        <v>195</v>
      </c>
      <c r="L42" s="2">
        <f>IF(E42&gt;400,((0.96)*EXP((0.8545*LN(400)+(-1.702)))),((0.96)*EXP((0.8545*LN(E42)+(-1.702)))))</f>
        <v>8.3088650832719146</v>
      </c>
      <c r="M42" s="6" t="str">
        <f t="shared" si="1"/>
        <v/>
      </c>
    </row>
    <row r="43" spans="1:14">
      <c r="A43" s="5" t="s">
        <v>174</v>
      </c>
      <c r="B43" s="5" t="s">
        <v>166</v>
      </c>
      <c r="C43" s="104">
        <v>40134</v>
      </c>
      <c r="D43" s="5"/>
      <c r="E43" s="5">
        <v>91.6</v>
      </c>
      <c r="F43" s="5"/>
      <c r="G43" s="5"/>
      <c r="H43" s="61" t="s">
        <v>108</v>
      </c>
      <c r="I43" t="s">
        <v>106</v>
      </c>
      <c r="J43" s="113">
        <f>AVERAGE('Excluded or Combined'!J42:J44)</f>
        <v>0.20000000000000004</v>
      </c>
      <c r="K43" s="64" t="s">
        <v>179</v>
      </c>
      <c r="L43" s="2">
        <f>IF(E43&gt;400,((1.101672-(LN(400))*(0.041838))*EXP((0.7852*LN(400))+(-2.715))),((1.101672-(LN(E43))*(0.041838))*EXP((0.7852*LN(E43))+(-2.715))))</f>
        <v>2.0974199604598982</v>
      </c>
      <c r="M43" s="6" t="str">
        <f t="shared" si="1"/>
        <v/>
      </c>
    </row>
    <row r="44" spans="1:14">
      <c r="A44" s="5" t="s">
        <v>174</v>
      </c>
      <c r="B44" s="5" t="s">
        <v>166</v>
      </c>
      <c r="C44" s="104">
        <v>40134</v>
      </c>
      <c r="D44" s="5"/>
      <c r="E44" s="5">
        <v>91.6</v>
      </c>
      <c r="F44" s="5"/>
      <c r="G44" s="5"/>
      <c r="H44" s="61" t="s">
        <v>117</v>
      </c>
      <c r="I44" t="s">
        <v>106</v>
      </c>
      <c r="J44" s="113">
        <f>AVERAGE('Excluded or Combined'!J48:J50)</f>
        <v>5.000000000000001E-2</v>
      </c>
      <c r="K44" s="64" t="s">
        <v>195</v>
      </c>
      <c r="L44" s="2">
        <f>IF(E44&gt;400,((1.46203-(LN(400)*(0.145712)))*EXP(1.273*LN(400)+(-4.705))),((1.46203-(LN(E44)*(0.145712)))*EXP(1.273*LN(E44)+(-4.705))))</f>
        <v>2.2870616292516557</v>
      </c>
      <c r="M44" s="6" t="str">
        <f t="shared" si="1"/>
        <v/>
      </c>
    </row>
    <row r="45" spans="1:14">
      <c r="A45" s="5" t="s">
        <v>174</v>
      </c>
      <c r="B45" s="5" t="s">
        <v>166</v>
      </c>
      <c r="C45" s="104">
        <v>40134</v>
      </c>
      <c r="D45" s="5"/>
      <c r="E45" s="5">
        <v>91.6</v>
      </c>
      <c r="F45" s="5"/>
      <c r="G45" s="5"/>
      <c r="H45" s="61" t="s">
        <v>118</v>
      </c>
      <c r="J45" s="113">
        <f>AVERAGE('Excluded or Combined'!J51:J53)</f>
        <v>1.5</v>
      </c>
      <c r="K45" s="64" t="s">
        <v>179</v>
      </c>
      <c r="L45" s="2">
        <f>IF(E45&gt;400,((0.986)*EXP((0.8473*LN(400)+(0.884)))),((0.986)*EXP((0.8473*LN(E45)+(0.884)))))</f>
        <v>109.6749062347979</v>
      </c>
      <c r="M45" s="6" t="str">
        <f t="shared" si="1"/>
        <v/>
      </c>
    </row>
    <row r="46" spans="1:14">
      <c r="A46" s="5" t="s">
        <v>174</v>
      </c>
      <c r="B46" s="5" t="s">
        <v>165</v>
      </c>
      <c r="C46" s="104">
        <v>40134</v>
      </c>
      <c r="E46">
        <f>AVERAGE('Excluded or Combined'!E54:E55)</f>
        <v>91.8</v>
      </c>
      <c r="H46" s="61" t="s">
        <v>116</v>
      </c>
      <c r="J46" s="113">
        <f>AVERAGE('Excluded or Combined'!J54:J55)</f>
        <v>0.8</v>
      </c>
      <c r="K46" s="64" t="s">
        <v>191</v>
      </c>
      <c r="L46" s="2">
        <f>IF(E46&gt;400,((0.96)*EXP((0.8545*LN(400)+(-1.702)))),((0.96)*EXP((0.8545*LN(E46)+(-1.702)))))</f>
        <v>8.3243646430553468</v>
      </c>
      <c r="M46" s="6" t="str">
        <f t="shared" si="1"/>
        <v/>
      </c>
    </row>
    <row r="47" spans="1:14">
      <c r="A47" s="5" t="s">
        <v>174</v>
      </c>
      <c r="B47" s="5" t="s">
        <v>165</v>
      </c>
      <c r="C47" s="104">
        <v>40134</v>
      </c>
      <c r="E47">
        <f>AVERAGE('Excluded or Combined'!E56:E57)</f>
        <v>91.8</v>
      </c>
      <c r="H47" s="61" t="s">
        <v>108</v>
      </c>
      <c r="I47" t="s">
        <v>106</v>
      </c>
      <c r="J47" s="113">
        <f>AVERAGE('Excluded or Combined'!J56:J57)</f>
        <v>0.2</v>
      </c>
      <c r="K47" s="64" t="s">
        <v>160</v>
      </c>
      <c r="L47" s="2">
        <f>IF(E47&gt;400,((1.101672-(LN(400))*(0.041838))*EXP((0.7852*LN(400))+(-2.715))),((1.101672-(LN(E47))*(0.041838))*EXP((0.7852*LN(E47))+(-2.715))))</f>
        <v>2.1008048953273271</v>
      </c>
      <c r="M47" s="6" t="str">
        <f t="shared" si="1"/>
        <v/>
      </c>
    </row>
    <row r="48" spans="1:14">
      <c r="A48" s="5" t="s">
        <v>174</v>
      </c>
      <c r="B48" s="5" t="s">
        <v>165</v>
      </c>
      <c r="C48" s="104">
        <v>40134</v>
      </c>
      <c r="E48">
        <f>AVERAGE('Excluded or Combined'!E58:E59)</f>
        <v>91.8</v>
      </c>
      <c r="H48" s="61" t="s">
        <v>117</v>
      </c>
      <c r="I48" t="s">
        <v>106</v>
      </c>
      <c r="J48" s="113">
        <f>AVERAGE('Excluded or Combined'!J58:J59)</f>
        <v>0.05</v>
      </c>
      <c r="K48" s="64" t="s">
        <v>191</v>
      </c>
      <c r="L48" s="2">
        <f>IF(E48&gt;400,((1.46203-(LN(400)*(0.145712)))*EXP(1.273*LN(400)+(-4.705))),((1.46203-(LN(E48)*(0.145712)))*EXP(1.273*LN(E48)+(-4.705))))</f>
        <v>2.2925135810759314</v>
      </c>
      <c r="M48" s="6" t="str">
        <f t="shared" si="1"/>
        <v/>
      </c>
    </row>
    <row r="49" spans="1:14">
      <c r="A49" s="5" t="s">
        <v>174</v>
      </c>
      <c r="B49" s="5" t="s">
        <v>165</v>
      </c>
      <c r="C49" s="104">
        <v>40134</v>
      </c>
      <c r="E49">
        <f>AVERAGE('Excluded or Combined'!E60:E61)</f>
        <v>91.8</v>
      </c>
      <c r="H49" s="61" t="s">
        <v>118</v>
      </c>
      <c r="I49" t="s">
        <v>106</v>
      </c>
      <c r="J49" s="113">
        <f>AVERAGE('Excluded or Combined'!J60:J61)</f>
        <v>0.1</v>
      </c>
      <c r="K49" s="64" t="s">
        <v>160</v>
      </c>
      <c r="L49" s="2">
        <f>IF(E49&gt;400,((0.986)*EXP((0.8473*LN(400)+(0.884)))),((0.986)*EXP((0.8473*LN(E49)+(0.884)))))</f>
        <v>109.87777101586217</v>
      </c>
      <c r="M49" s="6" t="str">
        <f t="shared" si="1"/>
        <v/>
      </c>
    </row>
    <row r="50" spans="1:14">
      <c r="A50" s="5" t="s">
        <v>180</v>
      </c>
      <c r="B50" s="5" t="s">
        <v>165</v>
      </c>
      <c r="C50" s="82">
        <v>40155</v>
      </c>
      <c r="E50">
        <f>AVERAGE('Excluded or Combined'!E62:E63)</f>
        <v>93.55</v>
      </c>
      <c r="H50" s="61" t="s">
        <v>108</v>
      </c>
      <c r="I50" t="s">
        <v>106</v>
      </c>
      <c r="J50" s="113">
        <f>AVERAGE('Excluded or Combined'!J62:J63)</f>
        <v>0.2</v>
      </c>
      <c r="K50" s="64" t="s">
        <v>181</v>
      </c>
      <c r="L50" s="9">
        <f>IF(E50&gt;400,((1.101672-(LN(400))*(0.041838))*EXP((0.7852*LN(400))+(-2.715))),((1.101672-(LN(E50))*(0.041838))*EXP((0.7852*LN(E50))+(-2.715))))</f>
        <v>2.1303407917857009</v>
      </c>
      <c r="M50" s="6" t="str">
        <f t="shared" si="1"/>
        <v/>
      </c>
    </row>
    <row r="51" spans="1:14">
      <c r="A51" s="5" t="s">
        <v>180</v>
      </c>
      <c r="B51" s="5" t="s">
        <v>166</v>
      </c>
      <c r="C51" s="82">
        <v>40155</v>
      </c>
      <c r="E51">
        <v>89.7</v>
      </c>
      <c r="H51" s="61" t="s">
        <v>108</v>
      </c>
      <c r="I51" t="s">
        <v>106</v>
      </c>
      <c r="J51" s="113">
        <f>AVERAGE('Excluded or Combined'!J64:J65)</f>
        <v>0.2</v>
      </c>
      <c r="K51" s="64" t="s">
        <v>181</v>
      </c>
      <c r="L51" s="9">
        <f>IF(E51&gt;400,((1.101672-(LN(400))*(0.041838))*EXP((0.7852*LN(400))+(-2.715))),((1.101672-(LN(E51))*(0.041838))*EXP((0.7852*LN(E51))+(-2.715))))</f>
        <v>2.0651651655273064</v>
      </c>
      <c r="M51" s="6" t="str">
        <f t="shared" si="1"/>
        <v/>
      </c>
    </row>
    <row r="52" spans="1:14">
      <c r="A52" s="5" t="s">
        <v>180</v>
      </c>
      <c r="B52" s="5" t="s">
        <v>167</v>
      </c>
      <c r="C52" s="82">
        <v>40155</v>
      </c>
      <c r="E52">
        <v>91.4</v>
      </c>
      <c r="H52" s="61" t="s">
        <v>108</v>
      </c>
      <c r="I52" t="s">
        <v>106</v>
      </c>
      <c r="J52" s="113">
        <v>0.2</v>
      </c>
      <c r="K52" s="64" t="s">
        <v>122</v>
      </c>
      <c r="L52" s="9">
        <f>IF(E52&gt;400,((1.101672-(LN(400))*(0.041838))*EXP((0.7852*LN(400))+(-2.715))),((1.101672-(LN(E52))*(0.041838))*EXP((0.7852*LN(E52))+(-2.715))))</f>
        <v>2.0940330777066172</v>
      </c>
      <c r="M52" s="6" t="str">
        <f t="shared" si="1"/>
        <v/>
      </c>
    </row>
    <row r="53" spans="1:14">
      <c r="A53" s="5" t="s">
        <v>180</v>
      </c>
      <c r="B53" s="5" t="s">
        <v>168</v>
      </c>
      <c r="C53" s="82">
        <v>40155</v>
      </c>
      <c r="E53">
        <v>87.8</v>
      </c>
      <c r="H53" s="61" t="s">
        <v>108</v>
      </c>
      <c r="I53" t="s">
        <v>106</v>
      </c>
      <c r="J53" s="113">
        <v>0.2</v>
      </c>
      <c r="K53" s="64" t="s">
        <v>122</v>
      </c>
      <c r="L53" s="9">
        <f>IF(E53&gt;400,((1.101672-(LN(400))*(0.041838))*EXP((0.7852*LN(400))+(-2.715))),((1.101672-(LN(E53))*(0.041838))*EXP((0.7852*LN(E53))+(-2.715))))</f>
        <v>2.0327298712521196</v>
      </c>
      <c r="M53" s="6" t="str">
        <f t="shared" si="1"/>
        <v/>
      </c>
    </row>
    <row r="54" spans="1:14">
      <c r="A54" s="5" t="s">
        <v>180</v>
      </c>
      <c r="B54" s="5" t="s">
        <v>165</v>
      </c>
      <c r="C54" s="82">
        <v>40155</v>
      </c>
      <c r="E54">
        <f>AVERAGE('Excluded or Combined'!E66:E67)</f>
        <v>93.55</v>
      </c>
      <c r="H54" s="61" t="s">
        <v>116</v>
      </c>
      <c r="J54" s="113">
        <f>AVERAGE('Excluded or Combined'!J66:J67)</f>
        <v>1.35</v>
      </c>
      <c r="K54" s="64" t="s">
        <v>196</v>
      </c>
      <c r="L54" s="9">
        <f>IF(E54&gt;400,((0.96)*EXP((0.8545*LN(400)+(-1.702)))),((0.96)*EXP((0.8545*LN(E54)+(-1.702)))))</f>
        <v>8.459777580310373</v>
      </c>
      <c r="M54" s="6" t="str">
        <f t="shared" si="1"/>
        <v/>
      </c>
    </row>
    <row r="55" spans="1:14">
      <c r="A55" s="5" t="s">
        <v>180</v>
      </c>
      <c r="B55" s="5" t="s">
        <v>166</v>
      </c>
      <c r="C55" s="82">
        <v>40155</v>
      </c>
      <c r="E55">
        <v>89.7</v>
      </c>
      <c r="H55" s="61" t="s">
        <v>116</v>
      </c>
      <c r="J55" s="113">
        <f>AVERAGE('Excluded or Combined'!J68:J69)</f>
        <v>0.95</v>
      </c>
      <c r="K55" s="64" t="s">
        <v>196</v>
      </c>
      <c r="L55" s="9">
        <f>IF(E55&gt;400,((0.96)*EXP((0.8545*LN(400)+(-1.702)))),((0.96)*EXP((0.8545*LN(E55)+(-1.702)))))</f>
        <v>8.1613718820529968</v>
      </c>
      <c r="M55" s="6" t="str">
        <f t="shared" si="1"/>
        <v/>
      </c>
    </row>
    <row r="56" spans="1:14">
      <c r="A56" s="5" t="s">
        <v>180</v>
      </c>
      <c r="B56" s="5" t="s">
        <v>167</v>
      </c>
      <c r="C56" s="82">
        <v>40155</v>
      </c>
      <c r="E56">
        <v>91.4</v>
      </c>
      <c r="H56" s="61" t="s">
        <v>116</v>
      </c>
      <c r="J56" s="113">
        <v>0.6</v>
      </c>
      <c r="K56" s="64" t="s">
        <v>197</v>
      </c>
      <c r="L56" s="9">
        <f>IF(E56&gt;400,((0.96)*EXP((0.8545*LN(400)+(-1.702)))),((0.96)*EXP((0.8545*LN(E56)+(-1.702)))))</f>
        <v>8.293360598715271</v>
      </c>
      <c r="M56" s="6" t="str">
        <f t="shared" si="1"/>
        <v/>
      </c>
    </row>
    <row r="57" spans="1:14">
      <c r="A57" s="5" t="s">
        <v>180</v>
      </c>
      <c r="B57" s="5" t="s">
        <v>168</v>
      </c>
      <c r="C57" s="82">
        <v>40155</v>
      </c>
      <c r="E57">
        <v>87.8</v>
      </c>
      <c r="H57" s="61" t="s">
        <v>116</v>
      </c>
      <c r="J57" s="113">
        <v>1.5</v>
      </c>
      <c r="K57" s="64" t="s">
        <v>197</v>
      </c>
      <c r="L57" s="9">
        <f>IF(E57&gt;400,((0.96)*EXP((0.8545*LN(400)+(-1.702)))),((0.96)*EXP((0.8545*LN(E57)+(-1.702)))))</f>
        <v>8.0134233778920958</v>
      </c>
      <c r="M57" s="6" t="str">
        <f t="shared" si="1"/>
        <v/>
      </c>
    </row>
    <row r="58" spans="1:14">
      <c r="A58" s="5" t="s">
        <v>180</v>
      </c>
      <c r="B58" s="5" t="s">
        <v>165</v>
      </c>
      <c r="C58" s="82">
        <v>40155</v>
      </c>
      <c r="E58">
        <f>AVERAGE('Excluded or Combined'!E70:E71)</f>
        <v>93.55</v>
      </c>
      <c r="H58" s="61" t="s">
        <v>117</v>
      </c>
      <c r="I58" t="s">
        <v>106</v>
      </c>
      <c r="J58" s="113">
        <v>0.05</v>
      </c>
      <c r="K58" s="64" t="s">
        <v>196</v>
      </c>
      <c r="L58" s="9">
        <f>IF(E58&gt;400,((1.46203-(LN(400)*(0.145712)))*EXP(1.273*LN(400)+(-4.705))),((1.46203-(LN(E58)*(0.145712)))*EXP(1.273*LN(E58)+(-4.705))))</f>
        <v>2.3402490416000372</v>
      </c>
      <c r="M58" s="6" t="str">
        <f t="shared" si="1"/>
        <v/>
      </c>
      <c r="N58" s="1">
        <v>0.05</v>
      </c>
    </row>
    <row r="59" spans="1:14">
      <c r="A59" s="5" t="s">
        <v>180</v>
      </c>
      <c r="B59" s="5" t="s">
        <v>166</v>
      </c>
      <c r="C59" s="82">
        <v>40155</v>
      </c>
      <c r="E59">
        <v>89.7</v>
      </c>
      <c r="H59" s="61" t="s">
        <v>117</v>
      </c>
      <c r="I59" t="s">
        <v>106</v>
      </c>
      <c r="J59" s="113">
        <v>0.05</v>
      </c>
      <c r="K59" s="64" t="s">
        <v>196</v>
      </c>
      <c r="L59" s="9">
        <f>IF(E59&gt;400,((1.46203-(LN(400)*(0.145712)))*EXP(1.273*LN(400)+(-4.705))),((1.46203-(LN(E59)*(0.145712)))*EXP(1.273*LN(E59)+(-4.705))))</f>
        <v>2.2353050466073801</v>
      </c>
      <c r="M59" s="6" t="str">
        <f t="shared" si="1"/>
        <v/>
      </c>
      <c r="N59" s="1">
        <v>0.05</v>
      </c>
    </row>
    <row r="60" spans="1:14">
      <c r="A60" s="5" t="s">
        <v>180</v>
      </c>
      <c r="B60" s="5" t="s">
        <v>167</v>
      </c>
      <c r="C60" s="82">
        <v>40155</v>
      </c>
      <c r="E60">
        <v>91.4</v>
      </c>
      <c r="H60" s="61" t="s">
        <v>117</v>
      </c>
      <c r="I60" t="s">
        <v>106</v>
      </c>
      <c r="J60" s="113">
        <v>0.05</v>
      </c>
      <c r="K60" s="64" t="s">
        <v>197</v>
      </c>
      <c r="L60" s="9">
        <f>IF(E60&gt;400,((1.46203-(LN(400)*(0.145712)))*EXP(1.273*LN(400)+(-4.705))),((1.46203-(LN(E60)*(0.145712)))*EXP(1.273*LN(E60)+(-4.705))))</f>
        <v>2.281610410841155</v>
      </c>
      <c r="M60" s="6" t="str">
        <f t="shared" si="1"/>
        <v/>
      </c>
      <c r="N60" s="1">
        <v>0.05</v>
      </c>
    </row>
    <row r="61" spans="1:14">
      <c r="A61" s="5" t="s">
        <v>180</v>
      </c>
      <c r="B61" s="5" t="s">
        <v>168</v>
      </c>
      <c r="C61" s="82">
        <v>40155</v>
      </c>
      <c r="E61">
        <v>87.8</v>
      </c>
      <c r="H61" s="61" t="s">
        <v>117</v>
      </c>
      <c r="I61" t="s">
        <v>106</v>
      </c>
      <c r="J61" s="113">
        <v>0.05</v>
      </c>
      <c r="K61" s="64" t="s">
        <v>197</v>
      </c>
      <c r="L61" s="9">
        <f>IF(E61&gt;400,((1.46203-(LN(400)*(0.145712)))*EXP(1.273*LN(400)+(-4.705))),((1.46203-(LN(E61)*(0.145712)))*EXP(1.273*LN(E61)+(-4.705))))</f>
        <v>2.183616999159351</v>
      </c>
      <c r="M61" s="6" t="str">
        <f t="shared" si="1"/>
        <v/>
      </c>
      <c r="N61" s="1">
        <v>0.05</v>
      </c>
    </row>
    <row r="62" spans="1:14">
      <c r="A62" s="5" t="s">
        <v>180</v>
      </c>
      <c r="B62" s="5" t="s">
        <v>165</v>
      </c>
      <c r="C62" s="82">
        <v>40155</v>
      </c>
      <c r="E62">
        <f>AVERAGE('Excluded or Combined'!E74:E75)</f>
        <v>93.55</v>
      </c>
      <c r="H62" s="61" t="s">
        <v>118</v>
      </c>
      <c r="I62" t="s">
        <v>106</v>
      </c>
      <c r="J62" s="113">
        <v>0.1</v>
      </c>
      <c r="K62" s="64" t="s">
        <v>181</v>
      </c>
      <c r="L62" s="9">
        <f>IF(E62&gt;400,((0.986)*EXP((0.8473*LN(400)+(0.884)))),((0.986)*EXP((0.8473*LN(E62)+(0.884)))))</f>
        <v>111.64997798307675</v>
      </c>
      <c r="M62" s="6" t="str">
        <f t="shared" si="1"/>
        <v/>
      </c>
      <c r="N62" s="1">
        <v>0.1</v>
      </c>
    </row>
    <row r="63" spans="1:14">
      <c r="A63" s="5" t="s">
        <v>180</v>
      </c>
      <c r="B63" s="5" t="s">
        <v>166</v>
      </c>
      <c r="C63" s="82">
        <v>40155</v>
      </c>
      <c r="E63">
        <v>89.7</v>
      </c>
      <c r="H63" s="61" t="s">
        <v>118</v>
      </c>
      <c r="I63" t="s">
        <v>106</v>
      </c>
      <c r="J63" s="113">
        <v>0.1</v>
      </c>
      <c r="K63" s="64" t="s">
        <v>181</v>
      </c>
      <c r="L63" s="9">
        <f>IF(E63&gt;400,((0.986)*EXP((0.8473*LN(400)+(0.884)))),((0.986)*EXP((0.8473*LN(E63)+(0.884)))))</f>
        <v>107.7442925544909</v>
      </c>
      <c r="M63" s="6" t="str">
        <f t="shared" si="1"/>
        <v/>
      </c>
      <c r="N63" s="1">
        <v>0.1</v>
      </c>
    </row>
    <row r="64" spans="1:14">
      <c r="A64" s="5" t="s">
        <v>180</v>
      </c>
      <c r="B64" s="5" t="s">
        <v>167</v>
      </c>
      <c r="C64" s="82">
        <v>40155</v>
      </c>
      <c r="E64">
        <v>91.4</v>
      </c>
      <c r="H64" s="61" t="s">
        <v>118</v>
      </c>
      <c r="I64" t="s">
        <v>106</v>
      </c>
      <c r="J64" s="113">
        <v>0.1</v>
      </c>
      <c r="K64" s="64" t="s">
        <v>122</v>
      </c>
      <c r="L64" s="9">
        <f>IF(E64&gt;400,((0.986)*EXP((0.8473*LN(400)+(0.884)))),((0.986)*EXP((0.8473*LN(E64)+(0.884)))))</f>
        <v>109.47197380604122</v>
      </c>
      <c r="M64" s="6" t="str">
        <f t="shared" si="1"/>
        <v/>
      </c>
      <c r="N64" s="1">
        <v>0.1</v>
      </c>
    </row>
    <row r="65" spans="1:14">
      <c r="A65" s="5" t="s">
        <v>180</v>
      </c>
      <c r="B65" s="5" t="s">
        <v>168</v>
      </c>
      <c r="C65" s="82">
        <v>40155</v>
      </c>
      <c r="E65">
        <v>87.8</v>
      </c>
      <c r="H65" s="61" t="s">
        <v>118</v>
      </c>
      <c r="J65" s="113">
        <v>0.7</v>
      </c>
      <c r="K65" s="64" t="s">
        <v>122</v>
      </c>
      <c r="L65" s="9">
        <f>IF(E65&gt;400,((0.986)*EXP((0.8473*LN(400)+(0.884)))),((0.986)*EXP((0.8473*LN(E65)+(0.884)))))</f>
        <v>105.8074237903915</v>
      </c>
      <c r="M65" s="6" t="str">
        <f t="shared" si="1"/>
        <v/>
      </c>
      <c r="N65" s="1">
        <v>0.1</v>
      </c>
    </row>
    <row r="66" spans="1:14">
      <c r="A66" s="5" t="s">
        <v>174</v>
      </c>
      <c r="B66" s="5" t="s">
        <v>165</v>
      </c>
      <c r="C66" s="82">
        <v>40161</v>
      </c>
      <c r="E66">
        <f>AVERAGE('Excluded or Combined'!E78:E79)</f>
        <v>89.35</v>
      </c>
      <c r="H66" s="61" t="s">
        <v>108</v>
      </c>
      <c r="I66" t="s">
        <v>106</v>
      </c>
      <c r="J66" s="113">
        <v>0.2</v>
      </c>
      <c r="K66" s="64" t="s">
        <v>181</v>
      </c>
      <c r="L66" s="2">
        <f>IF(E66&gt;400,((1.101672-(LN(400))*(0.041838))*EXP((0.7852*LN(400))+(-2.715))),((1.101672-(LN(E66))*(0.041838))*EXP((0.7852*LN(E66))+(-2.715))))</f>
        <v>2.0592039479233621</v>
      </c>
      <c r="M66" s="6" t="str">
        <f t="shared" si="1"/>
        <v/>
      </c>
    </row>
    <row r="67" spans="1:14">
      <c r="A67" s="5" t="s">
        <v>174</v>
      </c>
      <c r="B67" s="5" t="s">
        <v>166</v>
      </c>
      <c r="C67" s="82">
        <v>40161</v>
      </c>
      <c r="E67">
        <v>88.3</v>
      </c>
      <c r="H67" s="61" t="s">
        <v>108</v>
      </c>
      <c r="I67" t="s">
        <v>106</v>
      </c>
      <c r="J67" s="113">
        <v>0.2</v>
      </c>
      <c r="K67" s="64" t="s">
        <v>181</v>
      </c>
      <c r="L67" s="2">
        <f>IF(E67&gt;400,((1.101672-(LN(400))*(0.041838))*EXP((0.7852*LN(400))+(-2.715))),((1.101672-(LN(E67))*(0.041838))*EXP((0.7852*LN(E67))+(-2.715))))</f>
        <v>2.0412832465626387</v>
      </c>
      <c r="M67" s="6" t="str">
        <f t="shared" si="1"/>
        <v/>
      </c>
    </row>
    <row r="68" spans="1:14">
      <c r="A68" s="5" t="s">
        <v>174</v>
      </c>
      <c r="B68" s="5" t="s">
        <v>167</v>
      </c>
      <c r="C68" s="82">
        <v>40161</v>
      </c>
      <c r="E68">
        <v>90.2</v>
      </c>
      <c r="H68" s="61" t="s">
        <v>108</v>
      </c>
      <c r="I68" t="s">
        <v>106</v>
      </c>
      <c r="J68" s="113">
        <v>0.2</v>
      </c>
      <c r="K68" s="64" t="s">
        <v>122</v>
      </c>
      <c r="L68" s="2">
        <f>IF(E68&gt;400,((1.101672-(LN(400))*(0.041838))*EXP((0.7852*LN(400))+(-2.715))),((1.101672-(LN(E68))*(0.041838))*EXP((0.7852*LN(E68))+(-2.715))))</f>
        <v>2.0736705742048915</v>
      </c>
      <c r="M68" s="6" t="str">
        <f t="shared" si="1"/>
        <v/>
      </c>
    </row>
    <row r="69" spans="1:14">
      <c r="A69" s="5" t="s">
        <v>174</v>
      </c>
      <c r="B69" s="5" t="s">
        <v>168</v>
      </c>
      <c r="C69" s="82">
        <v>40161</v>
      </c>
      <c r="E69">
        <v>86</v>
      </c>
      <c r="H69" s="61" t="s">
        <v>108</v>
      </c>
      <c r="I69" t="s">
        <v>106</v>
      </c>
      <c r="J69" s="113">
        <v>0.2</v>
      </c>
      <c r="K69" s="64" t="s">
        <v>122</v>
      </c>
      <c r="L69" s="2">
        <f>IF(E69&gt;400,((1.101672-(LN(400))*(0.041838))*EXP((0.7852*LN(400))+(-2.715))),((1.101672-(LN(E69))*(0.041838))*EXP((0.7852*LN(E69))+(-2.715))))</f>
        <v>2.0018307477591391</v>
      </c>
      <c r="M69" s="6" t="str">
        <f t="shared" si="1"/>
        <v/>
      </c>
    </row>
    <row r="70" spans="1:14">
      <c r="A70" s="5" t="s">
        <v>174</v>
      </c>
      <c r="B70" s="5" t="s">
        <v>165</v>
      </c>
      <c r="C70" s="82">
        <v>40161</v>
      </c>
      <c r="E70">
        <f>AVERAGE('Excluded or Combined'!E82:E83)</f>
        <v>89.35</v>
      </c>
      <c r="H70" s="61" t="s">
        <v>116</v>
      </c>
      <c r="J70" s="113">
        <f>AVERAGE('Excluded or Combined'!J82:J83)</f>
        <v>0.7</v>
      </c>
      <c r="K70" s="64" t="s">
        <v>196</v>
      </c>
      <c r="L70" s="2">
        <f>IF(E70&gt;400,((0.96)*EXP((0.8545*LN(400)+(-1.702)))),((0.96)*EXP((0.8545*LN(E70)+(-1.702)))))</f>
        <v>8.134152749385537</v>
      </c>
      <c r="M70" s="6" t="str">
        <f t="shared" si="1"/>
        <v/>
      </c>
    </row>
    <row r="71" spans="1:14">
      <c r="A71" s="5" t="s">
        <v>174</v>
      </c>
      <c r="B71" s="5" t="s">
        <v>166</v>
      </c>
      <c r="C71" s="82">
        <v>40161</v>
      </c>
      <c r="E71">
        <v>88.3</v>
      </c>
      <c r="H71" s="61" t="s">
        <v>116</v>
      </c>
      <c r="J71" s="113">
        <f>AVERAGE('Excluded or Combined'!J84:J85)</f>
        <v>0.64999999999999991</v>
      </c>
      <c r="K71" s="64" t="s">
        <v>196</v>
      </c>
      <c r="L71" s="2">
        <f>IF(E71&gt;400,((0.96)*EXP((0.8545*LN(400)+(-1.702)))),((0.96)*EXP((0.8545*LN(E71)+(-1.702)))))</f>
        <v>8.0524019630938763</v>
      </c>
      <c r="M71" s="6" t="str">
        <f t="shared" si="1"/>
        <v/>
      </c>
    </row>
    <row r="72" spans="1:14">
      <c r="A72" s="5" t="s">
        <v>174</v>
      </c>
      <c r="B72" s="5" t="s">
        <v>167</v>
      </c>
      <c r="C72" s="82">
        <v>40161</v>
      </c>
      <c r="E72">
        <v>90.2</v>
      </c>
      <c r="H72" s="61" t="s">
        <v>116</v>
      </c>
      <c r="J72" s="113">
        <v>0.8</v>
      </c>
      <c r="K72" s="64" t="s">
        <v>197</v>
      </c>
      <c r="L72" s="2">
        <f>IF(E72&gt;400,((0.96)*EXP((0.8545*LN(400)+(-1.702)))),((0.96)*EXP((0.8545*LN(E72)+(-1.702)))))</f>
        <v>8.2002295756586872</v>
      </c>
      <c r="M72" s="6" t="str">
        <f t="shared" si="1"/>
        <v/>
      </c>
    </row>
    <row r="73" spans="1:14">
      <c r="A73" s="5" t="s">
        <v>174</v>
      </c>
      <c r="B73" s="5" t="s">
        <v>168</v>
      </c>
      <c r="C73" s="82">
        <v>40161</v>
      </c>
      <c r="E73">
        <v>86</v>
      </c>
      <c r="H73" s="61" t="s">
        <v>116</v>
      </c>
      <c r="J73" s="113">
        <v>0.7</v>
      </c>
      <c r="K73" s="64" t="s">
        <v>197</v>
      </c>
      <c r="L73" s="2">
        <f>IF(E73&gt;400,((0.96)*EXP((0.8545*LN(400)+(-1.702)))),((0.96)*EXP((0.8545*LN(E73)+(-1.702)))))</f>
        <v>7.872831408800808</v>
      </c>
      <c r="M73" s="6" t="str">
        <f t="shared" si="1"/>
        <v/>
      </c>
    </row>
    <row r="74" spans="1:14">
      <c r="A74" s="5" t="s">
        <v>174</v>
      </c>
      <c r="B74" s="5" t="s">
        <v>165</v>
      </c>
      <c r="C74" s="82">
        <v>40161</v>
      </c>
      <c r="E74">
        <f>AVERAGE('Excluded or Combined'!E86:E87)</f>
        <v>89.35</v>
      </c>
      <c r="H74" s="61" t="s">
        <v>117</v>
      </c>
      <c r="I74" t="s">
        <v>106</v>
      </c>
      <c r="J74" s="113">
        <v>0.05</v>
      </c>
      <c r="K74" s="64" t="s">
        <v>196</v>
      </c>
      <c r="L74" s="2">
        <f>IF(E74&gt;400,((1.46203-(LN(400)*(0.145712)))*EXP(1.273*LN(400)+(-4.705))),((1.46203-(LN(E74)*(0.145712)))*EXP(1.273*LN(E74)+(-4.705))))</f>
        <v>2.2257783435492748</v>
      </c>
      <c r="M74" s="6" t="str">
        <f t="shared" si="1"/>
        <v/>
      </c>
    </row>
    <row r="75" spans="1:14">
      <c r="A75" s="5" t="s">
        <v>174</v>
      </c>
      <c r="B75" s="5" t="s">
        <v>166</v>
      </c>
      <c r="C75" s="82">
        <v>40161</v>
      </c>
      <c r="E75">
        <v>88.3</v>
      </c>
      <c r="H75" s="61" t="s">
        <v>117</v>
      </c>
      <c r="I75" t="s">
        <v>106</v>
      </c>
      <c r="J75" s="113">
        <v>0.05</v>
      </c>
      <c r="K75" s="64" t="s">
        <v>196</v>
      </c>
      <c r="L75" s="2">
        <f>IF(E75&gt;400,((1.46203-(LN(400)*(0.145712)))*EXP(1.273*LN(400)+(-4.705))),((1.46203-(LN(E75)*(0.145712)))*EXP(1.273*LN(E75)+(-4.705))))</f>
        <v>2.1972123370070502</v>
      </c>
      <c r="M75" s="6" t="str">
        <f t="shared" si="1"/>
        <v/>
      </c>
    </row>
    <row r="76" spans="1:14">
      <c r="A76" s="5" t="s">
        <v>174</v>
      </c>
      <c r="B76" s="5" t="s">
        <v>167</v>
      </c>
      <c r="C76" s="82">
        <v>40161</v>
      </c>
      <c r="E76">
        <v>90.2</v>
      </c>
      <c r="H76" s="61" t="s">
        <v>117</v>
      </c>
      <c r="I76" t="s">
        <v>106</v>
      </c>
      <c r="J76" s="113">
        <v>0.05</v>
      </c>
      <c r="K76" s="64" t="s">
        <v>197</v>
      </c>
      <c r="L76" s="2">
        <f>IF(E76&gt;400,((1.46203-(LN(400)*(0.145712)))*EXP(1.273*LN(400)+(-4.705))),((1.46203-(LN(E76)*(0.145712)))*EXP(1.273*LN(E76)+(-4.705))))</f>
        <v>2.2489186524782347</v>
      </c>
      <c r="M76" s="6" t="str">
        <f t="shared" si="1"/>
        <v/>
      </c>
    </row>
    <row r="77" spans="1:14">
      <c r="A77" s="5" t="s">
        <v>174</v>
      </c>
      <c r="B77" s="5" t="s">
        <v>168</v>
      </c>
      <c r="C77" s="82">
        <v>40161</v>
      </c>
      <c r="E77">
        <v>86</v>
      </c>
      <c r="H77" s="61" t="s">
        <v>117</v>
      </c>
      <c r="I77" t="s">
        <v>106</v>
      </c>
      <c r="J77" s="113">
        <v>0.05</v>
      </c>
      <c r="K77" s="64" t="s">
        <v>197</v>
      </c>
      <c r="L77" s="2">
        <f>IF(E77&gt;400,((1.46203-(LN(400)*(0.145712)))*EXP(1.273*LN(400)+(-4.705))),((1.46203-(LN(E77)*(0.145712)))*EXP(1.273*LN(E77)+(-4.705))))</f>
        <v>2.1347148084789827</v>
      </c>
      <c r="M77" s="6" t="str">
        <f t="shared" si="1"/>
        <v/>
      </c>
    </row>
    <row r="78" spans="1:14">
      <c r="A78" s="5" t="s">
        <v>174</v>
      </c>
      <c r="B78" s="5" t="s">
        <v>165</v>
      </c>
      <c r="C78" s="82">
        <v>40161</v>
      </c>
      <c r="E78">
        <f>AVERAGE('Excluded or Combined'!E90:E91)</f>
        <v>89.35</v>
      </c>
      <c r="H78" s="61" t="s">
        <v>118</v>
      </c>
      <c r="I78" s="5" t="s">
        <v>106</v>
      </c>
      <c r="J78" s="8">
        <v>0.1</v>
      </c>
      <c r="K78" s="64" t="s">
        <v>181</v>
      </c>
      <c r="L78" s="2">
        <f>IF(E78&gt;400,((0.986)*EXP((0.8473*LN(400)+(0.884)))),((0.986)*EXP((0.8473*LN(E78)+(0.884)))))</f>
        <v>107.38797547731559</v>
      </c>
      <c r="M78" s="6" t="str">
        <f t="shared" si="1"/>
        <v/>
      </c>
    </row>
    <row r="79" spans="1:14">
      <c r="A79" s="5" t="s">
        <v>174</v>
      </c>
      <c r="B79" s="5" t="s">
        <v>166</v>
      </c>
      <c r="C79" s="82">
        <v>40161</v>
      </c>
      <c r="E79">
        <v>88.3</v>
      </c>
      <c r="H79" s="61" t="s">
        <v>118</v>
      </c>
      <c r="I79" s="5" t="s">
        <v>106</v>
      </c>
      <c r="J79" s="8">
        <v>0.1</v>
      </c>
      <c r="K79" s="64" t="s">
        <v>181</v>
      </c>
      <c r="L79" s="2">
        <f>IF(E79&gt;400,((0.986)*EXP((0.8473*LN(400)+(0.884)))),((0.986)*EXP((0.8473*LN(E79)+(0.884)))))</f>
        <v>106.31774119110011</v>
      </c>
      <c r="M79" s="6" t="str">
        <f t="shared" si="1"/>
        <v/>
      </c>
    </row>
    <row r="80" spans="1:14">
      <c r="A80" s="5" t="s">
        <v>174</v>
      </c>
      <c r="B80" s="5" t="s">
        <v>167</v>
      </c>
      <c r="C80" s="82">
        <v>40161</v>
      </c>
      <c r="E80">
        <v>90.2</v>
      </c>
      <c r="H80" s="61" t="s">
        <v>118</v>
      </c>
      <c r="I80" s="5" t="s">
        <v>106</v>
      </c>
      <c r="J80" s="8">
        <v>0.1</v>
      </c>
      <c r="K80" s="64" t="s">
        <v>122</v>
      </c>
      <c r="L80" s="2">
        <f>IF(E80&gt;400,((0.986)*EXP((0.8473*LN(400)+(0.884)))),((0.986)*EXP((0.8473*LN(E80)+(0.884)))))</f>
        <v>108.25294901839749</v>
      </c>
      <c r="M80" s="6" t="str">
        <f t="shared" si="1"/>
        <v/>
      </c>
    </row>
    <row r="81" spans="1:13">
      <c r="A81" s="5" t="s">
        <v>174</v>
      </c>
      <c r="B81" s="5" t="s">
        <v>168</v>
      </c>
      <c r="C81" s="82">
        <v>40161</v>
      </c>
      <c r="E81">
        <v>86</v>
      </c>
      <c r="H81" s="61" t="s">
        <v>118</v>
      </c>
      <c r="I81" s="5" t="s">
        <v>106</v>
      </c>
      <c r="J81" s="8">
        <v>0.1</v>
      </c>
      <c r="K81" s="64" t="s">
        <v>122</v>
      </c>
      <c r="L81" s="2">
        <f>IF(E81&gt;400,((0.986)*EXP((0.8473*LN(400)+(0.884)))),((0.986)*EXP((0.8473*LN(E81)+(0.884)))))</f>
        <v>103.9665839914131</v>
      </c>
      <c r="M81" s="6" t="str">
        <f t="shared" si="1"/>
        <v/>
      </c>
    </row>
    <row r="82" spans="1:13">
      <c r="A82" s="5" t="s">
        <v>180</v>
      </c>
      <c r="B82" s="5" t="s">
        <v>165</v>
      </c>
      <c r="C82" s="82">
        <v>40206</v>
      </c>
      <c r="E82">
        <f>AVERAGE('Excluded or Combined'!E94:E96)</f>
        <v>101.40000000000002</v>
      </c>
      <c r="H82" s="61" t="s">
        <v>108</v>
      </c>
      <c r="I82" t="s">
        <v>106</v>
      </c>
      <c r="J82" s="113">
        <f>AVERAGE('Excluded or Combined'!J94:J96)</f>
        <v>0.20000000000000004</v>
      </c>
      <c r="K82" s="64" t="s">
        <v>185</v>
      </c>
      <c r="L82" s="2">
        <f>IF(E82&gt;400,((1.101672-(LN(400))*(0.041838))*EXP((0.7852*LN(400))+(-2.715))),((1.101672-(LN(E82))*(0.041838))*EXP((0.7852*LN(E82))+(-2.715))))</f>
        <v>2.2610897340869118</v>
      </c>
      <c r="M82" s="6" t="str">
        <f t="shared" ref="M82:M97" si="2">IF(J82&gt;L82,1,"")</f>
        <v/>
      </c>
    </row>
    <row r="83" spans="1:13">
      <c r="A83" s="5" t="s">
        <v>180</v>
      </c>
      <c r="B83" s="5" t="s">
        <v>166</v>
      </c>
      <c r="C83" s="82">
        <v>40206</v>
      </c>
      <c r="E83">
        <v>100.2</v>
      </c>
      <c r="H83" s="61" t="s">
        <v>108</v>
      </c>
      <c r="I83" t="s">
        <v>106</v>
      </c>
      <c r="J83" s="113">
        <v>0.2</v>
      </c>
      <c r="K83" s="64" t="s">
        <v>122</v>
      </c>
      <c r="L83" s="2">
        <f>IF(E83&gt;400,((1.101672-(LN(400))*(0.041838))*EXP((0.7852*LN(400))+(-2.715))),((1.101672-(LN(E83))*(0.041838))*EXP((0.7852*LN(E83))+(-2.715))))</f>
        <v>2.2412803574996807</v>
      </c>
      <c r="M83" s="6" t="str">
        <f t="shared" si="2"/>
        <v/>
      </c>
    </row>
    <row r="84" spans="1:13">
      <c r="A84" s="5" t="s">
        <v>180</v>
      </c>
      <c r="B84" s="5" t="s">
        <v>167</v>
      </c>
      <c r="C84" s="82">
        <v>40206</v>
      </c>
      <c r="E84">
        <v>100</v>
      </c>
      <c r="H84" s="61" t="s">
        <v>108</v>
      </c>
      <c r="I84" t="s">
        <v>106</v>
      </c>
      <c r="J84" s="113">
        <v>0.2</v>
      </c>
      <c r="K84" s="64" t="s">
        <v>122</v>
      </c>
      <c r="L84" s="2">
        <f>IF(E84&gt;400,((1.101672-(LN(400))*(0.041838))*EXP((0.7852*LN(400))+(-2.715))),((1.101672-(LN(E84))*(0.041838))*EXP((0.7852*LN(E84))+(-2.715))))</f>
        <v>2.2379727282906101</v>
      </c>
      <c r="M84" s="6" t="str">
        <f t="shared" si="2"/>
        <v/>
      </c>
    </row>
    <row r="85" spans="1:13">
      <c r="A85" s="5" t="s">
        <v>180</v>
      </c>
      <c r="B85" s="5" t="s">
        <v>168</v>
      </c>
      <c r="C85" s="82">
        <v>40206</v>
      </c>
      <c r="E85">
        <v>103.5</v>
      </c>
      <c r="H85" s="61" t="s">
        <v>108</v>
      </c>
      <c r="I85" t="s">
        <v>106</v>
      </c>
      <c r="J85" s="113">
        <v>0.2</v>
      </c>
      <c r="K85" s="64" t="s">
        <v>122</v>
      </c>
      <c r="L85" s="2">
        <f>IF(E85&gt;400,((1.101672-(LN(400))*(0.041838))*EXP((0.7852*LN(400))+(-2.715))),((1.101672-(LN(E85))*(0.041838))*EXP((0.7852*LN(E85))+(-2.715))))</f>
        <v>2.2956081490387015</v>
      </c>
      <c r="M85" s="6" t="str">
        <f t="shared" si="2"/>
        <v/>
      </c>
    </row>
    <row r="86" spans="1:13">
      <c r="A86" s="5" t="s">
        <v>180</v>
      </c>
      <c r="B86" s="5" t="s">
        <v>165</v>
      </c>
      <c r="C86" s="82">
        <v>40206</v>
      </c>
      <c r="E86">
        <f>AVERAGE('Excluded or Combined'!E97:E99)</f>
        <v>101.40000000000002</v>
      </c>
      <c r="H86" s="61" t="s">
        <v>116</v>
      </c>
      <c r="J86" s="113">
        <f>AVERAGE('Excluded or Combined'!J97:J99)</f>
        <v>0.9</v>
      </c>
      <c r="K86" s="64" t="s">
        <v>198</v>
      </c>
      <c r="L86" s="2">
        <f>IF(E86&gt;400,((0.96)*EXP((0.8545*LN(400)+(-1.702)))),((0.96)*EXP((0.8545*LN(E86)+(-1.702)))))</f>
        <v>9.0627804134281149</v>
      </c>
      <c r="M86" s="6" t="str">
        <f t="shared" si="2"/>
        <v/>
      </c>
    </row>
    <row r="87" spans="1:13">
      <c r="A87" s="5" t="s">
        <v>180</v>
      </c>
      <c r="B87" s="5" t="s">
        <v>166</v>
      </c>
      <c r="C87" s="82">
        <v>40206</v>
      </c>
      <c r="E87">
        <v>100.2</v>
      </c>
      <c r="H87" s="61" t="s">
        <v>116</v>
      </c>
      <c r="J87" s="113">
        <v>0.9</v>
      </c>
      <c r="K87" s="64" t="s">
        <v>197</v>
      </c>
      <c r="L87" s="2">
        <f>IF(E87&gt;400,((0.96)*EXP((0.8545*LN(400)+(-1.702)))),((0.96)*EXP((0.8545*LN(E87)+(-1.702)))))</f>
        <v>8.9710544550743254</v>
      </c>
      <c r="M87" s="6" t="str">
        <f t="shared" si="2"/>
        <v/>
      </c>
    </row>
    <row r="88" spans="1:13">
      <c r="A88" s="5" t="s">
        <v>180</v>
      </c>
      <c r="B88" s="5" t="s">
        <v>167</v>
      </c>
      <c r="C88" s="82">
        <v>40206</v>
      </c>
      <c r="E88">
        <v>100</v>
      </c>
      <c r="H88" s="61" t="s">
        <v>116</v>
      </c>
      <c r="J88" s="113">
        <v>1</v>
      </c>
      <c r="K88" s="64" t="s">
        <v>197</v>
      </c>
      <c r="L88" s="2">
        <f>IF(E88&gt;400,((0.96)*EXP((0.8545*LN(400)+(-1.702)))),((0.96)*EXP((0.8545*LN(E88)+(-1.702)))))</f>
        <v>8.9557513013341818</v>
      </c>
      <c r="M88" s="6" t="str">
        <f t="shared" si="2"/>
        <v/>
      </c>
    </row>
    <row r="89" spans="1:13">
      <c r="A89" s="5" t="s">
        <v>180</v>
      </c>
      <c r="B89" s="5" t="s">
        <v>168</v>
      </c>
      <c r="C89" s="82">
        <v>40206</v>
      </c>
      <c r="E89">
        <v>103.5</v>
      </c>
      <c r="H89" s="61" t="s">
        <v>116</v>
      </c>
      <c r="J89" s="113">
        <v>0.9</v>
      </c>
      <c r="K89" s="64" t="s">
        <v>197</v>
      </c>
      <c r="L89" s="2">
        <f>IF(E89&gt;400,((0.96)*EXP((0.8545*LN(400)+(-1.702)))),((0.96)*EXP((0.8545*LN(E89)+(-1.702)))))</f>
        <v>9.22292238216823</v>
      </c>
      <c r="M89" s="6" t="str">
        <f t="shared" si="2"/>
        <v/>
      </c>
    </row>
    <row r="90" spans="1:13">
      <c r="A90" s="5" t="s">
        <v>180</v>
      </c>
      <c r="B90" s="5" t="s">
        <v>165</v>
      </c>
      <c r="C90" s="82">
        <v>40206</v>
      </c>
      <c r="E90">
        <f>AVERAGE('Excluded or Combined'!E100:E102)</f>
        <v>101.40000000000002</v>
      </c>
      <c r="H90" s="61" t="s">
        <v>117</v>
      </c>
      <c r="I90" t="s">
        <v>106</v>
      </c>
      <c r="J90" s="113">
        <f>AVERAGE('Excluded or Combined'!J100:J102)</f>
        <v>5.000000000000001E-2</v>
      </c>
      <c r="K90" s="64" t="s">
        <v>198</v>
      </c>
      <c r="L90" s="2">
        <f>IF(E90&gt;400,((1.46203-(LN(400)*(0.145712)))*EXP(1.273*LN(400)+(-4.705))),((1.46203-(LN(E90)*(0.145712)))*EXP(1.273*LN(E90)+(-4.705))))</f>
        <v>2.5550203509305338</v>
      </c>
      <c r="M90" s="6" t="str">
        <f t="shared" si="2"/>
        <v/>
      </c>
    </row>
    <row r="91" spans="1:13">
      <c r="A91" s="5" t="s">
        <v>180</v>
      </c>
      <c r="B91" s="5" t="s">
        <v>166</v>
      </c>
      <c r="C91" s="82">
        <v>40206</v>
      </c>
      <c r="E91">
        <v>100.2</v>
      </c>
      <c r="H91" s="61" t="s">
        <v>117</v>
      </c>
      <c r="I91" t="s">
        <v>106</v>
      </c>
      <c r="J91" s="113">
        <v>0.05</v>
      </c>
      <c r="K91" s="64" t="s">
        <v>197</v>
      </c>
      <c r="L91" s="2">
        <f>IF(E91&gt;400,((1.46203-(LN(400)*(0.145712)))*EXP(1.273*LN(400)+(-4.705))),((1.46203-(LN(E91)*(0.145712)))*EXP(1.273*LN(E91)+(-4.705))))</f>
        <v>2.5221242224079905</v>
      </c>
      <c r="M91" s="6" t="str">
        <f t="shared" si="2"/>
        <v/>
      </c>
    </row>
    <row r="92" spans="1:13">
      <c r="A92" s="5" t="s">
        <v>180</v>
      </c>
      <c r="B92" s="5" t="s">
        <v>167</v>
      </c>
      <c r="C92" s="82">
        <v>40206</v>
      </c>
      <c r="E92">
        <v>100</v>
      </c>
      <c r="H92" s="61" t="s">
        <v>117</v>
      </c>
      <c r="I92" t="s">
        <v>106</v>
      </c>
      <c r="J92" s="113">
        <v>0.05</v>
      </c>
      <c r="K92" s="64" t="s">
        <v>197</v>
      </c>
      <c r="L92" s="2">
        <f>IF(E92&gt;400,((1.46203-(LN(400)*(0.145712)))*EXP(1.273*LN(400)+(-4.705))),((1.46203-(LN(E92)*(0.145712)))*EXP(1.273*LN(E92)+(-4.705))))</f>
        <v>2.5166437242964461</v>
      </c>
      <c r="M92" s="6" t="str">
        <f t="shared" si="2"/>
        <v/>
      </c>
    </row>
    <row r="93" spans="1:13">
      <c r="A93" s="5" t="s">
        <v>180</v>
      </c>
      <c r="B93" s="5" t="s">
        <v>168</v>
      </c>
      <c r="C93" s="82">
        <v>40206</v>
      </c>
      <c r="E93">
        <v>103.5</v>
      </c>
      <c r="H93" s="61" t="s">
        <v>117</v>
      </c>
      <c r="I93" t="s">
        <v>106</v>
      </c>
      <c r="J93" s="113">
        <v>0.05</v>
      </c>
      <c r="K93" s="64" t="s">
        <v>197</v>
      </c>
      <c r="L93" s="2">
        <f>IF(E93&gt;400,((1.46203-(LN(400)*(0.145712)))*EXP(1.273*LN(400)+(-4.705))),((1.46203-(LN(E93)*(0.145712)))*EXP(1.273*LN(E93)+(-4.705))))</f>
        <v>2.6126416922982507</v>
      </c>
      <c r="M93" s="6" t="str">
        <f t="shared" si="2"/>
        <v/>
      </c>
    </row>
    <row r="94" spans="1:13">
      <c r="A94" s="5" t="s">
        <v>180</v>
      </c>
      <c r="B94" s="5" t="s">
        <v>165</v>
      </c>
      <c r="C94" s="82">
        <v>40206</v>
      </c>
      <c r="E94">
        <f>AVERAGE('Excluded or Combined'!E103:E105)</f>
        <v>101.40000000000002</v>
      </c>
      <c r="H94" s="61" t="s">
        <v>118</v>
      </c>
      <c r="I94" s="5" t="s">
        <v>106</v>
      </c>
      <c r="J94" s="8">
        <f>AVERAGE('Excluded or Combined'!J103:J105)</f>
        <v>0.10000000000000002</v>
      </c>
      <c r="K94" s="64" t="s">
        <v>185</v>
      </c>
      <c r="L94" s="2">
        <f>IF(E94&gt;400,((0.986)*EXP((0.8473*LN(400)+(0.884)))),((0.986)*EXP((0.8473*LN(E94)+(0.884)))))</f>
        <v>119.53888378393941</v>
      </c>
      <c r="M94" s="6" t="str">
        <f t="shared" si="2"/>
        <v/>
      </c>
    </row>
    <row r="95" spans="1:13">
      <c r="A95" s="5" t="s">
        <v>180</v>
      </c>
      <c r="B95" s="5" t="s">
        <v>166</v>
      </c>
      <c r="C95" s="82">
        <v>40206</v>
      </c>
      <c r="E95">
        <v>100.2</v>
      </c>
      <c r="H95" s="61" t="s">
        <v>118</v>
      </c>
      <c r="I95" s="5" t="s">
        <v>106</v>
      </c>
      <c r="J95" s="8">
        <v>0.1</v>
      </c>
      <c r="K95" s="64" t="s">
        <v>122</v>
      </c>
      <c r="L95" s="2">
        <f>IF(E95&gt;400,((0.986)*EXP((0.8473*LN(400)+(0.884)))),((0.986)*EXP((0.8473*LN(E95)+(0.884)))))</f>
        <v>118.3391532348565</v>
      </c>
      <c r="M95" s="6" t="str">
        <f t="shared" si="2"/>
        <v/>
      </c>
    </row>
    <row r="96" spans="1:13">
      <c r="A96" s="5" t="s">
        <v>180</v>
      </c>
      <c r="B96" s="5" t="s">
        <v>167</v>
      </c>
      <c r="C96" s="82">
        <v>40206</v>
      </c>
      <c r="E96">
        <v>100</v>
      </c>
      <c r="H96" s="61" t="s">
        <v>118</v>
      </c>
      <c r="I96" s="5" t="s">
        <v>106</v>
      </c>
      <c r="J96" s="8">
        <v>0.1</v>
      </c>
      <c r="K96" s="64" t="s">
        <v>122</v>
      </c>
      <c r="L96" s="2">
        <f>IF(E96&gt;400,((0.986)*EXP((0.8473*LN(400)+(0.884)))),((0.986)*EXP((0.8473*LN(E96)+(0.884)))))</f>
        <v>118.1389854569185</v>
      </c>
      <c r="M96" s="6" t="str">
        <f t="shared" si="2"/>
        <v/>
      </c>
    </row>
    <row r="97" spans="1:13">
      <c r="A97" s="5" t="s">
        <v>180</v>
      </c>
      <c r="B97" s="5" t="s">
        <v>168</v>
      </c>
      <c r="C97" s="82">
        <v>40206</v>
      </c>
      <c r="E97">
        <v>103.5</v>
      </c>
      <c r="H97" s="61" t="s">
        <v>118</v>
      </c>
      <c r="I97" s="5" t="s">
        <v>106</v>
      </c>
      <c r="J97" s="8">
        <v>0.1</v>
      </c>
      <c r="K97" s="64" t="s">
        <v>122</v>
      </c>
      <c r="L97" s="2">
        <f>IF(E97&gt;400,((0.986)*EXP((0.8473*LN(400)+(0.884)))),((0.986)*EXP((0.8473*LN(E97)+(0.884)))))</f>
        <v>121.63321757391257</v>
      </c>
      <c r="M97" s="6" t="str">
        <f t="shared" si="2"/>
        <v/>
      </c>
    </row>
    <row r="98" spans="1:13">
      <c r="A98" s="5" t="s">
        <v>180</v>
      </c>
      <c r="B98" s="5" t="s">
        <v>165</v>
      </c>
      <c r="C98" s="82">
        <v>40226</v>
      </c>
      <c r="E98">
        <f>AVERAGE('Excluded or Combined'!E106:E107)</f>
        <v>109.1</v>
      </c>
      <c r="H98" s="61" t="s">
        <v>108</v>
      </c>
      <c r="I98" t="s">
        <v>106</v>
      </c>
      <c r="J98" s="113">
        <f>AVERAGE('Excluded or Combined'!J106:J107)</f>
        <v>0.2</v>
      </c>
      <c r="K98" s="64" t="s">
        <v>189</v>
      </c>
      <c r="L98" s="2">
        <f>IF(E98&gt;400,((1.101672-(LN(400))*(0.041838))*EXP((0.7852*LN(400))+(-2.715))),((1.101672-(LN(E98))*(0.041838))*EXP((0.7852*LN(E98))+(-2.715))))</f>
        <v>2.3867687878160471</v>
      </c>
      <c r="M98" s="6" t="str">
        <f t="shared" ref="M98:M113" si="3">IF(J98&gt;L98,1,"")</f>
        <v/>
      </c>
    </row>
    <row r="99" spans="1:13">
      <c r="A99" s="5" t="s">
        <v>180</v>
      </c>
      <c r="B99" s="5" t="s">
        <v>166</v>
      </c>
      <c r="C99" s="82">
        <v>40226</v>
      </c>
      <c r="E99">
        <v>110.5</v>
      </c>
      <c r="H99" s="61" t="s">
        <v>108</v>
      </c>
      <c r="I99" t="s">
        <v>106</v>
      </c>
      <c r="J99" s="113">
        <v>0.2</v>
      </c>
      <c r="K99" s="64" t="s">
        <v>122</v>
      </c>
      <c r="L99" s="2">
        <f>IF(E99&gt;400,((1.101672-(LN(400))*(0.041838))*EXP((0.7852*LN(400))+(-2.715))),((1.101672-(LN(E99))*(0.041838))*EXP((0.7852*LN(E99))+(-2.715))))</f>
        <v>2.4093641442764642</v>
      </c>
      <c r="M99" s="6" t="str">
        <f t="shared" si="3"/>
        <v/>
      </c>
    </row>
    <row r="100" spans="1:13">
      <c r="A100" s="5" t="s">
        <v>180</v>
      </c>
      <c r="B100" s="5" t="s">
        <v>167</v>
      </c>
      <c r="C100" s="82">
        <v>40226</v>
      </c>
      <c r="E100">
        <f>AVERAGE('Excluded or Combined'!E114:E115)</f>
        <v>113.1</v>
      </c>
      <c r="H100" s="61" t="s">
        <v>108</v>
      </c>
      <c r="I100" t="s">
        <v>106</v>
      </c>
      <c r="J100" s="113">
        <f>AVERAGE('Excluded or Combined'!J114:J115)</f>
        <v>0.2</v>
      </c>
      <c r="K100" s="64" t="s">
        <v>181</v>
      </c>
      <c r="L100" s="2">
        <f>IF(E100&gt;400,((1.101672-(LN(400))*(0.041838))*EXP((0.7852*LN(400))+(-2.715))),((1.101672-(LN(E100))*(0.041838))*EXP((0.7852*LN(E100))+(-2.715))))</f>
        <v>2.451127716611234</v>
      </c>
      <c r="M100" s="6" t="str">
        <f t="shared" si="3"/>
        <v/>
      </c>
    </row>
    <row r="101" spans="1:13">
      <c r="A101" s="5" t="s">
        <v>180</v>
      </c>
      <c r="B101" s="5" t="s">
        <v>168</v>
      </c>
      <c r="C101" s="82">
        <v>40226</v>
      </c>
      <c r="E101">
        <v>112</v>
      </c>
      <c r="H101" s="61" t="s">
        <v>108</v>
      </c>
      <c r="I101" t="s">
        <v>106</v>
      </c>
      <c r="J101" s="113">
        <v>0.2</v>
      </c>
      <c r="K101" s="64" t="s">
        <v>122</v>
      </c>
      <c r="L101" s="2">
        <f>IF(E101&gt;400,((1.101672-(LN(400))*(0.041838))*EXP((0.7852*LN(400))+(-2.715))),((1.101672-(LN(E101))*(0.041838))*EXP((0.7852*LN(E101))+(-2.715))))</f>
        <v>2.4334897781187967</v>
      </c>
      <c r="M101" s="6" t="str">
        <f t="shared" si="3"/>
        <v/>
      </c>
    </row>
    <row r="102" spans="1:13">
      <c r="A102" s="5" t="s">
        <v>180</v>
      </c>
      <c r="B102" s="5" t="s">
        <v>165</v>
      </c>
      <c r="C102" s="82">
        <v>40226</v>
      </c>
      <c r="E102">
        <f>AVERAGE('Excluded or Combined'!E108:E109)</f>
        <v>109.1</v>
      </c>
      <c r="H102" s="61" t="s">
        <v>116</v>
      </c>
      <c r="J102" s="113">
        <f>AVERAGE('Excluded or Combined'!J108:J109)</f>
        <v>1.1000000000000001</v>
      </c>
      <c r="K102" s="64" t="s">
        <v>199</v>
      </c>
      <c r="L102" s="2">
        <f>IF(E102&gt;400,((0.96)*EXP((0.8545*LN(400)+(-1.702)))),((0.96)*EXP((0.8545*LN(E102)+(-1.702)))))</f>
        <v>9.6476885331043771</v>
      </c>
      <c r="M102" s="6" t="str">
        <f t="shared" si="3"/>
        <v/>
      </c>
    </row>
    <row r="103" spans="1:13">
      <c r="A103" s="5" t="s">
        <v>180</v>
      </c>
      <c r="B103" s="5" t="s">
        <v>166</v>
      </c>
      <c r="C103" s="82">
        <v>40226</v>
      </c>
      <c r="E103">
        <v>110.5</v>
      </c>
      <c r="H103" s="61" t="s">
        <v>116</v>
      </c>
      <c r="J103" s="113">
        <v>1.1000000000000001</v>
      </c>
      <c r="K103" s="64" t="s">
        <v>193</v>
      </c>
      <c r="L103" s="2">
        <f>IF(E103&gt;400,((0.96)*EXP((0.8545*LN(400)+(-1.702)))),((0.96)*EXP((0.8545*LN(E103)+(-1.702)))))</f>
        <v>9.7533787958163281</v>
      </c>
      <c r="M103" s="6" t="str">
        <f t="shared" si="3"/>
        <v/>
      </c>
    </row>
    <row r="104" spans="1:13">
      <c r="A104" s="5" t="s">
        <v>180</v>
      </c>
      <c r="B104" s="5" t="s">
        <v>167</v>
      </c>
      <c r="C104" s="82">
        <v>40226</v>
      </c>
      <c r="E104">
        <f>AVERAGE('Excluded or Combined'!E116:E117)</f>
        <v>113.1</v>
      </c>
      <c r="H104" s="61" t="s">
        <v>116</v>
      </c>
      <c r="J104" s="113">
        <f>AVERAGE('Excluded or Combined'!J116:J117)</f>
        <v>1.1499999999999999</v>
      </c>
      <c r="K104" s="64" t="s">
        <v>200</v>
      </c>
      <c r="L104" s="2">
        <f>IF(E104&gt;400,((0.96)*EXP((0.8545*LN(400)+(-1.702)))),((0.96)*EXP((0.8545*LN(E104)+(-1.702)))))</f>
        <v>9.949146383204468</v>
      </c>
      <c r="M104" s="6" t="str">
        <f t="shared" si="3"/>
        <v/>
      </c>
    </row>
    <row r="105" spans="1:13">
      <c r="A105" s="5" t="s">
        <v>180</v>
      </c>
      <c r="B105" s="5" t="s">
        <v>168</v>
      </c>
      <c r="C105" s="82">
        <v>40226</v>
      </c>
      <c r="E105">
        <v>112</v>
      </c>
      <c r="H105" s="61" t="s">
        <v>116</v>
      </c>
      <c r="J105" s="113">
        <v>1.2</v>
      </c>
      <c r="K105" s="64" t="s">
        <v>193</v>
      </c>
      <c r="L105" s="2">
        <f>IF(E105&gt;400,((0.96)*EXP((0.8545*LN(400)+(-1.702)))),((0.96)*EXP((0.8545*LN(E105)+(-1.702)))))</f>
        <v>9.8664024244881521</v>
      </c>
      <c r="M105" s="6" t="str">
        <f t="shared" si="3"/>
        <v/>
      </c>
    </row>
    <row r="106" spans="1:13">
      <c r="A106" s="5" t="s">
        <v>180</v>
      </c>
      <c r="B106" s="5" t="s">
        <v>165</v>
      </c>
      <c r="C106" s="82">
        <v>40226</v>
      </c>
      <c r="E106">
        <f>AVERAGE('Excluded or Combined'!E110:E111)</f>
        <v>109.1</v>
      </c>
      <c r="H106" s="61" t="s">
        <v>117</v>
      </c>
      <c r="J106" s="113">
        <f>AVERAGE('Excluded or Combined'!J110:J111)</f>
        <v>6.5000000000000002E-2</v>
      </c>
      <c r="K106" s="64" t="s">
        <v>199</v>
      </c>
      <c r="L106" s="2">
        <f>IF(E106&gt;400,((1.46203-(LN(400)*(0.145712)))*EXP(1.273*LN(400)+(-4.705))),((1.46203-(LN(E106)*(0.145712)))*EXP(1.273*LN(E106)+(-4.705))))</f>
        <v>2.7666127243770444</v>
      </c>
      <c r="M106" s="6" t="str">
        <f t="shared" si="3"/>
        <v/>
      </c>
    </row>
    <row r="107" spans="1:13">
      <c r="A107" s="5" t="s">
        <v>180</v>
      </c>
      <c r="B107" s="5" t="s">
        <v>166</v>
      </c>
      <c r="C107" s="82">
        <v>40226</v>
      </c>
      <c r="E107">
        <v>110.5</v>
      </c>
      <c r="H107" s="61" t="s">
        <v>117</v>
      </c>
      <c r="J107" s="113">
        <v>7.0000000000000007E-2</v>
      </c>
      <c r="K107" s="64" t="s">
        <v>193</v>
      </c>
      <c r="L107" s="2">
        <f>IF(E107&gt;400,((1.46203-(LN(400)*(0.145712)))*EXP(1.273*LN(400)+(-4.705))),((1.46203-(LN(E107)*(0.145712)))*EXP(1.273*LN(E107)+(-4.705))))</f>
        <v>2.8051732634177116</v>
      </c>
      <c r="M107" s="6" t="str">
        <f t="shared" si="3"/>
        <v/>
      </c>
    </row>
    <row r="108" spans="1:13">
      <c r="A108" s="5" t="s">
        <v>180</v>
      </c>
      <c r="B108" s="5" t="s">
        <v>167</v>
      </c>
      <c r="C108" s="82">
        <v>40226</v>
      </c>
      <c r="E108">
        <f>AVERAGE('Excluded or Combined'!E118:E119)</f>
        <v>113.1</v>
      </c>
      <c r="H108" s="61" t="s">
        <v>117</v>
      </c>
      <c r="J108" s="113">
        <f>AVERAGE('Excluded or Combined'!J118:J119)</f>
        <v>0.06</v>
      </c>
      <c r="K108" s="64" t="s">
        <v>200</v>
      </c>
      <c r="L108" s="2">
        <f>IF(E108&gt;400,((1.46203-(LN(400)*(0.145712)))*EXP(1.273*LN(400)+(-4.705))),((1.46203-(LN(E108)*(0.145712)))*EXP(1.273*LN(E108)+(-4.705))))</f>
        <v>2.8768538137317465</v>
      </c>
      <c r="M108" s="6" t="str">
        <f t="shared" si="3"/>
        <v/>
      </c>
    </row>
    <row r="109" spans="1:13">
      <c r="A109" s="5" t="s">
        <v>180</v>
      </c>
      <c r="B109" s="5" t="s">
        <v>168</v>
      </c>
      <c r="C109" s="82">
        <v>40226</v>
      </c>
      <c r="E109">
        <v>112</v>
      </c>
      <c r="H109" s="61" t="s">
        <v>117</v>
      </c>
      <c r="J109" s="113">
        <v>0.06</v>
      </c>
      <c r="K109" s="64" t="s">
        <v>193</v>
      </c>
      <c r="L109" s="2">
        <f>IF(E109&gt;400,((1.46203-(LN(400)*(0.145712)))*EXP(1.273*LN(400)+(-4.705))),((1.46203-(LN(E109)*(0.145712)))*EXP(1.273*LN(E109)+(-4.705))))</f>
        <v>2.8465167944765111</v>
      </c>
      <c r="M109" s="6" t="str">
        <f t="shared" si="3"/>
        <v/>
      </c>
    </row>
    <row r="110" spans="1:13">
      <c r="A110" s="5" t="s">
        <v>180</v>
      </c>
      <c r="B110" s="5" t="s">
        <v>165</v>
      </c>
      <c r="C110" s="82">
        <v>40226</v>
      </c>
      <c r="E110">
        <f>AVERAGE('Excluded or Combined'!E112:E113)</f>
        <v>109.1</v>
      </c>
      <c r="H110" s="61" t="s">
        <v>118</v>
      </c>
      <c r="I110" s="5"/>
      <c r="J110" s="8">
        <f>AVERAGE('Excluded or Combined'!J112:J113)</f>
        <v>0.65</v>
      </c>
      <c r="K110" s="64" t="s">
        <v>189</v>
      </c>
      <c r="L110" s="2">
        <f>IF(E110&gt;400,((0.986)*EXP((0.8473*LN(400)+(0.884)))),((0.986)*EXP((0.8473*LN(E110)+(0.884)))))</f>
        <v>127.18683146433155</v>
      </c>
      <c r="M110" s="6" t="str">
        <f t="shared" si="3"/>
        <v/>
      </c>
    </row>
    <row r="111" spans="1:13">
      <c r="A111" s="5" t="s">
        <v>180</v>
      </c>
      <c r="B111" s="5" t="s">
        <v>166</v>
      </c>
      <c r="C111" s="82">
        <v>40226</v>
      </c>
      <c r="E111">
        <v>110.5</v>
      </c>
      <c r="H111" s="61" t="s">
        <v>118</v>
      </c>
      <c r="I111" s="5"/>
      <c r="J111" s="8">
        <v>2.7</v>
      </c>
      <c r="K111" s="64" t="s">
        <v>122</v>
      </c>
      <c r="L111" s="2">
        <f>IF(E111&gt;400,((0.986)*EXP((0.8473*LN(400)+(0.884)))),((0.986)*EXP((0.8473*LN(E111)+(0.884)))))</f>
        <v>128.56835732713222</v>
      </c>
      <c r="M111" s="6" t="str">
        <f t="shared" si="3"/>
        <v/>
      </c>
    </row>
    <row r="112" spans="1:13">
      <c r="A112" s="5" t="s">
        <v>180</v>
      </c>
      <c r="B112" s="5" t="s">
        <v>167</v>
      </c>
      <c r="C112" s="82">
        <v>40226</v>
      </c>
      <c r="E112">
        <f>AVERAGE('Excluded or Combined'!E120:E121)</f>
        <v>113.1</v>
      </c>
      <c r="H112" s="61" t="s">
        <v>118</v>
      </c>
      <c r="I112" s="5"/>
      <c r="J112" s="8">
        <f>AVERAGE('Excluded or Combined'!J120:J121)</f>
        <v>1.9500000000000002</v>
      </c>
      <c r="K112" s="64" t="s">
        <v>181</v>
      </c>
      <c r="L112" s="2">
        <f>IF(E112&gt;400,((0.986)*EXP((0.8473*LN(400)+(0.884)))),((0.986)*EXP((0.8473*LN(E112)+(0.884)))))</f>
        <v>131.12699300019804</v>
      </c>
      <c r="M112" s="6" t="str">
        <f t="shared" si="3"/>
        <v/>
      </c>
    </row>
    <row r="113" spans="1:13">
      <c r="A113" s="5" t="s">
        <v>180</v>
      </c>
      <c r="B113" s="5" t="s">
        <v>168</v>
      </c>
      <c r="C113" s="82">
        <v>40226</v>
      </c>
      <c r="E113">
        <v>112</v>
      </c>
      <c r="H113" s="61" t="s">
        <v>118</v>
      </c>
      <c r="I113" s="5"/>
      <c r="J113" s="8">
        <v>2.9</v>
      </c>
      <c r="K113" s="64" t="s">
        <v>122</v>
      </c>
      <c r="L113" s="2">
        <f>IF(E113&gt;400,((0.986)*EXP((0.8473*LN(400)+(0.884)))),((0.986)*EXP((0.8473*LN(E113)+(0.884)))))</f>
        <v>130.04560144189682</v>
      </c>
      <c r="M113" s="6" t="str">
        <f t="shared" si="3"/>
        <v/>
      </c>
    </row>
    <row r="114" spans="1:13">
      <c r="A114" s="131"/>
      <c r="B114" s="5"/>
      <c r="C114" s="82"/>
      <c r="H114" s="101"/>
    </row>
    <row r="115" spans="1:13">
      <c r="B115" s="5"/>
      <c r="C115" s="82"/>
    </row>
    <row r="116" spans="1:13">
      <c r="B116" s="5"/>
      <c r="C116" s="82"/>
    </row>
    <row r="117" spans="1:13">
      <c r="B117" s="5"/>
      <c r="C117" s="82"/>
    </row>
    <row r="118" spans="1:13">
      <c r="B118" s="5"/>
      <c r="C118" s="82"/>
    </row>
  </sheetData>
  <phoneticPr fontId="1" type="noConversion"/>
  <conditionalFormatting sqref="M1:M1048576">
    <cfRule type="cellIs" dxfId="1" priority="17" stopIfTrue="1" operator="equal">
      <formula>"yes"</formula>
    </cfRule>
  </conditionalFormatting>
  <pageMargins left="0.75" right="0.75" top="1" bottom="1" header="0.5" footer="0.5"/>
  <pageSetup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4" enableFormatConditionsCalculation="0"/>
  <dimension ref="A1:N52"/>
  <sheetViews>
    <sheetView zoomScale="90" workbookViewId="0">
      <pane ySplit="1" topLeftCell="A2" activePane="bottomLeft" state="frozen"/>
      <selection pane="bottomLeft" activeCell="L20" sqref="L20"/>
    </sheetView>
  </sheetViews>
  <sheetFormatPr defaultColWidth="25" defaultRowHeight="12.75"/>
  <cols>
    <col min="1" max="2" width="25" style="7" customWidth="1"/>
    <col min="3" max="3" width="12.28515625" customWidth="1"/>
    <col min="4" max="4" width="2" customWidth="1"/>
    <col min="5" max="5" width="13.28515625" bestFit="1" customWidth="1"/>
    <col min="6" max="7" width="13.140625" bestFit="1" customWidth="1"/>
    <col min="8" max="8" width="34.140625" bestFit="1" customWidth="1"/>
    <col min="9" max="11" width="1.85546875" customWidth="1"/>
    <col min="12" max="12" width="18.85546875" customWidth="1"/>
    <col min="13" max="13" width="31.85546875" customWidth="1"/>
    <col min="14" max="14" width="55.7109375" bestFit="1" customWidth="1"/>
  </cols>
  <sheetData>
    <row r="1" spans="1:14" s="24" customFormat="1" ht="26.25" thickBot="1">
      <c r="A1" s="156"/>
      <c r="B1" s="156"/>
      <c r="D1" s="19"/>
      <c r="E1" s="19" t="s">
        <v>78</v>
      </c>
      <c r="F1" s="19" t="s">
        <v>84</v>
      </c>
      <c r="G1" s="19" t="s">
        <v>85</v>
      </c>
      <c r="H1" s="19" t="s">
        <v>28</v>
      </c>
      <c r="I1" s="19"/>
      <c r="J1" s="19"/>
      <c r="K1" s="19"/>
      <c r="L1" s="19" t="s">
        <v>77</v>
      </c>
      <c r="M1" s="52" t="s">
        <v>79</v>
      </c>
    </row>
    <row r="2" spans="1:14">
      <c r="A2" s="154" t="s">
        <v>80</v>
      </c>
      <c r="B2" s="155"/>
      <c r="C2" s="155"/>
      <c r="D2" s="155"/>
      <c r="E2" s="28"/>
      <c r="F2" s="28"/>
      <c r="G2" s="28"/>
      <c r="H2" s="39" t="s">
        <v>90</v>
      </c>
      <c r="I2" s="28"/>
      <c r="J2" s="28"/>
      <c r="K2" s="28"/>
      <c r="L2" s="56">
        <f>(0.0577/(1+10^(7.688-F2))+2.487/(1+10^(F2-7.688)))*MIN(2.85,1.45*10^(0.028*(25-G2)))</f>
        <v>7.0879498579876872</v>
      </c>
      <c r="M2" s="40" t="s">
        <v>88</v>
      </c>
      <c r="N2" t="s">
        <v>92</v>
      </c>
    </row>
    <row r="3" spans="1:14">
      <c r="A3" s="53"/>
      <c r="B3" s="54"/>
      <c r="C3" s="54"/>
      <c r="D3" s="54"/>
      <c r="E3" s="27"/>
      <c r="F3" s="27"/>
      <c r="G3" s="27"/>
      <c r="H3" s="55" t="s">
        <v>91</v>
      </c>
      <c r="I3" s="27"/>
      <c r="J3" s="27"/>
      <c r="K3" s="27"/>
      <c r="L3" s="57">
        <f>(0.0577/(1+10^(7.688-F3))+2.487/(1+10^(F3-7.688)))*1.45*10^(0.028*(25-MAX(G3,7)))</f>
        <v>11.509164005577006</v>
      </c>
      <c r="M3" s="42" t="s">
        <v>88</v>
      </c>
      <c r="N3" t="s">
        <v>92</v>
      </c>
    </row>
    <row r="4" spans="1:14">
      <c r="A4" s="53"/>
      <c r="B4" s="54"/>
      <c r="C4" s="54"/>
      <c r="D4" s="54"/>
      <c r="E4" s="27"/>
      <c r="F4" s="27"/>
      <c r="G4" s="27"/>
      <c r="H4" s="55" t="s">
        <v>39</v>
      </c>
      <c r="I4" s="27"/>
      <c r="J4" s="27"/>
      <c r="K4" s="27"/>
      <c r="L4" s="34">
        <v>150</v>
      </c>
      <c r="M4" s="42" t="s">
        <v>89</v>
      </c>
      <c r="N4" t="s">
        <v>93</v>
      </c>
    </row>
    <row r="5" spans="1:14">
      <c r="A5" s="32"/>
      <c r="B5" s="34"/>
      <c r="C5" s="27"/>
      <c r="D5" s="41"/>
      <c r="E5" s="27"/>
      <c r="F5" s="27"/>
      <c r="G5" s="27"/>
      <c r="H5" s="7" t="s">
        <v>32</v>
      </c>
      <c r="I5" s="27"/>
      <c r="J5" s="27"/>
      <c r="K5" s="27"/>
      <c r="L5" s="33" t="e">
        <f>IF(E5&gt;400,((1.101672-(LN(400))*(0.041838))*EXP((0.7852*LN(400))+(-2.715))),((1.101672-(LN(E5))*(0.041838))*EXP((0.7852*LN(E5))+(-2.715))))</f>
        <v>#NUM!</v>
      </c>
      <c r="M5" s="42" t="s">
        <v>88</v>
      </c>
      <c r="N5" t="s">
        <v>93</v>
      </c>
    </row>
    <row r="6" spans="1:14">
      <c r="A6" s="30"/>
      <c r="B6" s="33"/>
      <c r="C6" s="27"/>
      <c r="D6" s="41"/>
      <c r="E6" s="27"/>
      <c r="F6" s="27"/>
      <c r="G6" s="27"/>
      <c r="H6" s="7" t="s">
        <v>50</v>
      </c>
      <c r="I6" s="27"/>
      <c r="J6" s="27"/>
      <c r="K6" s="27"/>
      <c r="L6" s="35">
        <v>5.6999999999999998E-4</v>
      </c>
      <c r="M6" s="42" t="s">
        <v>89</v>
      </c>
      <c r="N6" t="s">
        <v>94</v>
      </c>
    </row>
    <row r="7" spans="1:14">
      <c r="A7" s="30"/>
      <c r="B7" s="35"/>
      <c r="C7" s="27"/>
      <c r="D7" s="41"/>
      <c r="E7" s="27"/>
      <c r="F7" s="27"/>
      <c r="G7" s="27"/>
      <c r="H7" s="7" t="s">
        <v>74</v>
      </c>
      <c r="I7" s="27"/>
      <c r="J7" s="27"/>
      <c r="K7" s="27"/>
      <c r="L7" s="33" t="e">
        <f>(IF(E7&gt;400,((0.86)*EXP((0.819*LN(400))+(1.561))),((0.86)*EXP((0.819*LN(E7))+(1.561)))))</f>
        <v>#NUM!</v>
      </c>
      <c r="M7" s="42" t="s">
        <v>88</v>
      </c>
      <c r="N7" t="s">
        <v>93</v>
      </c>
    </row>
    <row r="8" spans="1:14">
      <c r="A8" s="30"/>
      <c r="B8" s="33"/>
      <c r="C8" s="27"/>
      <c r="D8" s="41"/>
      <c r="E8" s="27"/>
      <c r="F8" s="27"/>
      <c r="G8" s="27"/>
      <c r="H8" s="7" t="s">
        <v>75</v>
      </c>
      <c r="I8" s="27"/>
      <c r="J8" s="27"/>
      <c r="K8" s="27"/>
      <c r="L8" s="33">
        <v>11</v>
      </c>
      <c r="M8" s="59" t="s">
        <v>89</v>
      </c>
      <c r="N8" t="s">
        <v>93</v>
      </c>
    </row>
    <row r="9" spans="1:14">
      <c r="A9" s="30"/>
      <c r="B9" s="33"/>
      <c r="C9" s="27"/>
      <c r="D9" s="41"/>
      <c r="E9" s="27"/>
      <c r="F9" s="27"/>
      <c r="G9" s="27"/>
      <c r="H9" s="7" t="s">
        <v>33</v>
      </c>
      <c r="I9" s="27"/>
      <c r="J9" s="27"/>
      <c r="K9" s="27"/>
      <c r="L9" s="33" t="e">
        <f>IF(E9&gt;400,((0.96)*EXP((0.8545*LN(400)+(-1.702)))),((0.96)*EXP((0.8545*LN(E9)+(-1.702)))))</f>
        <v>#NUM!</v>
      </c>
      <c r="M9" s="42" t="s">
        <v>88</v>
      </c>
      <c r="N9" t="s">
        <v>98</v>
      </c>
    </row>
    <row r="10" spans="1:14">
      <c r="A10" s="30"/>
      <c r="B10" s="33"/>
      <c r="C10" s="27"/>
      <c r="D10" s="41"/>
      <c r="E10" s="27"/>
      <c r="F10" s="27"/>
      <c r="G10" s="27"/>
      <c r="H10" s="7" t="s">
        <v>29</v>
      </c>
      <c r="I10" s="27"/>
      <c r="J10" s="27"/>
      <c r="K10" s="27"/>
      <c r="L10" s="58">
        <v>5.9000000000000003E-4</v>
      </c>
      <c r="M10" s="42" t="s">
        <v>89</v>
      </c>
      <c r="N10" t="s">
        <v>94</v>
      </c>
    </row>
    <row r="11" spans="1:14">
      <c r="A11" s="30"/>
      <c r="B11" s="36"/>
      <c r="C11" s="27"/>
      <c r="D11" s="41"/>
      <c r="E11" s="27"/>
      <c r="F11" s="27"/>
      <c r="G11" s="27"/>
      <c r="H11" s="7" t="s">
        <v>52</v>
      </c>
      <c r="I11" s="27"/>
      <c r="J11" s="27"/>
      <c r="K11" s="27"/>
      <c r="L11" s="35">
        <v>1.3999999999999999E-4</v>
      </c>
      <c r="M11" s="42" t="s">
        <v>89</v>
      </c>
      <c r="N11" t="s">
        <v>94</v>
      </c>
    </row>
    <row r="12" spans="1:14">
      <c r="A12" s="30"/>
      <c r="B12" s="35"/>
      <c r="C12" s="27"/>
      <c r="D12" s="41"/>
      <c r="E12" s="27"/>
      <c r="F12" s="27"/>
      <c r="G12" s="27"/>
      <c r="H12" s="7" t="s">
        <v>31</v>
      </c>
      <c r="I12" s="27"/>
      <c r="J12" s="27"/>
      <c r="K12" s="27"/>
      <c r="L12" s="33" t="e">
        <f>IF(E12&gt;400,((1.46203-(LN(400)*(0.145712)))*EXP(1.273*LN(400)+(-4.705))),((1.46203-(LN(E12)*(0.145712)))*EXP(1.273*LN(E12)+(-4.705))))</f>
        <v>#NUM!</v>
      </c>
      <c r="M12" s="42" t="s">
        <v>88</v>
      </c>
      <c r="N12" t="s">
        <v>97</v>
      </c>
    </row>
    <row r="13" spans="1:14">
      <c r="A13" s="30"/>
      <c r="B13" s="33"/>
      <c r="C13" s="27"/>
      <c r="D13" s="41"/>
      <c r="E13" s="27"/>
      <c r="F13" s="27"/>
      <c r="G13" s="27"/>
      <c r="H13" s="7" t="s">
        <v>73</v>
      </c>
      <c r="I13" s="27"/>
      <c r="J13" s="27"/>
      <c r="K13" s="27"/>
      <c r="L13" s="37">
        <v>0.77</v>
      </c>
      <c r="M13" s="42" t="s">
        <v>89</v>
      </c>
    </row>
    <row r="14" spans="1:14">
      <c r="A14" s="30"/>
      <c r="B14" s="37"/>
      <c r="C14" s="27"/>
      <c r="D14" s="41"/>
      <c r="E14" s="27"/>
      <c r="F14" s="27"/>
      <c r="G14" s="27"/>
      <c r="H14" s="7" t="s">
        <v>34</v>
      </c>
      <c r="I14" s="27"/>
      <c r="J14" s="27"/>
      <c r="K14" s="27"/>
      <c r="L14" s="33" t="e">
        <f>IF(E14&gt;400,((0.997)*EXP((0.846*LN(400)+(0.0584)))),((0.997)*EXP((0.846*LN(E14)+(0.0584)))))</f>
        <v>#NUM!</v>
      </c>
      <c r="M14" s="42" t="s">
        <v>88</v>
      </c>
      <c r="N14" t="s">
        <v>93</v>
      </c>
    </row>
    <row r="15" spans="1:14">
      <c r="A15" s="30"/>
      <c r="B15" s="33"/>
      <c r="C15" s="27"/>
      <c r="D15" s="41"/>
      <c r="E15" s="27"/>
      <c r="F15" s="27"/>
      <c r="G15" s="27"/>
      <c r="H15" s="7" t="s">
        <v>30</v>
      </c>
      <c r="I15" s="27"/>
      <c r="J15" s="27"/>
      <c r="K15" s="27"/>
      <c r="L15" s="35">
        <v>1.7000000000000001E-4</v>
      </c>
      <c r="M15" s="42" t="s">
        <v>89</v>
      </c>
      <c r="N15" t="s">
        <v>94</v>
      </c>
    </row>
    <row r="16" spans="1:14">
      <c r="A16" s="30"/>
      <c r="B16" s="35"/>
      <c r="C16" s="27"/>
      <c r="D16" s="41"/>
      <c r="E16" s="27"/>
      <c r="F16" s="27"/>
      <c r="G16" s="27"/>
      <c r="H16" s="7" t="s">
        <v>35</v>
      </c>
      <c r="I16" s="27"/>
      <c r="J16" s="27"/>
      <c r="K16" s="27"/>
      <c r="L16" s="37">
        <v>2</v>
      </c>
      <c r="M16" s="42" t="s">
        <v>89</v>
      </c>
      <c r="N16" t="s">
        <v>83</v>
      </c>
    </row>
    <row r="17" spans="1:14">
      <c r="A17" s="30"/>
      <c r="B17" s="37"/>
      <c r="C17" s="27"/>
      <c r="D17" s="41"/>
      <c r="E17" s="27"/>
      <c r="F17" s="27"/>
      <c r="G17" s="27"/>
      <c r="H17" s="7" t="s">
        <v>36</v>
      </c>
      <c r="I17" s="27"/>
      <c r="J17" s="27"/>
      <c r="K17" s="27"/>
      <c r="L17" s="33" t="e">
        <f>IF(E17&gt;400,((0.85)*EXP((1.72*LN(400)+(-6.52)))),((0.85)*EXP((1.72*LN(E17)+(-6.52)))))</f>
        <v>#NUM!</v>
      </c>
      <c r="M17" s="42" t="s">
        <v>88</v>
      </c>
      <c r="N17" t="s">
        <v>95</v>
      </c>
    </row>
    <row r="18" spans="1:14">
      <c r="A18" s="30"/>
      <c r="B18" s="37"/>
      <c r="C18" s="27"/>
      <c r="D18" s="41"/>
      <c r="E18" s="27"/>
      <c r="F18" s="27"/>
      <c r="G18" s="27"/>
      <c r="H18" s="7" t="s">
        <v>37</v>
      </c>
      <c r="I18" s="27"/>
      <c r="J18" s="27"/>
      <c r="K18" s="27"/>
      <c r="L18" s="37">
        <v>1.7</v>
      </c>
      <c r="M18" s="42" t="s">
        <v>89</v>
      </c>
      <c r="N18" t="s">
        <v>94</v>
      </c>
    </row>
    <row r="19" spans="1:14">
      <c r="A19" s="30"/>
      <c r="B19" s="37"/>
      <c r="C19" s="27"/>
      <c r="D19" s="41"/>
      <c r="E19" s="27"/>
      <c r="F19" s="27"/>
      <c r="G19" s="27"/>
      <c r="H19" s="7" t="s">
        <v>51</v>
      </c>
      <c r="I19" s="27"/>
      <c r="J19" s="27"/>
      <c r="K19" s="27"/>
      <c r="L19" s="38">
        <v>2.0000000000000001E-4</v>
      </c>
      <c r="M19" s="42" t="s">
        <v>89</v>
      </c>
      <c r="N19" t="s">
        <v>93</v>
      </c>
    </row>
    <row r="20" spans="1:14" ht="13.5" thickBot="1">
      <c r="A20" s="30"/>
      <c r="B20" s="38"/>
      <c r="C20" s="27"/>
      <c r="D20" s="41"/>
      <c r="E20" s="27"/>
      <c r="F20" s="27"/>
      <c r="G20" s="27"/>
      <c r="H20" s="7" t="s">
        <v>38</v>
      </c>
      <c r="I20" s="27"/>
      <c r="J20" s="27"/>
      <c r="K20" s="27"/>
      <c r="L20" s="37" t="e">
        <f>IF(E20&gt;400,((0.986)*EXP((0.8473*LN(400)+(0.884)))),((0.986)*EXP((0.8473*LN(E20)+(0.884)))))</f>
        <v>#NUM!</v>
      </c>
      <c r="M20" s="42" t="s">
        <v>88</v>
      </c>
      <c r="N20" t="s">
        <v>96</v>
      </c>
    </row>
    <row r="21" spans="1:14" ht="12.75" customHeight="1">
      <c r="A21" s="154" t="s">
        <v>81</v>
      </c>
      <c r="B21" s="155"/>
      <c r="C21" s="155"/>
      <c r="D21" s="155"/>
      <c r="E21" s="28"/>
      <c r="F21" s="28"/>
      <c r="G21" s="28"/>
      <c r="H21" s="48" t="s">
        <v>49</v>
      </c>
      <c r="I21" s="28"/>
      <c r="J21" s="28"/>
      <c r="K21" s="28"/>
      <c r="L21" s="49">
        <v>33</v>
      </c>
      <c r="M21" s="40" t="s">
        <v>89</v>
      </c>
      <c r="N21" t="s">
        <v>99</v>
      </c>
    </row>
    <row r="22" spans="1:14">
      <c r="A22" s="30"/>
      <c r="C22" s="27"/>
      <c r="D22" s="27"/>
      <c r="E22" s="27"/>
      <c r="F22" s="27"/>
      <c r="G22" s="27"/>
      <c r="H22" s="7" t="s">
        <v>41</v>
      </c>
      <c r="I22" s="27"/>
      <c r="J22" s="27"/>
      <c r="K22" s="27"/>
      <c r="L22" s="33">
        <v>4.9800000000000004</v>
      </c>
      <c r="M22" s="42" t="s">
        <v>89</v>
      </c>
      <c r="N22" t="s">
        <v>99</v>
      </c>
    </row>
    <row r="23" spans="1:14">
      <c r="A23" s="30"/>
      <c r="C23" s="27"/>
      <c r="D23" s="27"/>
      <c r="E23" s="27"/>
      <c r="F23" s="27"/>
      <c r="G23" s="27"/>
      <c r="H23" s="7" t="s">
        <v>53</v>
      </c>
      <c r="I23" s="27"/>
      <c r="J23" s="27"/>
      <c r="K23" s="27"/>
      <c r="L23" s="33">
        <v>17.600000000000001</v>
      </c>
      <c r="M23" s="42" t="s">
        <v>89</v>
      </c>
      <c r="N23" t="s">
        <v>99</v>
      </c>
    </row>
    <row r="24" spans="1:14">
      <c r="A24" s="30"/>
      <c r="C24" s="27"/>
      <c r="D24" s="27"/>
      <c r="E24" s="27"/>
      <c r="F24" s="27"/>
      <c r="G24" s="27"/>
      <c r="H24" s="7" t="s">
        <v>76</v>
      </c>
      <c r="I24" s="27"/>
      <c r="J24" s="27"/>
      <c r="K24" s="27"/>
      <c r="L24" s="47">
        <v>111</v>
      </c>
      <c r="M24" s="42" t="s">
        <v>89</v>
      </c>
      <c r="N24" t="s">
        <v>99</v>
      </c>
    </row>
    <row r="25" spans="1:14">
      <c r="A25" s="30"/>
      <c r="C25" s="27"/>
      <c r="D25" s="27"/>
      <c r="E25" s="27"/>
      <c r="F25" s="27"/>
      <c r="G25" s="27"/>
      <c r="H25" s="7" t="s">
        <v>42</v>
      </c>
      <c r="I25" s="27"/>
      <c r="J25" s="27"/>
      <c r="K25" s="27"/>
      <c r="L25" s="47">
        <v>149</v>
      </c>
      <c r="M25" s="42" t="s">
        <v>89</v>
      </c>
      <c r="N25" t="s">
        <v>99</v>
      </c>
    </row>
    <row r="26" spans="1:14">
      <c r="A26" s="30"/>
      <c r="C26" s="27"/>
      <c r="D26" s="27"/>
      <c r="E26" s="27"/>
      <c r="F26" s="27"/>
      <c r="G26" s="27"/>
      <c r="H26" s="7" t="s">
        <v>55</v>
      </c>
      <c r="I26" s="27"/>
      <c r="J26" s="27"/>
      <c r="K26" s="27"/>
      <c r="L26" s="47">
        <v>572</v>
      </c>
      <c r="M26" s="42" t="s">
        <v>89</v>
      </c>
      <c r="N26" t="s">
        <v>99</v>
      </c>
    </row>
    <row r="27" spans="1:14">
      <c r="A27" s="30"/>
      <c r="C27" s="27"/>
      <c r="D27" s="27"/>
      <c r="E27" s="27"/>
      <c r="F27" s="27"/>
      <c r="G27" s="27"/>
      <c r="H27" s="7" t="s">
        <v>54</v>
      </c>
      <c r="I27" s="27"/>
      <c r="J27" s="27"/>
      <c r="K27" s="27"/>
      <c r="L27" s="33">
        <v>61.8</v>
      </c>
      <c r="M27" s="42" t="s">
        <v>89</v>
      </c>
      <c r="N27" t="s">
        <v>99</v>
      </c>
    </row>
    <row r="28" spans="1:14">
      <c r="A28" s="30"/>
      <c r="C28" s="27"/>
      <c r="D28" s="27"/>
      <c r="E28" s="27"/>
      <c r="F28" s="27"/>
      <c r="G28" s="27"/>
      <c r="H28" s="7" t="s">
        <v>40</v>
      </c>
      <c r="I28" s="27"/>
      <c r="J28" s="27"/>
      <c r="K28" s="27"/>
      <c r="L28" s="47">
        <v>128</v>
      </c>
      <c r="M28" s="42" t="s">
        <v>89</v>
      </c>
      <c r="N28" t="s">
        <v>99</v>
      </c>
    </row>
    <row r="29" spans="1:14">
      <c r="A29" s="30"/>
      <c r="C29" s="27"/>
      <c r="D29" s="27"/>
      <c r="E29" s="27"/>
      <c r="F29" s="27"/>
      <c r="G29" s="27"/>
      <c r="H29" s="7" t="s">
        <v>43</v>
      </c>
      <c r="I29" s="27"/>
      <c r="J29" s="27"/>
      <c r="K29" s="27"/>
      <c r="L29" s="37">
        <v>1.06</v>
      </c>
      <c r="M29" s="42" t="s">
        <v>89</v>
      </c>
      <c r="N29" t="s">
        <v>99</v>
      </c>
    </row>
    <row r="30" spans="1:14">
      <c r="A30" s="30"/>
      <c r="C30" s="27"/>
      <c r="D30" s="27"/>
      <c r="E30" s="27"/>
      <c r="F30" s="27"/>
      <c r="G30" s="27"/>
      <c r="H30" s="7" t="s">
        <v>44</v>
      </c>
      <c r="I30" s="27"/>
      <c r="J30" s="27"/>
      <c r="K30" s="27"/>
      <c r="L30" s="37">
        <v>48.6</v>
      </c>
      <c r="M30" s="42" t="s">
        <v>89</v>
      </c>
      <c r="N30" t="s">
        <v>99</v>
      </c>
    </row>
    <row r="31" spans="1:14">
      <c r="A31" s="30"/>
      <c r="C31" s="27"/>
      <c r="D31" s="27"/>
      <c r="E31" s="27"/>
      <c r="F31" s="27"/>
      <c r="G31" s="27"/>
      <c r="H31" s="7" t="s">
        <v>56</v>
      </c>
      <c r="I31" s="27"/>
      <c r="J31" s="27"/>
      <c r="K31" s="27"/>
      <c r="L31" s="46">
        <v>676</v>
      </c>
      <c r="M31" s="42" t="s">
        <v>89</v>
      </c>
      <c r="N31" t="s">
        <v>99</v>
      </c>
    </row>
    <row r="32" spans="1:14">
      <c r="A32" s="30"/>
      <c r="C32" s="27"/>
      <c r="D32" s="27"/>
      <c r="E32" s="27"/>
      <c r="F32" s="27"/>
      <c r="G32" s="27"/>
      <c r="H32" s="7" t="s">
        <v>45</v>
      </c>
      <c r="I32" s="27"/>
      <c r="J32" s="27"/>
      <c r="K32" s="27"/>
      <c r="L32" s="37"/>
      <c r="M32" s="42" t="s">
        <v>89</v>
      </c>
    </row>
    <row r="33" spans="1:14">
      <c r="A33" s="30"/>
      <c r="C33" s="27"/>
      <c r="D33" s="27"/>
      <c r="E33" s="27"/>
      <c r="F33" s="27"/>
      <c r="G33" s="27"/>
      <c r="H33" s="7" t="s">
        <v>46</v>
      </c>
      <c r="I33" s="27"/>
      <c r="J33" s="27"/>
      <c r="K33" s="27"/>
      <c r="L33" s="37"/>
      <c r="M33" s="42" t="s">
        <v>89</v>
      </c>
    </row>
    <row r="34" spans="1:14">
      <c r="A34" s="30"/>
      <c r="C34" s="27"/>
      <c r="D34" s="27"/>
      <c r="E34" s="27"/>
      <c r="F34" s="27"/>
      <c r="G34" s="27"/>
      <c r="H34" s="7" t="s">
        <v>47</v>
      </c>
      <c r="I34" s="27"/>
      <c r="J34" s="27"/>
      <c r="K34" s="27"/>
      <c r="L34" s="37"/>
      <c r="M34" s="42" t="s">
        <v>89</v>
      </c>
    </row>
    <row r="35" spans="1:14">
      <c r="A35" s="30"/>
      <c r="C35" s="27"/>
      <c r="D35" s="27"/>
      <c r="E35" s="27"/>
      <c r="F35" s="27"/>
      <c r="G35" s="27"/>
      <c r="H35" s="7" t="s">
        <v>57</v>
      </c>
      <c r="I35" s="27"/>
      <c r="J35" s="27"/>
      <c r="K35" s="27"/>
      <c r="L35" s="37"/>
      <c r="M35" s="42" t="s">
        <v>89</v>
      </c>
    </row>
    <row r="36" spans="1:14" ht="13.5" thickBot="1">
      <c r="A36" s="30"/>
      <c r="C36" s="27"/>
      <c r="D36" s="27"/>
      <c r="E36" s="27"/>
      <c r="F36" s="27"/>
      <c r="G36" s="27"/>
      <c r="H36" s="7" t="s">
        <v>48</v>
      </c>
      <c r="I36" s="27"/>
      <c r="J36" s="27"/>
      <c r="K36" s="27"/>
      <c r="L36" s="46">
        <v>459</v>
      </c>
      <c r="M36" s="42" t="s">
        <v>89</v>
      </c>
      <c r="N36" t="s">
        <v>99</v>
      </c>
    </row>
    <row r="37" spans="1:14" ht="13.5" customHeight="1">
      <c r="A37" s="154" t="s">
        <v>82</v>
      </c>
      <c r="B37" s="155"/>
      <c r="C37" s="155"/>
      <c r="D37" s="155"/>
      <c r="E37" s="28"/>
      <c r="F37" s="28"/>
      <c r="G37" s="28"/>
      <c r="H37" s="48" t="s">
        <v>58</v>
      </c>
      <c r="I37" s="28"/>
      <c r="J37" s="28"/>
      <c r="K37" s="28"/>
      <c r="L37" s="51">
        <v>1</v>
      </c>
      <c r="M37" s="40" t="s">
        <v>89</v>
      </c>
      <c r="N37" t="s">
        <v>100</v>
      </c>
    </row>
    <row r="38" spans="1:14">
      <c r="A38" s="30"/>
      <c r="C38" s="27"/>
      <c r="D38" s="27"/>
      <c r="E38" s="27"/>
      <c r="F38" s="27"/>
      <c r="G38" s="27"/>
      <c r="H38" s="7" t="s">
        <v>59</v>
      </c>
      <c r="I38" s="27"/>
      <c r="J38" s="27"/>
      <c r="K38" s="27"/>
      <c r="L38" s="33">
        <v>3</v>
      </c>
      <c r="M38" s="42" t="s">
        <v>89</v>
      </c>
      <c r="N38" t="s">
        <v>100</v>
      </c>
    </row>
    <row r="39" spans="1:14">
      <c r="A39" s="30"/>
      <c r="C39" s="27"/>
      <c r="D39" s="27"/>
      <c r="E39" s="27"/>
      <c r="F39" s="27"/>
      <c r="G39" s="27"/>
      <c r="H39" s="7" t="s">
        <v>60</v>
      </c>
      <c r="I39" s="27"/>
      <c r="J39" s="27"/>
      <c r="K39" s="27"/>
      <c r="L39" s="33">
        <v>30</v>
      </c>
      <c r="M39" s="42" t="s">
        <v>89</v>
      </c>
      <c r="N39" t="s">
        <v>100</v>
      </c>
    </row>
    <row r="40" spans="1:14">
      <c r="A40" s="30"/>
      <c r="C40" s="27"/>
      <c r="D40" s="27"/>
      <c r="E40" s="27"/>
      <c r="F40" s="27"/>
      <c r="G40" s="27"/>
      <c r="H40" s="7" t="s">
        <v>102</v>
      </c>
      <c r="I40" s="27"/>
      <c r="J40" s="27"/>
      <c r="K40" s="27"/>
      <c r="L40" s="33">
        <v>0.2</v>
      </c>
      <c r="M40" s="42" t="s">
        <v>89</v>
      </c>
      <c r="N40" t="s">
        <v>101</v>
      </c>
    </row>
    <row r="41" spans="1:14">
      <c r="A41" s="30"/>
      <c r="C41" s="27"/>
      <c r="D41" s="27"/>
      <c r="E41" s="27"/>
      <c r="F41" s="27"/>
      <c r="G41" s="27"/>
      <c r="H41" s="7" t="s">
        <v>62</v>
      </c>
      <c r="I41" s="27"/>
      <c r="J41" s="27"/>
      <c r="K41" s="27"/>
      <c r="L41" s="33">
        <v>15</v>
      </c>
      <c r="M41" s="42" t="s">
        <v>89</v>
      </c>
      <c r="N41" t="s">
        <v>101</v>
      </c>
    </row>
    <row r="42" spans="1:14">
      <c r="A42" s="30"/>
      <c r="C42" s="27"/>
      <c r="D42" s="27"/>
      <c r="E42" s="27"/>
      <c r="F42" s="27"/>
      <c r="G42" s="27"/>
      <c r="H42" s="7" t="s">
        <v>63</v>
      </c>
      <c r="I42" s="27"/>
      <c r="J42" s="27"/>
      <c r="K42" s="27"/>
      <c r="L42" s="36">
        <v>100</v>
      </c>
      <c r="M42" s="42" t="s">
        <v>89</v>
      </c>
      <c r="N42" t="s">
        <v>100</v>
      </c>
    </row>
    <row r="43" spans="1:14">
      <c r="A43" s="30"/>
      <c r="C43" s="27"/>
      <c r="D43" s="27"/>
      <c r="E43" s="27"/>
      <c r="F43" s="27"/>
      <c r="G43" s="27"/>
      <c r="H43" s="7" t="s">
        <v>61</v>
      </c>
      <c r="I43" s="27"/>
      <c r="J43" s="27"/>
      <c r="K43" s="27"/>
      <c r="L43" s="33">
        <v>2</v>
      </c>
      <c r="M43" s="42" t="s">
        <v>89</v>
      </c>
      <c r="N43" t="s">
        <v>100</v>
      </c>
    </row>
    <row r="44" spans="1:14">
      <c r="A44" s="30"/>
      <c r="C44" s="27"/>
      <c r="D44" s="27"/>
      <c r="E44" s="27"/>
      <c r="F44" s="27"/>
      <c r="G44" s="27"/>
      <c r="H44" s="7" t="s">
        <v>64</v>
      </c>
      <c r="I44" s="27"/>
      <c r="J44" s="27"/>
      <c r="K44" s="27"/>
      <c r="L44" s="33">
        <v>2</v>
      </c>
      <c r="M44" s="42" t="s">
        <v>89</v>
      </c>
      <c r="N44" t="s">
        <v>103</v>
      </c>
    </row>
    <row r="45" spans="1:14">
      <c r="A45" s="30"/>
      <c r="C45" s="27"/>
      <c r="D45" s="27"/>
      <c r="E45" s="27"/>
      <c r="F45" s="27"/>
      <c r="G45" s="27"/>
      <c r="H45" s="7" t="s">
        <v>65</v>
      </c>
      <c r="I45" s="27"/>
      <c r="J45" s="27"/>
      <c r="K45" s="27"/>
      <c r="L45" s="37">
        <v>0.3</v>
      </c>
      <c r="M45" s="42" t="s">
        <v>89</v>
      </c>
      <c r="N45" t="s">
        <v>100</v>
      </c>
    </row>
    <row r="46" spans="1:14">
      <c r="A46" s="30"/>
      <c r="C46" s="27"/>
      <c r="D46" s="27"/>
      <c r="E46" s="27"/>
      <c r="F46" s="27"/>
      <c r="G46" s="27"/>
      <c r="H46" s="7" t="s">
        <v>66</v>
      </c>
      <c r="I46" s="27"/>
      <c r="J46" s="27"/>
      <c r="K46" s="27"/>
      <c r="L46" s="37"/>
      <c r="M46" s="42" t="s">
        <v>89</v>
      </c>
    </row>
    <row r="47" spans="1:14">
      <c r="A47" s="30"/>
      <c r="C47" s="27"/>
      <c r="D47" s="27"/>
      <c r="E47" s="27"/>
      <c r="F47" s="27"/>
      <c r="G47" s="27"/>
      <c r="H47" s="7" t="s">
        <v>67</v>
      </c>
      <c r="I47" s="27"/>
      <c r="J47" s="27"/>
      <c r="K47" s="27"/>
      <c r="L47" s="50">
        <v>20</v>
      </c>
      <c r="M47" s="42" t="s">
        <v>89</v>
      </c>
      <c r="N47" t="s">
        <v>100</v>
      </c>
    </row>
    <row r="48" spans="1:14">
      <c r="A48" s="30"/>
      <c r="C48" s="27"/>
      <c r="D48" s="27"/>
      <c r="E48" s="27"/>
      <c r="F48" s="27"/>
      <c r="G48" s="27"/>
      <c r="H48" s="7" t="s">
        <v>68</v>
      </c>
      <c r="I48" s="27"/>
      <c r="J48" s="27"/>
      <c r="K48" s="27"/>
      <c r="L48" s="37">
        <v>0.3</v>
      </c>
      <c r="M48" s="42" t="s">
        <v>89</v>
      </c>
      <c r="N48" t="s">
        <v>101</v>
      </c>
    </row>
    <row r="49" spans="1:14">
      <c r="A49" s="30"/>
      <c r="C49" s="27"/>
      <c r="D49" s="27"/>
      <c r="E49" s="27"/>
      <c r="F49" s="27"/>
      <c r="G49" s="27"/>
      <c r="H49" s="7" t="s">
        <v>69</v>
      </c>
      <c r="I49" s="27"/>
      <c r="J49" s="27"/>
      <c r="K49" s="27"/>
      <c r="L49" s="37"/>
      <c r="M49" s="42" t="s">
        <v>89</v>
      </c>
    </row>
    <row r="50" spans="1:14">
      <c r="A50" s="30"/>
      <c r="C50" s="27"/>
      <c r="D50" s="27"/>
      <c r="E50" s="27"/>
      <c r="F50" s="27"/>
      <c r="G50" s="27"/>
      <c r="H50" s="7" t="s">
        <v>70</v>
      </c>
      <c r="I50" s="27"/>
      <c r="J50" s="27"/>
      <c r="K50" s="27"/>
      <c r="L50" s="37"/>
      <c r="M50" s="42" t="s">
        <v>89</v>
      </c>
    </row>
    <row r="51" spans="1:14">
      <c r="A51" s="30"/>
      <c r="C51" s="27"/>
      <c r="D51" s="27"/>
      <c r="E51" s="27"/>
      <c r="F51" s="27"/>
      <c r="G51" s="27"/>
      <c r="H51" s="7" t="s">
        <v>71</v>
      </c>
      <c r="I51" s="27"/>
      <c r="J51" s="27"/>
      <c r="K51" s="27"/>
      <c r="L51" s="37">
        <v>30</v>
      </c>
      <c r="M51" s="42" t="s">
        <v>89</v>
      </c>
      <c r="N51" t="s">
        <v>100</v>
      </c>
    </row>
    <row r="52" spans="1:14" ht="13.5" thickBot="1">
      <c r="A52" s="31"/>
      <c r="B52" s="43"/>
      <c r="C52" s="29"/>
      <c r="D52" s="29"/>
      <c r="E52" s="29"/>
      <c r="F52" s="29"/>
      <c r="G52" s="29"/>
      <c r="H52" s="43" t="s">
        <v>72</v>
      </c>
      <c r="I52" s="29"/>
      <c r="J52" s="29"/>
      <c r="K52" s="29"/>
      <c r="L52" s="44"/>
      <c r="M52" s="45" t="s">
        <v>89</v>
      </c>
    </row>
  </sheetData>
  <mergeCells count="4">
    <mergeCell ref="A21:D21"/>
    <mergeCell ref="A37:D37"/>
    <mergeCell ref="A1:B1"/>
    <mergeCell ref="A2:D2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6"/>
  <dimension ref="A1:N536"/>
  <sheetViews>
    <sheetView zoomScale="87" zoomScaleNormal="87" workbookViewId="0">
      <pane ySplit="1" topLeftCell="A2" activePane="bottomLeft" state="frozen"/>
      <selection pane="bottomLeft" activeCell="D7" sqref="D7"/>
    </sheetView>
  </sheetViews>
  <sheetFormatPr defaultRowHeight="12.75"/>
  <cols>
    <col min="1" max="1" width="22.85546875" style="5" bestFit="1" customWidth="1"/>
    <col min="2" max="2" width="16.85546875" style="5" customWidth="1"/>
    <col min="3" max="3" width="11" style="5" bestFit="1" customWidth="1"/>
    <col min="4" max="4" width="9.85546875" style="5" bestFit="1" customWidth="1"/>
    <col min="5" max="5" width="15.85546875" style="5" bestFit="1" customWidth="1"/>
    <col min="6" max="6" width="9" style="5" customWidth="1"/>
    <col min="7" max="7" width="15.85546875" style="5" customWidth="1"/>
    <col min="8" max="8" width="20.7109375" style="5" customWidth="1"/>
    <col min="9" max="9" width="5.28515625" style="5" bestFit="1" customWidth="1"/>
    <col min="10" max="10" width="13" style="8" bestFit="1" customWidth="1"/>
    <col min="11" max="11" width="51" style="5" bestFit="1" customWidth="1"/>
    <col min="12" max="13" width="12.7109375" style="5" customWidth="1"/>
    <col min="14" max="14" width="19" style="8" bestFit="1" customWidth="1"/>
    <col min="15" max="15" width="13.28515625" style="5" customWidth="1"/>
    <col min="16" max="16" width="13.28515625" style="5" bestFit="1" customWidth="1"/>
    <col min="17" max="16384" width="9.140625" style="5"/>
  </cols>
  <sheetData>
    <row r="1" spans="1:14">
      <c r="A1" s="3" t="s">
        <v>0</v>
      </c>
      <c r="B1" s="4" t="s">
        <v>1</v>
      </c>
      <c r="C1" s="4" t="s">
        <v>2</v>
      </c>
      <c r="D1" s="4" t="s">
        <v>104</v>
      </c>
      <c r="E1" s="4" t="s">
        <v>5</v>
      </c>
      <c r="F1" s="20" t="s">
        <v>86</v>
      </c>
      <c r="G1" s="20" t="s">
        <v>87</v>
      </c>
      <c r="H1" s="4" t="s">
        <v>8</v>
      </c>
      <c r="I1" s="4" t="s">
        <v>10</v>
      </c>
      <c r="J1" s="4" t="s">
        <v>9</v>
      </c>
      <c r="K1" s="3" t="s">
        <v>3</v>
      </c>
      <c r="L1" s="3"/>
      <c r="M1" s="3"/>
      <c r="N1" s="4" t="s">
        <v>12</v>
      </c>
    </row>
    <row r="2" spans="1:14">
      <c r="A2" s="5" t="s">
        <v>4</v>
      </c>
      <c r="B2" s="61" t="s">
        <v>107</v>
      </c>
      <c r="C2" s="62">
        <v>39875</v>
      </c>
      <c r="D2" s="62"/>
      <c r="E2" s="63">
        <v>107.5</v>
      </c>
      <c r="F2" s="62"/>
      <c r="G2" s="61"/>
      <c r="H2" s="61" t="s">
        <v>108</v>
      </c>
      <c r="I2" s="61" t="s">
        <v>106</v>
      </c>
      <c r="J2" s="61">
        <v>0.2</v>
      </c>
      <c r="K2" s="64" t="s">
        <v>109</v>
      </c>
    </row>
    <row r="3" spans="1:14">
      <c r="A3" s="5" t="s">
        <v>4</v>
      </c>
      <c r="B3" s="61" t="s">
        <v>110</v>
      </c>
      <c r="C3" s="62">
        <v>39875</v>
      </c>
      <c r="D3" s="62"/>
      <c r="E3" s="63">
        <v>106.1</v>
      </c>
      <c r="F3" s="62"/>
      <c r="G3" s="61"/>
      <c r="H3" s="61" t="s">
        <v>108</v>
      </c>
      <c r="I3" s="61" t="s">
        <v>106</v>
      </c>
      <c r="J3" s="61">
        <v>0.2</v>
      </c>
      <c r="K3" s="64" t="s">
        <v>111</v>
      </c>
    </row>
    <row r="4" spans="1:14">
      <c r="A4" s="5" t="s">
        <v>4</v>
      </c>
      <c r="B4" s="61" t="s">
        <v>112</v>
      </c>
      <c r="C4" s="62">
        <v>39875</v>
      </c>
      <c r="D4" s="62"/>
      <c r="E4" s="63">
        <v>103.1</v>
      </c>
      <c r="F4" s="62"/>
      <c r="G4" s="61"/>
      <c r="H4" s="61" t="s">
        <v>108</v>
      </c>
      <c r="I4" s="61" t="s">
        <v>106</v>
      </c>
      <c r="J4" s="61">
        <v>0.2</v>
      </c>
      <c r="K4" s="64" t="s">
        <v>113</v>
      </c>
    </row>
    <row r="5" spans="1:14">
      <c r="A5" s="5" t="s">
        <v>4</v>
      </c>
      <c r="B5" s="61" t="s">
        <v>114</v>
      </c>
      <c r="C5" s="62">
        <v>39875</v>
      </c>
      <c r="D5" s="62"/>
      <c r="E5" s="63">
        <v>102</v>
      </c>
      <c r="F5" s="62"/>
      <c r="G5" s="61"/>
      <c r="H5" s="61" t="s">
        <v>108</v>
      </c>
      <c r="I5" s="61" t="s">
        <v>106</v>
      </c>
      <c r="J5" s="61">
        <v>0.2</v>
      </c>
      <c r="K5" s="64" t="s">
        <v>115</v>
      </c>
    </row>
    <row r="6" spans="1:14">
      <c r="A6" s="5" t="s">
        <v>4</v>
      </c>
      <c r="B6" s="61" t="s">
        <v>107</v>
      </c>
      <c r="C6" s="62">
        <v>39875</v>
      </c>
      <c r="D6" s="62"/>
      <c r="E6" s="63">
        <v>107.5</v>
      </c>
      <c r="F6" s="62"/>
      <c r="G6" s="61"/>
      <c r="H6" s="61" t="s">
        <v>116</v>
      </c>
      <c r="I6" s="61"/>
      <c r="J6" s="63">
        <v>1.6</v>
      </c>
      <c r="K6" s="63" t="s">
        <v>109</v>
      </c>
    </row>
    <row r="7" spans="1:14">
      <c r="A7" s="5" t="s">
        <v>4</v>
      </c>
      <c r="B7" s="61" t="s">
        <v>110</v>
      </c>
      <c r="C7" s="62">
        <v>39875</v>
      </c>
      <c r="D7" s="62"/>
      <c r="E7" s="63">
        <v>106.1</v>
      </c>
      <c r="F7" s="62"/>
      <c r="G7" s="61"/>
      <c r="H7" s="61" t="s">
        <v>116</v>
      </c>
      <c r="I7" s="61"/>
      <c r="J7" s="63">
        <v>1.9</v>
      </c>
      <c r="K7" s="63" t="s">
        <v>111</v>
      </c>
    </row>
    <row r="8" spans="1:14">
      <c r="A8" s="5" t="s">
        <v>4</v>
      </c>
      <c r="B8" s="61" t="s">
        <v>112</v>
      </c>
      <c r="C8" s="62">
        <v>39875</v>
      </c>
      <c r="D8" s="62"/>
      <c r="E8" s="63">
        <v>103.1</v>
      </c>
      <c r="F8" s="62"/>
      <c r="G8" s="61"/>
      <c r="H8" s="61" t="s">
        <v>116</v>
      </c>
      <c r="I8" s="61"/>
      <c r="J8" s="63">
        <v>1.5</v>
      </c>
      <c r="K8" s="63" t="s">
        <v>113</v>
      </c>
    </row>
    <row r="9" spans="1:14">
      <c r="A9" s="5" t="s">
        <v>4</v>
      </c>
      <c r="B9" s="61" t="s">
        <v>114</v>
      </c>
      <c r="C9" s="62">
        <v>39875</v>
      </c>
      <c r="D9" s="62"/>
      <c r="E9" s="63">
        <v>102</v>
      </c>
      <c r="F9" s="62"/>
      <c r="G9" s="61"/>
      <c r="H9" s="61" t="s">
        <v>116</v>
      </c>
      <c r="I9" s="61"/>
      <c r="J9" s="63">
        <v>1.5</v>
      </c>
      <c r="K9" s="63" t="s">
        <v>115</v>
      </c>
    </row>
    <row r="10" spans="1:14">
      <c r="A10" s="5" t="s">
        <v>4</v>
      </c>
      <c r="B10" s="61" t="s">
        <v>107</v>
      </c>
      <c r="C10" s="62">
        <v>39875</v>
      </c>
      <c r="D10" s="62"/>
      <c r="E10" s="63">
        <v>107.5</v>
      </c>
      <c r="F10" s="62"/>
      <c r="G10" s="61"/>
      <c r="H10" s="61" t="s">
        <v>117</v>
      </c>
      <c r="I10" s="61" t="s">
        <v>106</v>
      </c>
      <c r="J10" s="61">
        <v>0.05</v>
      </c>
      <c r="K10" s="63" t="s">
        <v>109</v>
      </c>
    </row>
    <row r="11" spans="1:14">
      <c r="A11" s="5" t="s">
        <v>4</v>
      </c>
      <c r="B11" s="61" t="s">
        <v>110</v>
      </c>
      <c r="C11" s="62">
        <v>39875</v>
      </c>
      <c r="D11" s="62"/>
      <c r="E11" s="63">
        <v>106.1</v>
      </c>
      <c r="F11" s="62"/>
      <c r="G11" s="61"/>
      <c r="H11" s="61" t="s">
        <v>117</v>
      </c>
      <c r="I11" s="61" t="s">
        <v>106</v>
      </c>
      <c r="J11" s="61">
        <v>0.05</v>
      </c>
      <c r="K11" s="63" t="s">
        <v>111</v>
      </c>
    </row>
    <row r="12" spans="1:14">
      <c r="A12" s="5" t="s">
        <v>4</v>
      </c>
      <c r="B12" s="61" t="s">
        <v>112</v>
      </c>
      <c r="C12" s="62">
        <v>39875</v>
      </c>
      <c r="D12" s="62"/>
      <c r="E12" s="63">
        <v>103.1</v>
      </c>
      <c r="F12" s="62"/>
      <c r="G12" s="61"/>
      <c r="H12" s="61" t="s">
        <v>117</v>
      </c>
      <c r="I12" s="61" t="s">
        <v>106</v>
      </c>
      <c r="J12" s="61">
        <v>0.05</v>
      </c>
      <c r="K12" s="63" t="s">
        <v>113</v>
      </c>
    </row>
    <row r="13" spans="1:14">
      <c r="A13" s="5" t="s">
        <v>4</v>
      </c>
      <c r="B13" s="61" t="s">
        <v>114</v>
      </c>
      <c r="C13" s="62">
        <v>39875</v>
      </c>
      <c r="D13" s="62"/>
      <c r="E13" s="63">
        <v>102</v>
      </c>
      <c r="F13" s="62"/>
      <c r="G13" s="61"/>
      <c r="H13" s="61" t="s">
        <v>117</v>
      </c>
      <c r="I13" s="61" t="s">
        <v>106</v>
      </c>
      <c r="J13" s="61">
        <v>0.05</v>
      </c>
      <c r="K13" s="63" t="s">
        <v>115</v>
      </c>
    </row>
    <row r="14" spans="1:14">
      <c r="A14" s="5" t="s">
        <v>4</v>
      </c>
      <c r="B14" s="61" t="s">
        <v>107</v>
      </c>
      <c r="C14" s="62">
        <v>39875</v>
      </c>
      <c r="D14" s="62"/>
      <c r="E14" s="63">
        <v>107.5</v>
      </c>
      <c r="F14" s="62"/>
      <c r="G14" s="61"/>
      <c r="H14" s="61" t="s">
        <v>118</v>
      </c>
      <c r="I14" s="61" t="s">
        <v>106</v>
      </c>
      <c r="J14" s="61">
        <v>0.1</v>
      </c>
      <c r="K14" s="63" t="s">
        <v>109</v>
      </c>
    </row>
    <row r="15" spans="1:14">
      <c r="A15" s="5" t="s">
        <v>4</v>
      </c>
      <c r="B15" s="61" t="s">
        <v>110</v>
      </c>
      <c r="C15" s="62">
        <v>39875</v>
      </c>
      <c r="D15" s="62"/>
      <c r="E15" s="63">
        <v>106.1</v>
      </c>
      <c r="F15" s="62"/>
      <c r="G15" s="61"/>
      <c r="H15" s="61" t="s">
        <v>118</v>
      </c>
      <c r="I15" s="61"/>
      <c r="J15" s="63">
        <v>0.1</v>
      </c>
      <c r="K15" s="63" t="s">
        <v>111</v>
      </c>
    </row>
    <row r="16" spans="1:14">
      <c r="A16" s="5" t="s">
        <v>4</v>
      </c>
      <c r="B16" s="61" t="s">
        <v>112</v>
      </c>
      <c r="C16" s="62">
        <v>39875</v>
      </c>
      <c r="D16" s="62"/>
      <c r="E16" s="63">
        <v>103.1</v>
      </c>
      <c r="F16" s="62"/>
      <c r="G16" s="61"/>
      <c r="H16" s="61" t="s">
        <v>118</v>
      </c>
      <c r="I16" s="61" t="s">
        <v>106</v>
      </c>
      <c r="J16" s="61">
        <v>0.1</v>
      </c>
      <c r="K16" s="63" t="s">
        <v>113</v>
      </c>
    </row>
    <row r="17" spans="1:14">
      <c r="A17" s="5" t="s">
        <v>4</v>
      </c>
      <c r="B17" s="61" t="s">
        <v>114</v>
      </c>
      <c r="C17" s="62">
        <v>39875</v>
      </c>
      <c r="D17" s="62"/>
      <c r="E17" s="63">
        <v>102</v>
      </c>
      <c r="F17" s="62"/>
      <c r="G17" s="61"/>
      <c r="H17" s="61" t="s">
        <v>118</v>
      </c>
      <c r="I17" s="61"/>
      <c r="J17" s="63">
        <v>4.7</v>
      </c>
      <c r="K17" s="63" t="s">
        <v>115</v>
      </c>
    </row>
    <row r="18" spans="1:14" customFormat="1">
      <c r="A18" s="5" t="s">
        <v>4</v>
      </c>
      <c r="B18" s="61" t="s">
        <v>121</v>
      </c>
      <c r="C18" s="62">
        <v>39875</v>
      </c>
      <c r="D18" s="62"/>
      <c r="E18" s="63">
        <v>104.9</v>
      </c>
      <c r="F18" s="62"/>
      <c r="G18" s="61"/>
      <c r="H18" s="61" t="s">
        <v>108</v>
      </c>
      <c r="I18" s="61" t="s">
        <v>106</v>
      </c>
      <c r="J18" s="61">
        <v>0.2</v>
      </c>
      <c r="K18" s="64" t="s">
        <v>161</v>
      </c>
      <c r="L18" s="33">
        <f>IF(E18&gt;400,((1.101672-(LN(400))*(0.041838))*EXP((0.7852*LN(400))+(-2.715))),((1.101672-(LN(E18))*(0.041838))*EXP((0.7852*LN(E18))+(-2.715))))</f>
        <v>2.318517770825645</v>
      </c>
      <c r="M18" s="6" t="str">
        <f t="shared" ref="M18:M25" si="0">IF(J18&gt;L18,1,"")</f>
        <v/>
      </c>
      <c r="N18" s="1"/>
    </row>
    <row r="19" spans="1:14" customFormat="1">
      <c r="A19" s="5" t="s">
        <v>4</v>
      </c>
      <c r="B19" s="61" t="s">
        <v>123</v>
      </c>
      <c r="C19" s="62">
        <v>39875</v>
      </c>
      <c r="D19" s="62"/>
      <c r="E19" s="63">
        <v>103</v>
      </c>
      <c r="F19" s="62"/>
      <c r="G19" s="61"/>
      <c r="H19" s="61" t="s">
        <v>108</v>
      </c>
      <c r="I19" s="61" t="s">
        <v>106</v>
      </c>
      <c r="J19" s="61">
        <v>0.2</v>
      </c>
      <c r="K19" s="64" t="s">
        <v>162</v>
      </c>
      <c r="L19" s="33">
        <f>IF(E19&gt;400,((1.101672-(LN(400))*(0.041838))*EXP((0.7852*LN(400))+(-2.715))),((1.101672-(LN(E19))*(0.041838))*EXP((0.7852*LN(E19))+(-2.715))))</f>
        <v>2.2874063679468417</v>
      </c>
      <c r="M19" s="6" t="str">
        <f t="shared" si="0"/>
        <v/>
      </c>
      <c r="N19" s="1"/>
    </row>
    <row r="20" spans="1:14" customFormat="1">
      <c r="A20" s="5" t="s">
        <v>4</v>
      </c>
      <c r="B20" s="61" t="s">
        <v>121</v>
      </c>
      <c r="C20" s="62">
        <v>39875</v>
      </c>
      <c r="D20" s="62"/>
      <c r="E20" s="63">
        <v>104.9</v>
      </c>
      <c r="F20" s="62"/>
      <c r="G20" s="61"/>
      <c r="H20" s="61" t="s">
        <v>116</v>
      </c>
      <c r="I20" s="61"/>
      <c r="J20" s="63">
        <v>1.5</v>
      </c>
      <c r="K20" s="64" t="s">
        <v>161</v>
      </c>
      <c r="L20" s="33">
        <f>IF(E20&gt;400,((0.96)*EXP((0.8545*LN(400)+(-1.702)))),((0.96)*EXP((0.8545*LN(E20)+(-1.702)))))</f>
        <v>9.3294207419034336</v>
      </c>
      <c r="M20" s="6" t="str">
        <f t="shared" si="0"/>
        <v/>
      </c>
      <c r="N20" s="1"/>
    </row>
    <row r="21" spans="1:14" customFormat="1">
      <c r="A21" s="5" t="s">
        <v>4</v>
      </c>
      <c r="B21" s="61" t="s">
        <v>123</v>
      </c>
      <c r="C21" s="62">
        <v>39875</v>
      </c>
      <c r="D21" s="62"/>
      <c r="E21" s="63">
        <v>103</v>
      </c>
      <c r="F21" s="62"/>
      <c r="G21" s="61"/>
      <c r="H21" s="61" t="s">
        <v>116</v>
      </c>
      <c r="I21" s="61"/>
      <c r="J21" s="63">
        <v>1.8</v>
      </c>
      <c r="K21" s="64" t="s">
        <v>162</v>
      </c>
      <c r="L21" s="33">
        <f>IF(E21&gt;400,((0.96)*EXP((0.8545*LN(400)+(-1.702)))),((0.96)*EXP((0.8545*LN(E21)+(-1.702)))))</f>
        <v>9.1848365750899674</v>
      </c>
      <c r="M21" s="6" t="str">
        <f t="shared" si="0"/>
        <v/>
      </c>
      <c r="N21" s="1"/>
    </row>
    <row r="22" spans="1:14" customFormat="1">
      <c r="A22" s="5" t="s">
        <v>4</v>
      </c>
      <c r="B22" s="61" t="s">
        <v>121</v>
      </c>
      <c r="C22" s="62">
        <v>39875</v>
      </c>
      <c r="D22" s="62"/>
      <c r="E22" s="63">
        <v>104.9</v>
      </c>
      <c r="F22" s="62"/>
      <c r="G22" s="61"/>
      <c r="H22" s="61" t="s">
        <v>117</v>
      </c>
      <c r="I22" s="61" t="s">
        <v>106</v>
      </c>
      <c r="J22" s="61">
        <v>0.05</v>
      </c>
      <c r="K22" s="64" t="s">
        <v>161</v>
      </c>
      <c r="L22" s="33">
        <f>IF(E22&gt;400,((1.46203-(LN(400)*(0.145712)))*EXP(1.273*LN(400)+(-4.705))),((1.46203-(LN(E22)*(0.145712)))*EXP(1.273*LN(E22)+(-4.705))))</f>
        <v>2.6510924726185112</v>
      </c>
      <c r="M22" s="6" t="str">
        <f t="shared" si="0"/>
        <v/>
      </c>
      <c r="N22" s="1"/>
    </row>
    <row r="23" spans="1:14" customFormat="1">
      <c r="A23" s="5" t="s">
        <v>4</v>
      </c>
      <c r="B23" s="61" t="s">
        <v>123</v>
      </c>
      <c r="C23" s="62">
        <v>39875</v>
      </c>
      <c r="D23" s="62"/>
      <c r="E23" s="63">
        <v>103</v>
      </c>
      <c r="F23" s="62"/>
      <c r="G23" s="61"/>
      <c r="H23" s="61" t="s">
        <v>117</v>
      </c>
      <c r="I23" s="61" t="s">
        <v>106</v>
      </c>
      <c r="J23" s="61">
        <v>0.05</v>
      </c>
      <c r="K23" s="64" t="s">
        <v>162</v>
      </c>
      <c r="L23" s="33">
        <f>IF(E23&gt;400,((1.46203-(LN(400)*(0.145712)))*EXP(1.273*LN(400)+(-4.705))),((1.46203-(LN(E23)*(0.145712)))*EXP(1.273*LN(E23)+(-4.705))))</f>
        <v>2.5989162921967925</v>
      </c>
      <c r="M23" s="6" t="str">
        <f t="shared" si="0"/>
        <v/>
      </c>
      <c r="N23" s="1"/>
    </row>
    <row r="24" spans="1:14" customFormat="1">
      <c r="A24" s="5" t="s">
        <v>4</v>
      </c>
      <c r="B24" s="61" t="s">
        <v>121</v>
      </c>
      <c r="C24" s="62">
        <v>39875</v>
      </c>
      <c r="D24" s="62"/>
      <c r="E24" s="63">
        <v>104.9</v>
      </c>
      <c r="F24" s="62"/>
      <c r="G24" s="61"/>
      <c r="H24" s="61" t="s">
        <v>118</v>
      </c>
      <c r="I24" s="61"/>
      <c r="J24" s="63">
        <v>0.1</v>
      </c>
      <c r="K24" s="64" t="s">
        <v>161</v>
      </c>
      <c r="L24" s="37">
        <f>IF(E24&gt;400,((0.986)*EXP((0.8473*LN(400)+(0.884)))),((0.986)*EXP((0.8473*LN(E24)+(0.884)))))</f>
        <v>123.0258312419854</v>
      </c>
      <c r="M24" s="6" t="str">
        <f t="shared" si="0"/>
        <v/>
      </c>
      <c r="N24" s="1"/>
    </row>
    <row r="25" spans="1:14" customFormat="1">
      <c r="A25" s="5" t="s">
        <v>4</v>
      </c>
      <c r="B25" s="61" t="s">
        <v>123</v>
      </c>
      <c r="C25" s="62">
        <v>39875</v>
      </c>
      <c r="D25" s="62"/>
      <c r="E25" s="63">
        <v>103</v>
      </c>
      <c r="F25" s="62"/>
      <c r="G25" s="61"/>
      <c r="H25" s="61" t="s">
        <v>118</v>
      </c>
      <c r="I25" s="61"/>
      <c r="J25" s="63">
        <v>0.1</v>
      </c>
      <c r="K25" s="64" t="s">
        <v>162</v>
      </c>
      <c r="L25" s="37">
        <f>IF(E25&gt;400,((0.986)*EXP((0.8473*LN(400)+(0.884)))),((0.986)*EXP((0.8473*LN(E25)+(0.884)))))</f>
        <v>121.13516004425507</v>
      </c>
      <c r="M25" s="6" t="str">
        <f t="shared" si="0"/>
        <v/>
      </c>
      <c r="N25" s="1"/>
    </row>
    <row r="26" spans="1:14" customFormat="1" ht="15">
      <c r="A26" s="5" t="s">
        <v>4</v>
      </c>
      <c r="B26" s="65" t="s">
        <v>169</v>
      </c>
      <c r="C26" s="88">
        <v>40028</v>
      </c>
      <c r="D26" s="88"/>
      <c r="E26" s="103">
        <v>133.5</v>
      </c>
      <c r="F26" s="88"/>
      <c r="G26" s="65"/>
      <c r="H26" s="61" t="s">
        <v>108</v>
      </c>
      <c r="I26" s="61" t="s">
        <v>106</v>
      </c>
      <c r="J26" s="64">
        <v>0.2</v>
      </c>
      <c r="K26" s="64" t="s">
        <v>122</v>
      </c>
      <c r="L26" s="37"/>
      <c r="M26" s="6"/>
      <c r="N26" s="1"/>
    </row>
    <row r="27" spans="1:14" customFormat="1" ht="15">
      <c r="A27" s="5" t="s">
        <v>4</v>
      </c>
      <c r="B27" s="65" t="s">
        <v>170</v>
      </c>
      <c r="C27" s="88">
        <v>40028</v>
      </c>
      <c r="D27" s="88"/>
      <c r="E27" s="103">
        <v>132.6</v>
      </c>
      <c r="F27" s="88"/>
      <c r="G27" s="65"/>
      <c r="H27" s="61" t="s">
        <v>108</v>
      </c>
      <c r="I27" s="61" t="s">
        <v>106</v>
      </c>
      <c r="J27" s="64">
        <v>0.2</v>
      </c>
      <c r="K27" s="64" t="s">
        <v>122</v>
      </c>
      <c r="L27" s="37"/>
      <c r="M27" s="6"/>
      <c r="N27" s="1"/>
    </row>
    <row r="28" spans="1:14" customFormat="1" ht="15">
      <c r="A28" s="5" t="s">
        <v>4</v>
      </c>
      <c r="B28" s="105" t="s">
        <v>171</v>
      </c>
      <c r="C28" s="88">
        <v>40028</v>
      </c>
      <c r="D28" s="88"/>
      <c r="E28" s="103">
        <f>AVERAGE(E26:E27)</f>
        <v>133.05000000000001</v>
      </c>
      <c r="F28" s="88"/>
      <c r="G28" s="65"/>
      <c r="H28" s="61" t="s">
        <v>108</v>
      </c>
      <c r="I28" s="61" t="s">
        <v>106</v>
      </c>
      <c r="J28" s="64">
        <f>AVERAGE(J26:J27)</f>
        <v>0.2</v>
      </c>
      <c r="K28" s="64" t="s">
        <v>122</v>
      </c>
      <c r="L28" s="37"/>
      <c r="M28" s="6"/>
      <c r="N28" s="1"/>
    </row>
    <row r="29" spans="1:14" customFormat="1" ht="15">
      <c r="A29" s="5" t="s">
        <v>4</v>
      </c>
      <c r="B29" s="65" t="s">
        <v>169</v>
      </c>
      <c r="C29" s="88">
        <v>40028</v>
      </c>
      <c r="D29" s="88"/>
      <c r="E29" s="103">
        <v>133.5</v>
      </c>
      <c r="F29" s="88"/>
      <c r="G29" s="65"/>
      <c r="H29" s="61" t="s">
        <v>116</v>
      </c>
      <c r="I29" s="65"/>
      <c r="J29" s="103">
        <v>1.1000000000000001</v>
      </c>
      <c r="K29" s="64" t="s">
        <v>122</v>
      </c>
      <c r="L29" s="37"/>
      <c r="M29" s="6"/>
      <c r="N29" s="1"/>
    </row>
    <row r="30" spans="1:14" customFormat="1" ht="15">
      <c r="A30" s="5" t="s">
        <v>4</v>
      </c>
      <c r="B30" s="65" t="s">
        <v>170</v>
      </c>
      <c r="C30" s="88">
        <v>40028</v>
      </c>
      <c r="D30" s="88"/>
      <c r="E30" s="103">
        <v>132.6</v>
      </c>
      <c r="F30" s="88"/>
      <c r="G30" s="65"/>
      <c r="H30" s="61" t="s">
        <v>116</v>
      </c>
      <c r="I30" s="65"/>
      <c r="J30" s="103">
        <v>1</v>
      </c>
      <c r="K30" s="64" t="s">
        <v>122</v>
      </c>
      <c r="L30" s="37"/>
      <c r="M30" s="6"/>
      <c r="N30" s="1"/>
    </row>
    <row r="31" spans="1:14" ht="15">
      <c r="A31" s="5" t="s">
        <v>4</v>
      </c>
      <c r="B31" s="105" t="s">
        <v>171</v>
      </c>
      <c r="C31" s="88">
        <v>40028</v>
      </c>
      <c r="D31" s="88"/>
      <c r="E31" s="103">
        <f>AVERAGE(E29:E30)</f>
        <v>133.05000000000001</v>
      </c>
      <c r="F31" s="88"/>
      <c r="G31" s="65"/>
      <c r="H31" s="61" t="s">
        <v>116</v>
      </c>
      <c r="I31" s="65"/>
      <c r="J31" s="103">
        <f>AVERAGE(J29:J30)</f>
        <v>1.05</v>
      </c>
      <c r="K31" s="64" t="s">
        <v>122</v>
      </c>
      <c r="L31" s="37"/>
      <c r="M31" s="6"/>
    </row>
    <row r="32" spans="1:14" customFormat="1" ht="15">
      <c r="A32" s="5" t="s">
        <v>4</v>
      </c>
      <c r="B32" s="65" t="s">
        <v>169</v>
      </c>
      <c r="C32" s="88">
        <v>40028</v>
      </c>
      <c r="D32" s="88"/>
      <c r="E32" s="103">
        <v>133.5</v>
      </c>
      <c r="F32" s="88"/>
      <c r="G32" s="65"/>
      <c r="H32" s="61" t="s">
        <v>117</v>
      </c>
      <c r="I32" s="65"/>
      <c r="J32" s="103">
        <v>0.06</v>
      </c>
      <c r="K32" s="64" t="s">
        <v>122</v>
      </c>
      <c r="L32" s="37"/>
      <c r="M32" s="6"/>
      <c r="N32" s="1"/>
    </row>
    <row r="33" spans="1:14" customFormat="1" ht="15">
      <c r="A33" s="5" t="s">
        <v>4</v>
      </c>
      <c r="B33" s="65" t="s">
        <v>170</v>
      </c>
      <c r="C33" s="88">
        <v>40028</v>
      </c>
      <c r="D33" s="88"/>
      <c r="E33" s="103">
        <v>132.6</v>
      </c>
      <c r="F33" s="88"/>
      <c r="G33" s="65"/>
      <c r="H33" s="61" t="s">
        <v>117</v>
      </c>
      <c r="I33" s="65"/>
      <c r="J33" s="103">
        <v>0.06</v>
      </c>
      <c r="K33" s="64" t="s">
        <v>122</v>
      </c>
      <c r="L33" s="37"/>
      <c r="M33" s="6"/>
      <c r="N33" s="1"/>
    </row>
    <row r="34" spans="1:14" customFormat="1">
      <c r="A34" s="5" t="s">
        <v>4</v>
      </c>
      <c r="B34" s="105" t="s">
        <v>171</v>
      </c>
      <c r="C34" s="88">
        <v>40028</v>
      </c>
      <c r="D34" s="88"/>
      <c r="E34" s="5">
        <f>AVERAGE(E32:E33)</f>
        <v>133.05000000000001</v>
      </c>
      <c r="F34" s="88"/>
      <c r="G34" s="65"/>
      <c r="H34" s="61" t="s">
        <v>117</v>
      </c>
      <c r="I34" s="65"/>
      <c r="J34" s="8">
        <f>AVERAGE(J32:J33)</f>
        <v>0.06</v>
      </c>
      <c r="K34" s="64" t="s">
        <v>122</v>
      </c>
      <c r="L34" s="37"/>
      <c r="M34" s="6"/>
      <c r="N34" s="1"/>
    </row>
    <row r="35" spans="1:14" customFormat="1" ht="15">
      <c r="A35" s="5" t="s">
        <v>4</v>
      </c>
      <c r="B35" s="65" t="s">
        <v>169</v>
      </c>
      <c r="C35" s="88">
        <v>40028</v>
      </c>
      <c r="D35" s="88"/>
      <c r="E35" s="103">
        <v>133.5</v>
      </c>
      <c r="F35" s="88"/>
      <c r="G35" s="65"/>
      <c r="H35" s="61" t="s">
        <v>118</v>
      </c>
      <c r="I35" s="61" t="s">
        <v>106</v>
      </c>
      <c r="J35" s="103">
        <v>0.1</v>
      </c>
      <c r="K35" s="64" t="s">
        <v>122</v>
      </c>
      <c r="L35" s="37"/>
      <c r="M35" s="6"/>
      <c r="N35" s="1"/>
    </row>
    <row r="36" spans="1:14" customFormat="1" ht="15">
      <c r="A36" s="5" t="s">
        <v>4</v>
      </c>
      <c r="B36" s="65" t="s">
        <v>170</v>
      </c>
      <c r="C36" s="88">
        <v>40028</v>
      </c>
      <c r="D36" s="88"/>
      <c r="E36" s="103">
        <v>132.6</v>
      </c>
      <c r="F36" s="88"/>
      <c r="G36" s="65"/>
      <c r="H36" s="61" t="s">
        <v>118</v>
      </c>
      <c r="I36" s="61"/>
      <c r="J36" s="103">
        <v>0.2</v>
      </c>
      <c r="K36" s="64" t="s">
        <v>122</v>
      </c>
      <c r="L36" s="37"/>
      <c r="M36" s="6"/>
      <c r="N36" s="1"/>
    </row>
    <row r="37" spans="1:14">
      <c r="A37" s="5" t="s">
        <v>4</v>
      </c>
      <c r="B37" s="106" t="s">
        <v>171</v>
      </c>
      <c r="C37" s="88">
        <v>40028</v>
      </c>
      <c r="E37" s="5">
        <f>AVERAGE(E35:E36)</f>
        <v>133.05000000000001</v>
      </c>
      <c r="H37" s="61" t="s">
        <v>118</v>
      </c>
      <c r="J37" s="5">
        <f>AVERAGE(J35:J36)</f>
        <v>0.15000000000000002</v>
      </c>
      <c r="K37" s="64" t="s">
        <v>122</v>
      </c>
      <c r="L37" s="9"/>
      <c r="M37" s="6"/>
    </row>
    <row r="38" spans="1:14">
      <c r="A38" s="5" t="s">
        <v>4</v>
      </c>
      <c r="B38" s="101" t="s">
        <v>166</v>
      </c>
      <c r="C38" s="104">
        <v>40028</v>
      </c>
      <c r="E38" s="5">
        <v>131.30000000000001</v>
      </c>
      <c r="H38" s="61" t="s">
        <v>116</v>
      </c>
      <c r="J38" s="8">
        <v>1</v>
      </c>
      <c r="K38" s="63" t="s">
        <v>122</v>
      </c>
      <c r="L38" s="9">
        <f>IF(E38&gt;400,((0.96)*EXP((0.8545*LN(400)+(-1.702)))),((0.96)*EXP((0.8545*LN(E38)+(-1.702)))))</f>
        <v>11.302102282437387</v>
      </c>
      <c r="M38" s="6" t="str">
        <f>IF(J38&gt;L38,1,"")</f>
        <v/>
      </c>
      <c r="N38" s="8">
        <v>0.4</v>
      </c>
    </row>
    <row r="39" spans="1:14" customFormat="1">
      <c r="A39" s="5" t="s">
        <v>4</v>
      </c>
      <c r="B39" s="101" t="s">
        <v>166</v>
      </c>
      <c r="C39" s="82">
        <v>40028</v>
      </c>
      <c r="E39">
        <v>131.30000000000001</v>
      </c>
      <c r="H39" s="61" t="s">
        <v>117</v>
      </c>
      <c r="J39" s="1">
        <v>0.06</v>
      </c>
      <c r="K39" s="63" t="s">
        <v>122</v>
      </c>
      <c r="L39" s="2">
        <f>IF(E39&gt;400,((1.46203-(LN(400)*(0.145712)))*EXP(1.273*LN(400)+(-4.705))),((1.46203-(LN(E39)*(0.145712)))*EXP(1.273*LN(E39)+(-4.705))))</f>
        <v>3.3808159511319045</v>
      </c>
      <c r="M39" s="6" t="str">
        <f>IF(J39&gt;L39,1,"")</f>
        <v/>
      </c>
      <c r="N39" s="1">
        <v>0.05</v>
      </c>
    </row>
    <row r="40" spans="1:14" customFormat="1">
      <c r="A40" s="5" t="s">
        <v>4</v>
      </c>
      <c r="B40" s="101" t="s">
        <v>166</v>
      </c>
      <c r="C40" s="82">
        <v>40028</v>
      </c>
      <c r="E40">
        <v>131.30000000000001</v>
      </c>
      <c r="H40" s="61" t="s">
        <v>108</v>
      </c>
      <c r="I40" t="s">
        <v>106</v>
      </c>
      <c r="J40" s="1">
        <v>0.2</v>
      </c>
      <c r="K40" s="63" t="s">
        <v>122</v>
      </c>
      <c r="L40" s="2">
        <f>IF(E40&gt;400,((1.101672-(LN(400))*(0.041838))*EXP((0.7852*LN(400))+(-2.715))),((1.101672-(LN(E40))*(0.041838))*EXP((0.7852*LN(E40))+(-2.715))))</f>
        <v>2.7367716249103453</v>
      </c>
      <c r="M40" s="6" t="str">
        <f>IF(J40&gt;L40,1,"")</f>
        <v/>
      </c>
      <c r="N40" s="1">
        <v>0.2</v>
      </c>
    </row>
    <row r="41" spans="1:14" customFormat="1">
      <c r="A41" s="5" t="s">
        <v>4</v>
      </c>
      <c r="B41" s="101" t="s">
        <v>166</v>
      </c>
      <c r="C41" s="82">
        <v>40028</v>
      </c>
      <c r="E41">
        <v>131.30000000000001</v>
      </c>
      <c r="H41" s="61" t="s">
        <v>118</v>
      </c>
      <c r="I41" t="s">
        <v>106</v>
      </c>
      <c r="J41" s="1">
        <v>0.1</v>
      </c>
      <c r="K41" s="63" t="s">
        <v>122</v>
      </c>
      <c r="L41" s="2">
        <f>IF(E41&gt;400,((0.986)*EXP((0.8473*LN(400)+(0.884)))),((0.986)*EXP((0.8473*LN(E41)+(0.884)))))</f>
        <v>148.79863229983815</v>
      </c>
      <c r="M41" s="6" t="str">
        <f>IF(J41&gt;L41,1,"")</f>
        <v/>
      </c>
      <c r="N41" s="1">
        <v>0.1</v>
      </c>
    </row>
    <row r="42" spans="1:14">
      <c r="A42" s="5" t="s">
        <v>174</v>
      </c>
      <c r="B42" s="5" t="s">
        <v>166</v>
      </c>
      <c r="C42" s="104">
        <v>40134</v>
      </c>
      <c r="E42" s="5">
        <v>91.6</v>
      </c>
      <c r="H42" s="61" t="s">
        <v>108</v>
      </c>
      <c r="I42" s="5" t="s">
        <v>106</v>
      </c>
      <c r="J42" s="8">
        <v>0.2</v>
      </c>
      <c r="K42" s="64" t="s">
        <v>176</v>
      </c>
    </row>
    <row r="43" spans="1:14">
      <c r="A43" s="5" t="s">
        <v>174</v>
      </c>
      <c r="B43" s="5" t="s">
        <v>166</v>
      </c>
      <c r="C43" s="104">
        <v>40134</v>
      </c>
      <c r="E43" s="5">
        <v>91.6</v>
      </c>
      <c r="H43" s="61" t="s">
        <v>108</v>
      </c>
      <c r="I43" s="5" t="s">
        <v>106</v>
      </c>
      <c r="J43" s="8">
        <v>0.2</v>
      </c>
      <c r="K43" s="64" t="s">
        <v>177</v>
      </c>
    </row>
    <row r="44" spans="1:14">
      <c r="A44" s="5" t="s">
        <v>174</v>
      </c>
      <c r="B44" s="5" t="s">
        <v>166</v>
      </c>
      <c r="C44" s="104">
        <v>40134</v>
      </c>
      <c r="E44" s="5">
        <v>91.6</v>
      </c>
      <c r="H44" s="61" t="s">
        <v>108</v>
      </c>
      <c r="I44" s="5" t="s">
        <v>106</v>
      </c>
      <c r="J44" s="8">
        <v>0.2</v>
      </c>
      <c r="K44" s="64" t="s">
        <v>178</v>
      </c>
    </row>
    <row r="45" spans="1:14">
      <c r="A45" s="5" t="s">
        <v>174</v>
      </c>
      <c r="B45" s="5" t="s">
        <v>166</v>
      </c>
      <c r="C45" s="104">
        <v>40134</v>
      </c>
      <c r="E45" s="5">
        <v>91.6</v>
      </c>
      <c r="H45" s="61" t="s">
        <v>116</v>
      </c>
      <c r="J45" s="8">
        <v>0.9</v>
      </c>
      <c r="K45" s="64" t="s">
        <v>176</v>
      </c>
    </row>
    <row r="46" spans="1:14">
      <c r="A46" s="5" t="s">
        <v>174</v>
      </c>
      <c r="B46" s="5" t="s">
        <v>166</v>
      </c>
      <c r="C46" s="104">
        <v>40134</v>
      </c>
      <c r="E46" s="5">
        <v>91.6</v>
      </c>
      <c r="H46" s="61" t="s">
        <v>116</v>
      </c>
      <c r="J46" s="8">
        <v>1</v>
      </c>
      <c r="K46" s="64" t="s">
        <v>177</v>
      </c>
    </row>
    <row r="47" spans="1:14">
      <c r="A47" s="5" t="s">
        <v>174</v>
      </c>
      <c r="B47" s="5" t="s">
        <v>166</v>
      </c>
      <c r="C47" s="104">
        <v>40134</v>
      </c>
      <c r="E47" s="5">
        <v>91.6</v>
      </c>
      <c r="H47" s="61" t="s">
        <v>116</v>
      </c>
      <c r="J47" s="8">
        <v>1.1000000000000001</v>
      </c>
      <c r="K47" s="64" t="s">
        <v>178</v>
      </c>
    </row>
    <row r="48" spans="1:14">
      <c r="A48" s="5" t="s">
        <v>174</v>
      </c>
      <c r="B48" s="5" t="s">
        <v>166</v>
      </c>
      <c r="C48" s="104">
        <v>40134</v>
      </c>
      <c r="E48" s="5">
        <v>91.6</v>
      </c>
      <c r="H48" s="61" t="s">
        <v>117</v>
      </c>
      <c r="I48" s="5" t="s">
        <v>106</v>
      </c>
      <c r="J48" s="8">
        <v>0.05</v>
      </c>
      <c r="K48" s="64" t="s">
        <v>176</v>
      </c>
    </row>
    <row r="49" spans="1:11">
      <c r="A49" s="5" t="s">
        <v>174</v>
      </c>
      <c r="B49" s="5" t="s">
        <v>166</v>
      </c>
      <c r="C49" s="104">
        <v>40134</v>
      </c>
      <c r="E49" s="5">
        <v>91.6</v>
      </c>
      <c r="H49" s="61" t="s">
        <v>117</v>
      </c>
      <c r="I49" s="5" t="s">
        <v>106</v>
      </c>
      <c r="J49" s="8">
        <v>0.05</v>
      </c>
      <c r="K49" s="64" t="s">
        <v>177</v>
      </c>
    </row>
    <row r="50" spans="1:11">
      <c r="A50" s="5" t="s">
        <v>174</v>
      </c>
      <c r="B50" s="5" t="s">
        <v>166</v>
      </c>
      <c r="C50" s="104">
        <v>40134</v>
      </c>
      <c r="E50" s="5">
        <v>91.6</v>
      </c>
      <c r="H50" s="61" t="s">
        <v>117</v>
      </c>
      <c r="I50" s="5" t="s">
        <v>106</v>
      </c>
      <c r="J50" s="8">
        <v>0.05</v>
      </c>
      <c r="K50" s="64" t="s">
        <v>178</v>
      </c>
    </row>
    <row r="51" spans="1:11">
      <c r="A51" s="5" t="s">
        <v>174</v>
      </c>
      <c r="B51" s="5" t="s">
        <v>166</v>
      </c>
      <c r="C51" s="104">
        <v>40134</v>
      </c>
      <c r="E51" s="5">
        <v>91.6</v>
      </c>
      <c r="H51" s="61" t="s">
        <v>118</v>
      </c>
      <c r="I51" s="5" t="s">
        <v>106</v>
      </c>
      <c r="J51" s="8">
        <v>0.1</v>
      </c>
      <c r="K51" s="64" t="s">
        <v>176</v>
      </c>
    </row>
    <row r="52" spans="1:11">
      <c r="A52" s="5" t="s">
        <v>174</v>
      </c>
      <c r="B52" s="5" t="s">
        <v>166</v>
      </c>
      <c r="C52" s="104">
        <v>40134</v>
      </c>
      <c r="E52" s="5">
        <v>91.6</v>
      </c>
      <c r="H52" s="61" t="s">
        <v>118</v>
      </c>
      <c r="I52" s="5" t="s">
        <v>106</v>
      </c>
      <c r="J52" s="8">
        <v>0.1</v>
      </c>
      <c r="K52" s="64" t="s">
        <v>177</v>
      </c>
    </row>
    <row r="53" spans="1:11">
      <c r="A53" s="5" t="s">
        <v>174</v>
      </c>
      <c r="B53" s="5" t="s">
        <v>166</v>
      </c>
      <c r="C53" s="104">
        <v>40134</v>
      </c>
      <c r="E53" s="5">
        <v>91.6</v>
      </c>
      <c r="H53" s="61" t="s">
        <v>118</v>
      </c>
      <c r="J53" s="8">
        <v>4.3</v>
      </c>
      <c r="K53" s="64" t="s">
        <v>178</v>
      </c>
    </row>
    <row r="54" spans="1:11">
      <c r="A54" s="5" t="s">
        <v>174</v>
      </c>
      <c r="B54" s="5" t="s">
        <v>165</v>
      </c>
      <c r="C54" s="104">
        <v>40134</v>
      </c>
      <c r="E54" s="5">
        <v>92.5</v>
      </c>
      <c r="H54" s="61" t="s">
        <v>116</v>
      </c>
      <c r="J54" s="8">
        <v>0.8</v>
      </c>
      <c r="K54" s="64" t="s">
        <v>109</v>
      </c>
    </row>
    <row r="55" spans="1:11">
      <c r="A55" s="5" t="s">
        <v>174</v>
      </c>
      <c r="B55" s="5" t="s">
        <v>165</v>
      </c>
      <c r="C55" s="104">
        <v>40134</v>
      </c>
      <c r="E55" s="5">
        <v>91.1</v>
      </c>
      <c r="H55" s="61" t="s">
        <v>116</v>
      </c>
      <c r="J55" s="8">
        <v>0.8</v>
      </c>
      <c r="K55" s="5" t="s">
        <v>111</v>
      </c>
    </row>
    <row r="56" spans="1:11">
      <c r="A56" s="5" t="s">
        <v>174</v>
      </c>
      <c r="B56" s="5" t="s">
        <v>165</v>
      </c>
      <c r="C56" s="104">
        <v>40134</v>
      </c>
      <c r="E56" s="5">
        <v>92.5</v>
      </c>
      <c r="H56" s="61" t="s">
        <v>108</v>
      </c>
      <c r="I56" s="5" t="s">
        <v>106</v>
      </c>
      <c r="J56" s="8">
        <v>0.2</v>
      </c>
      <c r="K56" s="64" t="s">
        <v>109</v>
      </c>
    </row>
    <row r="57" spans="1:11">
      <c r="A57" s="5" t="s">
        <v>174</v>
      </c>
      <c r="B57" s="5" t="s">
        <v>165</v>
      </c>
      <c r="C57" s="104">
        <v>40134</v>
      </c>
      <c r="E57" s="5">
        <v>91.1</v>
      </c>
      <c r="H57" s="61" t="s">
        <v>108</v>
      </c>
      <c r="I57" s="5" t="s">
        <v>106</v>
      </c>
      <c r="J57" s="8">
        <v>0.2</v>
      </c>
      <c r="K57" s="5" t="s">
        <v>111</v>
      </c>
    </row>
    <row r="58" spans="1:11">
      <c r="A58" s="5" t="s">
        <v>174</v>
      </c>
      <c r="B58" s="5" t="s">
        <v>165</v>
      </c>
      <c r="C58" s="104">
        <v>40134</v>
      </c>
      <c r="E58" s="5">
        <v>92.5</v>
      </c>
      <c r="H58" s="61" t="s">
        <v>117</v>
      </c>
      <c r="I58" s="5" t="s">
        <v>106</v>
      </c>
      <c r="J58" s="8">
        <v>0.05</v>
      </c>
      <c r="K58" s="64" t="s">
        <v>109</v>
      </c>
    </row>
    <row r="59" spans="1:11">
      <c r="A59" s="5" t="s">
        <v>174</v>
      </c>
      <c r="B59" s="5" t="s">
        <v>165</v>
      </c>
      <c r="C59" s="104">
        <v>40134</v>
      </c>
      <c r="E59" s="5">
        <v>91.1</v>
      </c>
      <c r="H59" s="61" t="s">
        <v>117</v>
      </c>
      <c r="I59" s="5" t="s">
        <v>106</v>
      </c>
      <c r="J59" s="8">
        <v>0.05</v>
      </c>
      <c r="K59" s="5" t="s">
        <v>111</v>
      </c>
    </row>
    <row r="60" spans="1:11">
      <c r="A60" s="5" t="s">
        <v>174</v>
      </c>
      <c r="B60" s="5" t="s">
        <v>165</v>
      </c>
      <c r="C60" s="104">
        <v>40134</v>
      </c>
      <c r="E60" s="5">
        <v>92.5</v>
      </c>
      <c r="H60" s="61" t="s">
        <v>118</v>
      </c>
      <c r="I60" s="5" t="s">
        <v>106</v>
      </c>
      <c r="J60" s="8">
        <v>0.1</v>
      </c>
      <c r="K60" s="64" t="s">
        <v>109</v>
      </c>
    </row>
    <row r="61" spans="1:11">
      <c r="A61" s="5" t="s">
        <v>174</v>
      </c>
      <c r="B61" s="5" t="s">
        <v>165</v>
      </c>
      <c r="C61" s="104">
        <v>40134</v>
      </c>
      <c r="E61" s="5">
        <v>91.1</v>
      </c>
      <c r="H61" s="61" t="s">
        <v>118</v>
      </c>
      <c r="I61" s="5" t="s">
        <v>106</v>
      </c>
      <c r="J61" s="8">
        <v>0.1</v>
      </c>
      <c r="K61" s="5" t="s">
        <v>111</v>
      </c>
    </row>
    <row r="62" spans="1:11">
      <c r="A62" s="5" t="s">
        <v>180</v>
      </c>
      <c r="B62" s="5" t="s">
        <v>182</v>
      </c>
      <c r="C62" s="104">
        <v>40155</v>
      </c>
      <c r="E62" s="5">
        <v>93.5</v>
      </c>
      <c r="H62" s="61" t="s">
        <v>108</v>
      </c>
      <c r="I62" s="5" t="s">
        <v>106</v>
      </c>
      <c r="J62" s="8">
        <v>0.2</v>
      </c>
      <c r="K62" s="64" t="s">
        <v>122</v>
      </c>
    </row>
    <row r="63" spans="1:11">
      <c r="A63" s="5" t="s">
        <v>180</v>
      </c>
      <c r="B63" s="5" t="s">
        <v>183</v>
      </c>
      <c r="C63" s="104">
        <v>40155</v>
      </c>
      <c r="E63" s="5">
        <v>93.6</v>
      </c>
      <c r="H63" s="61" t="s">
        <v>108</v>
      </c>
      <c r="I63" s="5" t="s">
        <v>106</v>
      </c>
      <c r="J63" s="8">
        <v>0.2</v>
      </c>
      <c r="K63" s="5" t="s">
        <v>122</v>
      </c>
    </row>
    <row r="64" spans="1:11">
      <c r="A64" s="5" t="s">
        <v>180</v>
      </c>
      <c r="B64" s="5" t="s">
        <v>166</v>
      </c>
      <c r="C64" s="104">
        <v>40155</v>
      </c>
      <c r="E64" s="5">
        <v>89.7</v>
      </c>
      <c r="H64" s="61" t="s">
        <v>108</v>
      </c>
      <c r="I64" s="5" t="s">
        <v>106</v>
      </c>
      <c r="J64" s="8">
        <v>0.2</v>
      </c>
      <c r="K64" s="64" t="s">
        <v>122</v>
      </c>
    </row>
    <row r="65" spans="1:11">
      <c r="A65" s="5" t="s">
        <v>180</v>
      </c>
      <c r="B65" s="5" t="s">
        <v>184</v>
      </c>
      <c r="C65" s="104">
        <v>40155</v>
      </c>
      <c r="E65" s="5">
        <v>89.7</v>
      </c>
      <c r="H65" s="61" t="s">
        <v>108</v>
      </c>
      <c r="I65" s="5" t="s">
        <v>106</v>
      </c>
      <c r="J65" s="8">
        <v>0.2</v>
      </c>
      <c r="K65" s="5" t="s">
        <v>122</v>
      </c>
    </row>
    <row r="66" spans="1:11">
      <c r="A66" s="5" t="s">
        <v>180</v>
      </c>
      <c r="B66" s="5" t="s">
        <v>182</v>
      </c>
      <c r="C66" s="104">
        <v>40155</v>
      </c>
      <c r="E66" s="5">
        <v>93.5</v>
      </c>
      <c r="H66" s="61" t="s">
        <v>116</v>
      </c>
      <c r="J66" s="8">
        <v>1.4</v>
      </c>
      <c r="K66" s="5" t="s">
        <v>122</v>
      </c>
    </row>
    <row r="67" spans="1:11">
      <c r="A67" s="5" t="s">
        <v>180</v>
      </c>
      <c r="B67" s="5" t="s">
        <v>183</v>
      </c>
      <c r="C67" s="104">
        <v>40155</v>
      </c>
      <c r="E67" s="5">
        <v>93.6</v>
      </c>
      <c r="H67" s="61" t="s">
        <v>116</v>
      </c>
      <c r="J67" s="8">
        <v>1.3</v>
      </c>
      <c r="K67" s="5" t="s">
        <v>122</v>
      </c>
    </row>
    <row r="68" spans="1:11">
      <c r="A68" s="5" t="s">
        <v>180</v>
      </c>
      <c r="B68" s="5" t="s">
        <v>166</v>
      </c>
      <c r="C68" s="104">
        <v>40155</v>
      </c>
      <c r="E68" s="5">
        <v>89.7</v>
      </c>
      <c r="H68" s="61" t="s">
        <v>116</v>
      </c>
      <c r="J68" s="8">
        <v>0.7</v>
      </c>
      <c r="K68" s="5" t="s">
        <v>122</v>
      </c>
    </row>
    <row r="69" spans="1:11">
      <c r="A69" s="5" t="s">
        <v>180</v>
      </c>
      <c r="B69" s="5" t="s">
        <v>184</v>
      </c>
      <c r="C69" s="104">
        <v>40155</v>
      </c>
      <c r="E69" s="5">
        <v>89.7</v>
      </c>
      <c r="H69" s="61" t="s">
        <v>116</v>
      </c>
      <c r="J69" s="8">
        <v>1.2</v>
      </c>
      <c r="K69" s="5" t="s">
        <v>122</v>
      </c>
    </row>
    <row r="70" spans="1:11">
      <c r="A70" s="5" t="s">
        <v>180</v>
      </c>
      <c r="B70" s="5" t="s">
        <v>182</v>
      </c>
      <c r="C70" s="104">
        <v>40155</v>
      </c>
      <c r="E70" s="5">
        <v>93.5</v>
      </c>
      <c r="H70" s="61" t="s">
        <v>117</v>
      </c>
      <c r="I70" s="5" t="s">
        <v>106</v>
      </c>
      <c r="J70" s="8">
        <v>0.05</v>
      </c>
      <c r="K70" s="5" t="s">
        <v>122</v>
      </c>
    </row>
    <row r="71" spans="1:11">
      <c r="A71" s="5" t="s">
        <v>180</v>
      </c>
      <c r="B71" s="5" t="s">
        <v>183</v>
      </c>
      <c r="C71" s="104">
        <v>40155</v>
      </c>
      <c r="E71" s="5">
        <v>93.6</v>
      </c>
      <c r="H71" s="61" t="s">
        <v>117</v>
      </c>
      <c r="I71" s="5" t="s">
        <v>106</v>
      </c>
      <c r="J71" s="8">
        <v>0.05</v>
      </c>
      <c r="K71" s="5" t="s">
        <v>122</v>
      </c>
    </row>
    <row r="72" spans="1:11">
      <c r="A72" s="5" t="s">
        <v>180</v>
      </c>
      <c r="B72" s="5" t="s">
        <v>166</v>
      </c>
      <c r="C72" s="104">
        <v>40155</v>
      </c>
      <c r="E72" s="5">
        <v>89.7</v>
      </c>
      <c r="H72" s="61" t="s">
        <v>117</v>
      </c>
      <c r="I72" s="5" t="s">
        <v>106</v>
      </c>
      <c r="J72" s="8">
        <v>0.05</v>
      </c>
      <c r="K72" s="5" t="s">
        <v>122</v>
      </c>
    </row>
    <row r="73" spans="1:11">
      <c r="A73" s="5" t="s">
        <v>180</v>
      </c>
      <c r="B73" s="5" t="s">
        <v>184</v>
      </c>
      <c r="C73" s="104">
        <v>40155</v>
      </c>
      <c r="E73" s="5">
        <v>89.7</v>
      </c>
      <c r="H73" s="61" t="s">
        <v>117</v>
      </c>
      <c r="I73" s="5" t="s">
        <v>106</v>
      </c>
      <c r="J73" s="8">
        <v>0.05</v>
      </c>
      <c r="K73" s="5" t="s">
        <v>122</v>
      </c>
    </row>
    <row r="74" spans="1:11">
      <c r="A74" s="5" t="s">
        <v>180</v>
      </c>
      <c r="B74" s="5" t="s">
        <v>182</v>
      </c>
      <c r="C74" s="104">
        <v>40155</v>
      </c>
      <c r="E74" s="5">
        <v>93.5</v>
      </c>
      <c r="H74" s="61" t="s">
        <v>118</v>
      </c>
      <c r="I74" s="5" t="s">
        <v>106</v>
      </c>
      <c r="J74" s="8">
        <v>0.1</v>
      </c>
      <c r="K74" s="5" t="s">
        <v>122</v>
      </c>
    </row>
    <row r="75" spans="1:11">
      <c r="A75" s="5" t="s">
        <v>180</v>
      </c>
      <c r="B75" s="5" t="s">
        <v>183</v>
      </c>
      <c r="C75" s="104">
        <v>40155</v>
      </c>
      <c r="E75" s="5">
        <v>93.6</v>
      </c>
      <c r="H75" s="61" t="s">
        <v>118</v>
      </c>
      <c r="I75" s="5" t="s">
        <v>106</v>
      </c>
      <c r="J75" s="8">
        <v>0.1</v>
      </c>
      <c r="K75" s="5" t="s">
        <v>122</v>
      </c>
    </row>
    <row r="76" spans="1:11">
      <c r="A76" s="5" t="s">
        <v>180</v>
      </c>
      <c r="B76" s="5" t="s">
        <v>166</v>
      </c>
      <c r="C76" s="104">
        <v>40155</v>
      </c>
      <c r="E76" s="5">
        <v>89.7</v>
      </c>
      <c r="H76" s="61" t="s">
        <v>118</v>
      </c>
      <c r="I76" s="5" t="s">
        <v>106</v>
      </c>
      <c r="J76" s="8">
        <v>0.1</v>
      </c>
      <c r="K76" s="5" t="s">
        <v>122</v>
      </c>
    </row>
    <row r="77" spans="1:11">
      <c r="A77" s="5" t="s">
        <v>180</v>
      </c>
      <c r="B77" s="5" t="s">
        <v>184</v>
      </c>
      <c r="C77" s="104">
        <v>40155</v>
      </c>
      <c r="E77" s="5">
        <v>89.7</v>
      </c>
      <c r="H77" s="61" t="s">
        <v>118</v>
      </c>
      <c r="I77" s="5" t="s">
        <v>106</v>
      </c>
      <c r="J77" s="8">
        <v>0.1</v>
      </c>
      <c r="K77" s="5" t="s">
        <v>122</v>
      </c>
    </row>
    <row r="78" spans="1:11">
      <c r="A78" s="5" t="s">
        <v>174</v>
      </c>
      <c r="B78" s="5" t="s">
        <v>182</v>
      </c>
      <c r="C78" s="104">
        <v>40161</v>
      </c>
      <c r="E78">
        <v>89.2</v>
      </c>
      <c r="H78" s="61" t="s">
        <v>108</v>
      </c>
      <c r="I78" s="5" t="s">
        <v>106</v>
      </c>
      <c r="J78" s="8">
        <v>0.2</v>
      </c>
      <c r="K78" s="64" t="s">
        <v>122</v>
      </c>
    </row>
    <row r="79" spans="1:11">
      <c r="A79" s="5" t="s">
        <v>174</v>
      </c>
      <c r="B79" s="5" t="s">
        <v>183</v>
      </c>
      <c r="C79" s="104">
        <v>40161</v>
      </c>
      <c r="E79">
        <v>89.5</v>
      </c>
      <c r="H79" s="61" t="s">
        <v>108</v>
      </c>
      <c r="I79" s="5" t="s">
        <v>106</v>
      </c>
      <c r="J79" s="8">
        <v>0.2</v>
      </c>
      <c r="K79" s="5" t="s">
        <v>122</v>
      </c>
    </row>
    <row r="80" spans="1:11">
      <c r="A80" s="5" t="s">
        <v>174</v>
      </c>
      <c r="B80" s="5" t="s">
        <v>166</v>
      </c>
      <c r="C80" s="104">
        <v>40161</v>
      </c>
      <c r="E80">
        <v>88.3</v>
      </c>
      <c r="H80" s="61" t="s">
        <v>108</v>
      </c>
      <c r="I80" s="5" t="s">
        <v>106</v>
      </c>
      <c r="J80" s="8">
        <v>0.2</v>
      </c>
      <c r="K80" s="64" t="s">
        <v>122</v>
      </c>
    </row>
    <row r="81" spans="1:11">
      <c r="A81" s="5" t="s">
        <v>174</v>
      </c>
      <c r="B81" s="5" t="s">
        <v>184</v>
      </c>
      <c r="C81" s="104">
        <v>40161</v>
      </c>
      <c r="E81">
        <v>88.3</v>
      </c>
      <c r="H81" s="61" t="s">
        <v>108</v>
      </c>
      <c r="I81" s="5" t="s">
        <v>106</v>
      </c>
      <c r="J81" s="8">
        <v>0.2</v>
      </c>
      <c r="K81" s="5" t="s">
        <v>122</v>
      </c>
    </row>
    <row r="82" spans="1:11">
      <c r="A82" s="5" t="s">
        <v>174</v>
      </c>
      <c r="B82" s="5" t="s">
        <v>182</v>
      </c>
      <c r="C82" s="104">
        <v>40161</v>
      </c>
      <c r="E82">
        <v>89.2</v>
      </c>
      <c r="H82" s="61" t="s">
        <v>116</v>
      </c>
      <c r="J82" s="8">
        <v>0.7</v>
      </c>
      <c r="K82" s="5" t="s">
        <v>122</v>
      </c>
    </row>
    <row r="83" spans="1:11">
      <c r="A83" s="5" t="s">
        <v>174</v>
      </c>
      <c r="B83" s="5" t="s">
        <v>183</v>
      </c>
      <c r="C83" s="104">
        <v>40161</v>
      </c>
      <c r="E83">
        <v>89.5</v>
      </c>
      <c r="H83" s="61" t="s">
        <v>116</v>
      </c>
      <c r="J83" s="8">
        <v>0.7</v>
      </c>
      <c r="K83" s="5" t="s">
        <v>122</v>
      </c>
    </row>
    <row r="84" spans="1:11">
      <c r="A84" s="5" t="s">
        <v>174</v>
      </c>
      <c r="B84" s="5" t="s">
        <v>166</v>
      </c>
      <c r="C84" s="104">
        <v>40161</v>
      </c>
      <c r="E84">
        <v>88.3</v>
      </c>
      <c r="H84" s="61" t="s">
        <v>116</v>
      </c>
      <c r="J84" s="8">
        <v>0.6</v>
      </c>
      <c r="K84" s="5" t="s">
        <v>122</v>
      </c>
    </row>
    <row r="85" spans="1:11">
      <c r="A85" s="5" t="s">
        <v>174</v>
      </c>
      <c r="B85" s="5" t="s">
        <v>184</v>
      </c>
      <c r="C85" s="104">
        <v>40161</v>
      </c>
      <c r="E85">
        <v>88.3</v>
      </c>
      <c r="H85" s="61" t="s">
        <v>116</v>
      </c>
      <c r="J85" s="8">
        <v>0.7</v>
      </c>
      <c r="K85" s="5" t="s">
        <v>122</v>
      </c>
    </row>
    <row r="86" spans="1:11">
      <c r="A86" s="5" t="s">
        <v>174</v>
      </c>
      <c r="B86" s="5" t="s">
        <v>182</v>
      </c>
      <c r="C86" s="104">
        <v>40161</v>
      </c>
      <c r="E86">
        <v>89.2</v>
      </c>
      <c r="H86" s="61" t="s">
        <v>117</v>
      </c>
      <c r="I86" t="s">
        <v>106</v>
      </c>
      <c r="J86" s="113">
        <v>0.05</v>
      </c>
      <c r="K86" s="5" t="s">
        <v>122</v>
      </c>
    </row>
    <row r="87" spans="1:11">
      <c r="A87" s="5" t="s">
        <v>174</v>
      </c>
      <c r="B87" s="5" t="s">
        <v>183</v>
      </c>
      <c r="C87" s="104">
        <v>40161</v>
      </c>
      <c r="E87">
        <v>89.5</v>
      </c>
      <c r="H87" s="61" t="s">
        <v>117</v>
      </c>
      <c r="I87" t="s">
        <v>106</v>
      </c>
      <c r="J87" s="113">
        <v>0.05</v>
      </c>
      <c r="K87" s="5" t="s">
        <v>122</v>
      </c>
    </row>
    <row r="88" spans="1:11">
      <c r="A88" s="5" t="s">
        <v>174</v>
      </c>
      <c r="B88" s="5" t="s">
        <v>166</v>
      </c>
      <c r="C88" s="104">
        <v>40161</v>
      </c>
      <c r="E88">
        <v>88.3</v>
      </c>
      <c r="H88" s="61" t="s">
        <v>117</v>
      </c>
      <c r="I88" t="s">
        <v>106</v>
      </c>
      <c r="J88" s="113">
        <v>0.05</v>
      </c>
      <c r="K88" s="5" t="s">
        <v>122</v>
      </c>
    </row>
    <row r="89" spans="1:11">
      <c r="A89" s="5" t="s">
        <v>174</v>
      </c>
      <c r="B89" s="5" t="s">
        <v>184</v>
      </c>
      <c r="C89" s="104">
        <v>40161</v>
      </c>
      <c r="E89">
        <v>88.3</v>
      </c>
      <c r="H89" s="61" t="s">
        <v>117</v>
      </c>
      <c r="I89" t="s">
        <v>106</v>
      </c>
      <c r="J89" s="113">
        <v>0.05</v>
      </c>
      <c r="K89" s="5" t="s">
        <v>122</v>
      </c>
    </row>
    <row r="90" spans="1:11">
      <c r="A90" s="5" t="s">
        <v>174</v>
      </c>
      <c r="B90" s="5" t="s">
        <v>182</v>
      </c>
      <c r="C90" s="104">
        <v>40161</v>
      </c>
      <c r="E90">
        <v>89.2</v>
      </c>
      <c r="H90" s="61" t="s">
        <v>118</v>
      </c>
      <c r="I90" s="5" t="s">
        <v>106</v>
      </c>
      <c r="J90" s="8">
        <v>0.1</v>
      </c>
      <c r="K90" s="5" t="s">
        <v>122</v>
      </c>
    </row>
    <row r="91" spans="1:11">
      <c r="A91" s="5" t="s">
        <v>174</v>
      </c>
      <c r="B91" s="5" t="s">
        <v>183</v>
      </c>
      <c r="C91" s="104">
        <v>40161</v>
      </c>
      <c r="E91">
        <v>89.5</v>
      </c>
      <c r="H91" s="61" t="s">
        <v>118</v>
      </c>
      <c r="I91" s="5" t="s">
        <v>106</v>
      </c>
      <c r="J91" s="8">
        <v>0.1</v>
      </c>
      <c r="K91" s="5" t="s">
        <v>122</v>
      </c>
    </row>
    <row r="92" spans="1:11">
      <c r="A92" s="5" t="s">
        <v>174</v>
      </c>
      <c r="B92" s="5" t="s">
        <v>166</v>
      </c>
      <c r="C92" s="104">
        <v>40161</v>
      </c>
      <c r="E92">
        <v>88.3</v>
      </c>
      <c r="H92" s="61" t="s">
        <v>118</v>
      </c>
      <c r="I92" s="5" t="s">
        <v>106</v>
      </c>
      <c r="J92" s="8">
        <v>0.1</v>
      </c>
      <c r="K92" s="5" t="s">
        <v>122</v>
      </c>
    </row>
    <row r="93" spans="1:11">
      <c r="A93" s="5" t="s">
        <v>174</v>
      </c>
      <c r="B93" s="5" t="s">
        <v>184</v>
      </c>
      <c r="C93" s="104">
        <v>40161</v>
      </c>
      <c r="E93">
        <v>88.3</v>
      </c>
      <c r="H93" s="61" t="s">
        <v>118</v>
      </c>
      <c r="I93" s="5" t="s">
        <v>106</v>
      </c>
      <c r="J93" s="8">
        <v>0.1</v>
      </c>
      <c r="K93" s="5" t="s">
        <v>122</v>
      </c>
    </row>
    <row r="94" spans="1:11">
      <c r="A94" s="5" t="s">
        <v>180</v>
      </c>
      <c r="B94" s="5" t="s">
        <v>182</v>
      </c>
      <c r="C94" s="104">
        <v>40206</v>
      </c>
      <c r="E94">
        <v>101.4</v>
      </c>
      <c r="H94" s="61" t="s">
        <v>108</v>
      </c>
      <c r="I94" s="5" t="s">
        <v>106</v>
      </c>
      <c r="J94" s="8">
        <v>0.2</v>
      </c>
      <c r="K94" s="64" t="s">
        <v>122</v>
      </c>
    </row>
    <row r="95" spans="1:11">
      <c r="A95" s="5" t="s">
        <v>180</v>
      </c>
      <c r="B95" s="5" t="s">
        <v>183</v>
      </c>
      <c r="C95" s="104">
        <v>40206</v>
      </c>
      <c r="E95">
        <v>101.4</v>
      </c>
      <c r="H95" s="61" t="s">
        <v>108</v>
      </c>
      <c r="I95" s="5" t="s">
        <v>106</v>
      </c>
      <c r="J95" s="8">
        <v>0.2</v>
      </c>
      <c r="K95" s="5" t="s">
        <v>122</v>
      </c>
    </row>
    <row r="96" spans="1:11">
      <c r="A96" s="5" t="s">
        <v>180</v>
      </c>
      <c r="B96" s="5" t="s">
        <v>186</v>
      </c>
      <c r="C96" s="104">
        <v>40206</v>
      </c>
      <c r="E96">
        <v>101.4</v>
      </c>
      <c r="H96" s="61" t="s">
        <v>108</v>
      </c>
      <c r="I96" s="5" t="s">
        <v>106</v>
      </c>
      <c r="J96" s="8">
        <v>0.2</v>
      </c>
      <c r="K96" s="64" t="s">
        <v>122</v>
      </c>
    </row>
    <row r="97" spans="1:11">
      <c r="A97" s="5" t="s">
        <v>180</v>
      </c>
      <c r="B97" s="5" t="s">
        <v>182</v>
      </c>
      <c r="C97" s="104">
        <v>40206</v>
      </c>
      <c r="E97">
        <v>101.4</v>
      </c>
      <c r="H97" s="61" t="s">
        <v>116</v>
      </c>
      <c r="J97" s="8">
        <v>0.9</v>
      </c>
      <c r="K97" s="5" t="s">
        <v>122</v>
      </c>
    </row>
    <row r="98" spans="1:11">
      <c r="A98" s="5" t="s">
        <v>180</v>
      </c>
      <c r="B98" s="5" t="s">
        <v>183</v>
      </c>
      <c r="C98" s="104">
        <v>40206</v>
      </c>
      <c r="E98">
        <v>101.4</v>
      </c>
      <c r="H98" s="61" t="s">
        <v>116</v>
      </c>
      <c r="J98" s="8">
        <v>0.9</v>
      </c>
      <c r="K98" s="5" t="s">
        <v>122</v>
      </c>
    </row>
    <row r="99" spans="1:11">
      <c r="A99" s="5" t="s">
        <v>180</v>
      </c>
      <c r="B99" s="5" t="s">
        <v>186</v>
      </c>
      <c r="C99" s="104">
        <v>40206</v>
      </c>
      <c r="E99">
        <v>101.4</v>
      </c>
      <c r="H99" s="61" t="s">
        <v>116</v>
      </c>
      <c r="J99" s="8">
        <v>0.9</v>
      </c>
      <c r="K99" s="5" t="s">
        <v>122</v>
      </c>
    </row>
    <row r="100" spans="1:11">
      <c r="A100" s="5" t="s">
        <v>180</v>
      </c>
      <c r="B100" s="5" t="s">
        <v>182</v>
      </c>
      <c r="C100" s="104">
        <v>40206</v>
      </c>
      <c r="E100">
        <v>101.4</v>
      </c>
      <c r="H100" s="61" t="s">
        <v>117</v>
      </c>
      <c r="I100" t="s">
        <v>106</v>
      </c>
      <c r="J100" s="113">
        <v>0.05</v>
      </c>
      <c r="K100" s="5" t="s">
        <v>122</v>
      </c>
    </row>
    <row r="101" spans="1:11">
      <c r="A101" s="5" t="s">
        <v>180</v>
      </c>
      <c r="B101" s="5" t="s">
        <v>183</v>
      </c>
      <c r="C101" s="104">
        <v>40206</v>
      </c>
      <c r="E101">
        <v>101.4</v>
      </c>
      <c r="H101" s="61" t="s">
        <v>117</v>
      </c>
      <c r="I101" t="s">
        <v>106</v>
      </c>
      <c r="J101" s="113">
        <v>0.05</v>
      </c>
      <c r="K101" s="5" t="s">
        <v>122</v>
      </c>
    </row>
    <row r="102" spans="1:11">
      <c r="A102" s="5" t="s">
        <v>180</v>
      </c>
      <c r="B102" s="5" t="s">
        <v>186</v>
      </c>
      <c r="C102" s="104">
        <v>40206</v>
      </c>
      <c r="E102">
        <v>101.4</v>
      </c>
      <c r="H102" s="61" t="s">
        <v>117</v>
      </c>
      <c r="I102" t="s">
        <v>106</v>
      </c>
      <c r="J102" s="113">
        <v>0.05</v>
      </c>
      <c r="K102" s="5" t="s">
        <v>122</v>
      </c>
    </row>
    <row r="103" spans="1:11">
      <c r="A103" s="5" t="s">
        <v>180</v>
      </c>
      <c r="B103" s="5" t="s">
        <v>182</v>
      </c>
      <c r="C103" s="104">
        <v>40206</v>
      </c>
      <c r="E103">
        <v>101.4</v>
      </c>
      <c r="H103" s="61" t="s">
        <v>118</v>
      </c>
      <c r="I103" s="5" t="s">
        <v>106</v>
      </c>
      <c r="J103" s="8">
        <v>0.1</v>
      </c>
      <c r="K103" s="5" t="s">
        <v>122</v>
      </c>
    </row>
    <row r="104" spans="1:11">
      <c r="A104" s="5" t="s">
        <v>180</v>
      </c>
      <c r="B104" s="5" t="s">
        <v>183</v>
      </c>
      <c r="C104" s="104">
        <v>40206</v>
      </c>
      <c r="E104">
        <v>101.4</v>
      </c>
      <c r="H104" s="61" t="s">
        <v>118</v>
      </c>
      <c r="I104" s="5" t="s">
        <v>106</v>
      </c>
      <c r="J104" s="8">
        <v>0.1</v>
      </c>
      <c r="K104" s="5" t="s">
        <v>122</v>
      </c>
    </row>
    <row r="105" spans="1:11">
      <c r="A105" s="5" t="s">
        <v>180</v>
      </c>
      <c r="B105" s="5" t="s">
        <v>186</v>
      </c>
      <c r="C105" s="104">
        <v>40206</v>
      </c>
      <c r="E105">
        <v>101.4</v>
      </c>
      <c r="H105" s="61" t="s">
        <v>118</v>
      </c>
      <c r="I105" s="5" t="s">
        <v>106</v>
      </c>
      <c r="J105" s="8">
        <v>0.1</v>
      </c>
      <c r="K105" s="5" t="s">
        <v>122</v>
      </c>
    </row>
    <row r="106" spans="1:11">
      <c r="A106" s="5" t="s">
        <v>180</v>
      </c>
      <c r="B106" s="5" t="s">
        <v>182</v>
      </c>
      <c r="C106" s="104">
        <v>40226</v>
      </c>
      <c r="E106">
        <v>109.1</v>
      </c>
      <c r="H106" s="61" t="s">
        <v>108</v>
      </c>
      <c r="I106" s="5" t="s">
        <v>106</v>
      </c>
      <c r="J106" s="8">
        <v>0.2</v>
      </c>
      <c r="K106" s="64" t="s">
        <v>122</v>
      </c>
    </row>
    <row r="107" spans="1:11">
      <c r="A107" s="5" t="s">
        <v>180</v>
      </c>
      <c r="B107" s="5" t="s">
        <v>186</v>
      </c>
      <c r="C107" s="104">
        <v>40226</v>
      </c>
      <c r="E107">
        <v>109.1</v>
      </c>
      <c r="H107" s="61" t="s">
        <v>108</v>
      </c>
      <c r="I107" s="5" t="s">
        <v>106</v>
      </c>
      <c r="J107" s="8">
        <v>0.2</v>
      </c>
      <c r="K107" s="64" t="s">
        <v>122</v>
      </c>
    </row>
    <row r="108" spans="1:11">
      <c r="A108" s="5" t="s">
        <v>180</v>
      </c>
      <c r="B108" s="5" t="s">
        <v>182</v>
      </c>
      <c r="C108" s="104">
        <v>40226</v>
      </c>
      <c r="E108">
        <v>109.1</v>
      </c>
      <c r="H108" s="61" t="s">
        <v>116</v>
      </c>
      <c r="J108" s="8">
        <v>1.1000000000000001</v>
      </c>
      <c r="K108" s="5" t="s">
        <v>122</v>
      </c>
    </row>
    <row r="109" spans="1:11">
      <c r="A109" s="5" t="s">
        <v>180</v>
      </c>
      <c r="B109" s="5" t="s">
        <v>186</v>
      </c>
      <c r="C109" s="104">
        <v>40226</v>
      </c>
      <c r="E109">
        <v>109.1</v>
      </c>
      <c r="H109" s="61" t="s">
        <v>116</v>
      </c>
      <c r="J109" s="8">
        <v>1.1000000000000001</v>
      </c>
      <c r="K109" s="5" t="s">
        <v>122</v>
      </c>
    </row>
    <row r="110" spans="1:11">
      <c r="A110" s="5" t="s">
        <v>180</v>
      </c>
      <c r="B110" s="5" t="s">
        <v>182</v>
      </c>
      <c r="C110" s="104">
        <v>40226</v>
      </c>
      <c r="E110">
        <v>109.1</v>
      </c>
      <c r="H110" s="61" t="s">
        <v>117</v>
      </c>
      <c r="I110"/>
      <c r="J110" s="113">
        <v>7.0000000000000007E-2</v>
      </c>
      <c r="K110" s="5" t="s">
        <v>122</v>
      </c>
    </row>
    <row r="111" spans="1:11">
      <c r="A111" s="5" t="s">
        <v>180</v>
      </c>
      <c r="B111" s="5" t="s">
        <v>186</v>
      </c>
      <c r="C111" s="104">
        <v>40226</v>
      </c>
      <c r="E111">
        <v>109.1</v>
      </c>
      <c r="H111" s="61" t="s">
        <v>117</v>
      </c>
      <c r="I111"/>
      <c r="J111" s="113">
        <v>0.06</v>
      </c>
      <c r="K111" s="5" t="s">
        <v>122</v>
      </c>
    </row>
    <row r="112" spans="1:11">
      <c r="A112" s="5" t="s">
        <v>180</v>
      </c>
      <c r="B112" s="5" t="s">
        <v>182</v>
      </c>
      <c r="C112" s="104">
        <v>40226</v>
      </c>
      <c r="E112">
        <v>109.1</v>
      </c>
      <c r="H112" s="61" t="s">
        <v>118</v>
      </c>
      <c r="J112" s="8">
        <v>0.2</v>
      </c>
      <c r="K112" s="5" t="s">
        <v>122</v>
      </c>
    </row>
    <row r="113" spans="1:14">
      <c r="A113" s="5" t="s">
        <v>180</v>
      </c>
      <c r="B113" s="5" t="s">
        <v>186</v>
      </c>
      <c r="C113" s="104">
        <v>40226</v>
      </c>
      <c r="E113">
        <v>109.1</v>
      </c>
      <c r="H113" s="61" t="s">
        <v>118</v>
      </c>
      <c r="J113" s="8">
        <v>1.1000000000000001</v>
      </c>
      <c r="K113" s="5" t="s">
        <v>122</v>
      </c>
    </row>
    <row r="114" spans="1:14">
      <c r="A114" s="5" t="s">
        <v>180</v>
      </c>
      <c r="B114" s="5" t="s">
        <v>187</v>
      </c>
      <c r="C114" s="104">
        <v>40226</v>
      </c>
      <c r="E114">
        <v>112.5</v>
      </c>
      <c r="H114" s="61" t="s">
        <v>108</v>
      </c>
      <c r="I114" s="5" t="s">
        <v>106</v>
      </c>
      <c r="J114" s="8">
        <v>0.2</v>
      </c>
      <c r="K114" s="64" t="s">
        <v>122</v>
      </c>
    </row>
    <row r="115" spans="1:14">
      <c r="A115" s="5" t="s">
        <v>180</v>
      </c>
      <c r="B115" s="5" t="s">
        <v>188</v>
      </c>
      <c r="C115" s="104">
        <v>40226</v>
      </c>
      <c r="E115">
        <v>113.7</v>
      </c>
      <c r="H115" s="61" t="s">
        <v>108</v>
      </c>
      <c r="I115" s="5" t="s">
        <v>106</v>
      </c>
      <c r="J115" s="8">
        <v>0.2</v>
      </c>
      <c r="K115" s="5" t="s">
        <v>122</v>
      </c>
    </row>
    <row r="116" spans="1:14">
      <c r="A116" s="5" t="s">
        <v>180</v>
      </c>
      <c r="B116" s="5" t="s">
        <v>187</v>
      </c>
      <c r="C116" s="104">
        <v>40226</v>
      </c>
      <c r="E116">
        <v>112.5</v>
      </c>
      <c r="H116" s="61" t="s">
        <v>116</v>
      </c>
      <c r="J116" s="8">
        <v>1.2</v>
      </c>
      <c r="K116" s="5" t="s">
        <v>122</v>
      </c>
    </row>
    <row r="117" spans="1:14">
      <c r="A117" s="5" t="s">
        <v>180</v>
      </c>
      <c r="B117" s="5" t="s">
        <v>188</v>
      </c>
      <c r="C117" s="104">
        <v>40226</v>
      </c>
      <c r="E117">
        <v>113.7</v>
      </c>
      <c r="H117" s="61" t="s">
        <v>116</v>
      </c>
      <c r="J117" s="8">
        <v>1.1000000000000001</v>
      </c>
      <c r="K117" s="5" t="s">
        <v>122</v>
      </c>
    </row>
    <row r="118" spans="1:14">
      <c r="A118" s="5" t="s">
        <v>180</v>
      </c>
      <c r="B118" s="5" t="s">
        <v>187</v>
      </c>
      <c r="C118" s="104">
        <v>40226</v>
      </c>
      <c r="E118">
        <v>112.5</v>
      </c>
      <c r="H118" s="61" t="s">
        <v>117</v>
      </c>
      <c r="I118"/>
      <c r="J118" s="113">
        <v>0.06</v>
      </c>
      <c r="K118" s="5" t="s">
        <v>122</v>
      </c>
    </row>
    <row r="119" spans="1:14">
      <c r="A119" s="5" t="s">
        <v>180</v>
      </c>
      <c r="B119" s="5" t="s">
        <v>188</v>
      </c>
      <c r="C119" s="104">
        <v>40226</v>
      </c>
      <c r="E119">
        <v>113.7</v>
      </c>
      <c r="H119" s="61" t="s">
        <v>117</v>
      </c>
      <c r="I119"/>
      <c r="J119" s="113">
        <v>0.06</v>
      </c>
      <c r="K119" s="5" t="s">
        <v>122</v>
      </c>
    </row>
    <row r="120" spans="1:14">
      <c r="A120" s="5" t="s">
        <v>180</v>
      </c>
      <c r="B120" s="5" t="s">
        <v>187</v>
      </c>
      <c r="C120" s="104">
        <v>40226</v>
      </c>
      <c r="E120">
        <v>112.5</v>
      </c>
      <c r="H120" s="61" t="s">
        <v>118</v>
      </c>
      <c r="J120" s="8">
        <v>2.1</v>
      </c>
      <c r="K120" s="5" t="s">
        <v>122</v>
      </c>
    </row>
    <row r="121" spans="1:14">
      <c r="A121" s="5" t="s">
        <v>180</v>
      </c>
      <c r="B121" s="5" t="s">
        <v>188</v>
      </c>
      <c r="C121" s="104">
        <v>40226</v>
      </c>
      <c r="E121">
        <v>113.7</v>
      </c>
      <c r="H121" s="61" t="s">
        <v>118</v>
      </c>
      <c r="J121" s="8">
        <v>1.8</v>
      </c>
      <c r="K121" s="5" t="s">
        <v>122</v>
      </c>
    </row>
    <row r="122" spans="1:14">
      <c r="C122" s="104"/>
      <c r="H122" s="65"/>
    </row>
    <row r="123" spans="1:14">
      <c r="C123" s="104"/>
      <c r="H123" s="65"/>
    </row>
    <row r="124" spans="1:14" customFormat="1">
      <c r="A124" s="5"/>
      <c r="B124" s="65"/>
      <c r="C124" s="82"/>
      <c r="H124" s="65"/>
      <c r="J124" s="1"/>
      <c r="K124" s="64"/>
      <c r="L124" s="2"/>
      <c r="M124" s="6"/>
      <c r="N124" s="1"/>
    </row>
    <row r="126" spans="1:14">
      <c r="A126" s="3" t="s">
        <v>119</v>
      </c>
    </row>
    <row r="127" spans="1:14">
      <c r="A127" s="5" t="s">
        <v>174</v>
      </c>
      <c r="B127" s="115" t="s">
        <v>182</v>
      </c>
      <c r="C127" s="104">
        <v>40161</v>
      </c>
      <c r="E127">
        <v>89.2</v>
      </c>
      <c r="H127" s="61" t="s">
        <v>108</v>
      </c>
      <c r="I127" s="5" t="s">
        <v>106</v>
      </c>
      <c r="J127" s="8">
        <v>0.2</v>
      </c>
      <c r="K127" s="115" t="s">
        <v>143</v>
      </c>
    </row>
    <row r="128" spans="1:14">
      <c r="A128" s="5" t="s">
        <v>174</v>
      </c>
      <c r="B128" s="115" t="s">
        <v>183</v>
      </c>
      <c r="C128" s="104">
        <v>40161</v>
      </c>
      <c r="E128">
        <v>89.5</v>
      </c>
      <c r="H128" s="61" t="s">
        <v>108</v>
      </c>
      <c r="I128" s="5" t="s">
        <v>106</v>
      </c>
      <c r="J128" s="8">
        <v>0.2</v>
      </c>
      <c r="K128" s="115" t="s">
        <v>143</v>
      </c>
    </row>
    <row r="129" spans="1:11">
      <c r="A129" s="5" t="s">
        <v>174</v>
      </c>
      <c r="B129" s="115" t="s">
        <v>166</v>
      </c>
      <c r="C129" s="104">
        <v>40161</v>
      </c>
      <c r="E129">
        <v>88.3</v>
      </c>
      <c r="H129" s="61" t="s">
        <v>108</v>
      </c>
      <c r="I129" s="5" t="s">
        <v>106</v>
      </c>
      <c r="J129" s="8">
        <v>0.2</v>
      </c>
      <c r="K129" s="115" t="s">
        <v>143</v>
      </c>
    </row>
    <row r="130" spans="1:11">
      <c r="A130" s="5" t="s">
        <v>174</v>
      </c>
      <c r="B130" s="115" t="s">
        <v>184</v>
      </c>
      <c r="C130" s="104">
        <v>40161</v>
      </c>
      <c r="E130">
        <v>88.3</v>
      </c>
      <c r="H130" s="61" t="s">
        <v>108</v>
      </c>
      <c r="I130" s="5" t="s">
        <v>106</v>
      </c>
      <c r="J130" s="8">
        <v>0.2</v>
      </c>
      <c r="K130" s="115" t="s">
        <v>143</v>
      </c>
    </row>
    <row r="131" spans="1:11">
      <c r="A131" s="5" t="s">
        <v>174</v>
      </c>
      <c r="B131" s="115" t="s">
        <v>167</v>
      </c>
      <c r="C131" s="104">
        <v>40161</v>
      </c>
      <c r="E131">
        <v>90.2</v>
      </c>
      <c r="H131" s="61" t="s">
        <v>108</v>
      </c>
      <c r="I131" s="5" t="s">
        <v>106</v>
      </c>
      <c r="J131" s="8">
        <v>0.2</v>
      </c>
      <c r="K131" s="115" t="s">
        <v>143</v>
      </c>
    </row>
    <row r="132" spans="1:11">
      <c r="A132" s="5" t="s">
        <v>174</v>
      </c>
      <c r="B132" s="115" t="s">
        <v>168</v>
      </c>
      <c r="C132" s="104">
        <v>40161</v>
      </c>
      <c r="E132">
        <v>86</v>
      </c>
      <c r="H132" s="61" t="s">
        <v>108</v>
      </c>
      <c r="I132" s="5" t="s">
        <v>106</v>
      </c>
      <c r="J132" s="8">
        <v>0.2</v>
      </c>
      <c r="K132" s="115" t="s">
        <v>143</v>
      </c>
    </row>
    <row r="133" spans="1:11">
      <c r="A133" s="5" t="s">
        <v>174</v>
      </c>
      <c r="B133" s="115" t="s">
        <v>182</v>
      </c>
      <c r="C133" s="104">
        <v>40161</v>
      </c>
      <c r="E133">
        <v>89.2</v>
      </c>
      <c r="H133" s="61" t="s">
        <v>116</v>
      </c>
      <c r="J133" s="8">
        <v>1.7</v>
      </c>
      <c r="K133" s="115" t="s">
        <v>143</v>
      </c>
    </row>
    <row r="134" spans="1:11">
      <c r="A134" s="5" t="s">
        <v>174</v>
      </c>
      <c r="B134" s="115" t="s">
        <v>183</v>
      </c>
      <c r="C134" s="104">
        <v>40161</v>
      </c>
      <c r="E134">
        <v>89.5</v>
      </c>
      <c r="H134" s="61" t="s">
        <v>116</v>
      </c>
      <c r="J134" s="8">
        <v>1.7</v>
      </c>
      <c r="K134" s="115" t="s">
        <v>143</v>
      </c>
    </row>
    <row r="135" spans="1:11">
      <c r="A135" s="5" t="s">
        <v>174</v>
      </c>
      <c r="B135" s="115" t="s">
        <v>166</v>
      </c>
      <c r="C135" s="104">
        <v>40161</v>
      </c>
      <c r="E135">
        <v>88.3</v>
      </c>
      <c r="H135" s="61" t="s">
        <v>116</v>
      </c>
      <c r="J135" s="8">
        <v>1.6</v>
      </c>
      <c r="K135" s="115" t="s">
        <v>143</v>
      </c>
    </row>
    <row r="136" spans="1:11">
      <c r="A136" s="5" t="s">
        <v>174</v>
      </c>
      <c r="B136" s="115" t="s">
        <v>184</v>
      </c>
      <c r="C136" s="104">
        <v>40161</v>
      </c>
      <c r="E136">
        <v>88.3</v>
      </c>
      <c r="H136" s="61" t="s">
        <v>116</v>
      </c>
      <c r="J136" s="8">
        <v>1.7</v>
      </c>
      <c r="K136" s="115" t="s">
        <v>143</v>
      </c>
    </row>
    <row r="137" spans="1:11">
      <c r="A137" s="5" t="s">
        <v>174</v>
      </c>
      <c r="B137" s="115" t="s">
        <v>167</v>
      </c>
      <c r="C137" s="104">
        <v>40161</v>
      </c>
      <c r="E137">
        <v>90.2</v>
      </c>
      <c r="H137" s="61" t="s">
        <v>116</v>
      </c>
      <c r="J137" s="8">
        <v>1.6</v>
      </c>
      <c r="K137" s="115" t="s">
        <v>143</v>
      </c>
    </row>
    <row r="138" spans="1:11">
      <c r="A138" s="5" t="s">
        <v>174</v>
      </c>
      <c r="B138" s="115" t="s">
        <v>168</v>
      </c>
      <c r="C138" s="104">
        <v>40161</v>
      </c>
      <c r="E138">
        <v>86</v>
      </c>
      <c r="H138" s="61" t="s">
        <v>116</v>
      </c>
      <c r="J138" s="8">
        <v>1.6</v>
      </c>
      <c r="K138" s="115" t="s">
        <v>143</v>
      </c>
    </row>
    <row r="139" spans="1:11">
      <c r="A139" s="5" t="s">
        <v>174</v>
      </c>
      <c r="B139" s="115" t="s">
        <v>182</v>
      </c>
      <c r="C139" s="104">
        <v>40161</v>
      </c>
      <c r="E139">
        <v>89.2</v>
      </c>
      <c r="H139" s="61" t="s">
        <v>117</v>
      </c>
      <c r="J139" s="8">
        <v>0.84</v>
      </c>
      <c r="K139" s="115" t="s">
        <v>143</v>
      </c>
    </row>
    <row r="140" spans="1:11">
      <c r="A140" s="5" t="s">
        <v>174</v>
      </c>
      <c r="B140" s="115" t="s">
        <v>183</v>
      </c>
      <c r="C140" s="104">
        <v>40161</v>
      </c>
      <c r="E140">
        <v>89.5</v>
      </c>
      <c r="H140" s="61" t="s">
        <v>117</v>
      </c>
      <c r="J140" s="8">
        <v>0.8</v>
      </c>
      <c r="K140" s="115" t="s">
        <v>143</v>
      </c>
    </row>
    <row r="141" spans="1:11">
      <c r="A141" s="5" t="s">
        <v>174</v>
      </c>
      <c r="B141" s="115" t="s">
        <v>166</v>
      </c>
      <c r="C141" s="104">
        <v>40161</v>
      </c>
      <c r="E141">
        <v>88.3</v>
      </c>
      <c r="H141" s="61" t="s">
        <v>117</v>
      </c>
      <c r="J141" s="8">
        <v>0.87</v>
      </c>
      <c r="K141" s="115" t="s">
        <v>143</v>
      </c>
    </row>
    <row r="142" spans="1:11">
      <c r="A142" s="5" t="s">
        <v>174</v>
      </c>
      <c r="B142" s="115" t="s">
        <v>184</v>
      </c>
      <c r="C142" s="104">
        <v>40161</v>
      </c>
      <c r="E142">
        <v>88.3</v>
      </c>
      <c r="H142" s="61" t="s">
        <v>117</v>
      </c>
      <c r="J142" s="8">
        <v>0.86</v>
      </c>
      <c r="K142" s="115" t="s">
        <v>143</v>
      </c>
    </row>
    <row r="143" spans="1:11">
      <c r="A143" s="5" t="s">
        <v>174</v>
      </c>
      <c r="B143" s="115" t="s">
        <v>167</v>
      </c>
      <c r="C143" s="104">
        <v>40161</v>
      </c>
      <c r="E143">
        <v>90.2</v>
      </c>
      <c r="H143" s="61" t="s">
        <v>117</v>
      </c>
      <c r="J143" s="8">
        <v>1.01</v>
      </c>
      <c r="K143" s="115" t="s">
        <v>143</v>
      </c>
    </row>
    <row r="144" spans="1:11">
      <c r="A144" s="5" t="s">
        <v>174</v>
      </c>
      <c r="B144" s="115" t="s">
        <v>168</v>
      </c>
      <c r="C144" s="104">
        <v>40161</v>
      </c>
      <c r="E144">
        <v>86</v>
      </c>
      <c r="H144" s="61" t="s">
        <v>117</v>
      </c>
      <c r="J144" s="8">
        <v>0.75</v>
      </c>
      <c r="K144" s="115" t="s">
        <v>143</v>
      </c>
    </row>
    <row r="145" spans="1:11">
      <c r="A145" s="5" t="s">
        <v>174</v>
      </c>
      <c r="B145" s="115" t="s">
        <v>182</v>
      </c>
      <c r="C145" s="104">
        <v>40161</v>
      </c>
      <c r="E145">
        <v>89.2</v>
      </c>
      <c r="H145" s="61" t="s">
        <v>118</v>
      </c>
      <c r="I145" s="115" t="s">
        <v>106</v>
      </c>
      <c r="J145" s="8">
        <v>0.1</v>
      </c>
      <c r="K145" s="115" t="s">
        <v>143</v>
      </c>
    </row>
    <row r="146" spans="1:11">
      <c r="A146" s="5" t="s">
        <v>174</v>
      </c>
      <c r="B146" s="115" t="s">
        <v>183</v>
      </c>
      <c r="C146" s="104">
        <v>40161</v>
      </c>
      <c r="E146">
        <v>89.5</v>
      </c>
      <c r="H146" s="61" t="s">
        <v>118</v>
      </c>
      <c r="I146" s="115" t="s">
        <v>106</v>
      </c>
      <c r="J146" s="8">
        <v>0.1</v>
      </c>
      <c r="K146" s="115" t="s">
        <v>143</v>
      </c>
    </row>
    <row r="147" spans="1:11">
      <c r="A147" s="5" t="s">
        <v>174</v>
      </c>
      <c r="B147" s="115" t="s">
        <v>166</v>
      </c>
      <c r="C147" s="104">
        <v>40161</v>
      </c>
      <c r="E147">
        <v>88.3</v>
      </c>
      <c r="H147" s="61" t="s">
        <v>118</v>
      </c>
      <c r="I147" s="115" t="s">
        <v>106</v>
      </c>
      <c r="J147" s="8">
        <v>0.1</v>
      </c>
      <c r="K147" s="115" t="s">
        <v>143</v>
      </c>
    </row>
    <row r="148" spans="1:11">
      <c r="A148" s="5" t="s">
        <v>174</v>
      </c>
      <c r="B148" s="115" t="s">
        <v>184</v>
      </c>
      <c r="C148" s="104">
        <v>40161</v>
      </c>
      <c r="E148">
        <v>88.3</v>
      </c>
      <c r="H148" s="61" t="s">
        <v>118</v>
      </c>
      <c r="J148" s="8">
        <v>0.8</v>
      </c>
      <c r="K148" s="115" t="s">
        <v>143</v>
      </c>
    </row>
    <row r="149" spans="1:11">
      <c r="A149" s="5" t="s">
        <v>174</v>
      </c>
      <c r="B149" s="115" t="s">
        <v>167</v>
      </c>
      <c r="C149" s="104">
        <v>40161</v>
      </c>
      <c r="E149">
        <v>90.2</v>
      </c>
      <c r="H149" s="61" t="s">
        <v>118</v>
      </c>
      <c r="J149" s="8">
        <v>0.6</v>
      </c>
      <c r="K149" s="115" t="s">
        <v>143</v>
      </c>
    </row>
    <row r="150" spans="1:11">
      <c r="A150" s="5" t="s">
        <v>174</v>
      </c>
      <c r="B150" s="115" t="s">
        <v>168</v>
      </c>
      <c r="C150" s="104">
        <v>40161</v>
      </c>
      <c r="E150">
        <v>86</v>
      </c>
      <c r="H150" s="61" t="s">
        <v>118</v>
      </c>
      <c r="I150" s="115" t="s">
        <v>106</v>
      </c>
      <c r="J150" s="8">
        <v>0.1</v>
      </c>
      <c r="K150" s="115" t="s">
        <v>143</v>
      </c>
    </row>
    <row r="151" spans="1:11">
      <c r="A151" s="3"/>
    </row>
    <row r="152" spans="1:11">
      <c r="A152" s="3"/>
    </row>
    <row r="153" spans="1:11">
      <c r="A153" s="115" t="s">
        <v>180</v>
      </c>
      <c r="B153" s="115" t="s">
        <v>182</v>
      </c>
      <c r="C153" s="104">
        <v>40155</v>
      </c>
      <c r="E153" s="5">
        <v>93.5</v>
      </c>
      <c r="H153" s="61" t="s">
        <v>108</v>
      </c>
      <c r="I153" s="5" t="s">
        <v>106</v>
      </c>
      <c r="J153" s="8">
        <v>0.2</v>
      </c>
      <c r="K153" s="5" t="s">
        <v>143</v>
      </c>
    </row>
    <row r="154" spans="1:11">
      <c r="A154" s="115" t="s">
        <v>180</v>
      </c>
      <c r="B154" s="115" t="s">
        <v>183</v>
      </c>
      <c r="C154" s="104">
        <v>40155</v>
      </c>
      <c r="E154" s="5">
        <v>93.6</v>
      </c>
      <c r="H154" s="61" t="s">
        <v>108</v>
      </c>
      <c r="I154" s="5" t="s">
        <v>106</v>
      </c>
      <c r="J154" s="8">
        <v>0.2</v>
      </c>
      <c r="K154" s="5" t="s">
        <v>143</v>
      </c>
    </row>
    <row r="155" spans="1:11">
      <c r="A155" s="115" t="s">
        <v>180</v>
      </c>
      <c r="B155" s="115" t="s">
        <v>166</v>
      </c>
      <c r="C155" s="104">
        <v>40155</v>
      </c>
      <c r="E155" s="5">
        <v>89.7</v>
      </c>
      <c r="H155" s="61" t="s">
        <v>108</v>
      </c>
      <c r="I155" s="5" t="s">
        <v>106</v>
      </c>
      <c r="J155" s="8">
        <v>0.2</v>
      </c>
      <c r="K155" s="5" t="s">
        <v>143</v>
      </c>
    </row>
    <row r="156" spans="1:11">
      <c r="A156" s="115" t="s">
        <v>180</v>
      </c>
      <c r="B156" s="115" t="s">
        <v>184</v>
      </c>
      <c r="C156" s="104">
        <v>40155</v>
      </c>
      <c r="E156" s="5">
        <v>89.7</v>
      </c>
      <c r="H156" s="61" t="s">
        <v>108</v>
      </c>
      <c r="I156" s="5" t="s">
        <v>106</v>
      </c>
      <c r="J156" s="8">
        <v>0.2</v>
      </c>
      <c r="K156" s="5" t="s">
        <v>143</v>
      </c>
    </row>
    <row r="157" spans="1:11">
      <c r="A157" s="115" t="s">
        <v>180</v>
      </c>
      <c r="B157" s="115" t="s">
        <v>167</v>
      </c>
      <c r="C157" s="104">
        <v>40155</v>
      </c>
      <c r="E157">
        <v>91.4</v>
      </c>
      <c r="H157" s="61" t="s">
        <v>108</v>
      </c>
      <c r="I157" s="5" t="s">
        <v>106</v>
      </c>
      <c r="J157" s="8">
        <v>0.2</v>
      </c>
      <c r="K157" s="5" t="s">
        <v>143</v>
      </c>
    </row>
    <row r="158" spans="1:11">
      <c r="A158" s="115" t="s">
        <v>180</v>
      </c>
      <c r="B158" s="115" t="s">
        <v>168</v>
      </c>
      <c r="C158" s="104">
        <v>40155</v>
      </c>
      <c r="E158">
        <v>87.8</v>
      </c>
      <c r="H158" s="61" t="s">
        <v>108</v>
      </c>
      <c r="I158" s="5" t="s">
        <v>106</v>
      </c>
      <c r="J158" s="8">
        <v>0.2</v>
      </c>
      <c r="K158" s="5" t="s">
        <v>143</v>
      </c>
    </row>
    <row r="159" spans="1:11">
      <c r="A159" s="115" t="s">
        <v>180</v>
      </c>
      <c r="B159" s="115" t="s">
        <v>182</v>
      </c>
      <c r="C159" s="104">
        <v>40155</v>
      </c>
      <c r="E159" s="5">
        <v>93.5</v>
      </c>
      <c r="H159" s="61" t="s">
        <v>116</v>
      </c>
      <c r="J159" s="8">
        <v>3.9</v>
      </c>
      <c r="K159" s="5" t="s">
        <v>143</v>
      </c>
    </row>
    <row r="160" spans="1:11">
      <c r="A160" s="115" t="s">
        <v>180</v>
      </c>
      <c r="B160" s="115" t="s">
        <v>183</v>
      </c>
      <c r="C160" s="104">
        <v>40155</v>
      </c>
      <c r="E160" s="5">
        <v>93.6</v>
      </c>
      <c r="H160" s="61" t="s">
        <v>116</v>
      </c>
      <c r="J160" s="8">
        <v>4</v>
      </c>
      <c r="K160" s="5" t="s">
        <v>143</v>
      </c>
    </row>
    <row r="161" spans="1:11">
      <c r="A161" s="115" t="s">
        <v>180</v>
      </c>
      <c r="B161" s="115" t="s">
        <v>166</v>
      </c>
      <c r="C161" s="104">
        <v>40155</v>
      </c>
      <c r="E161" s="5">
        <v>89.7</v>
      </c>
      <c r="H161" s="61" t="s">
        <v>116</v>
      </c>
      <c r="J161" s="8">
        <v>3.1</v>
      </c>
      <c r="K161" s="5" t="s">
        <v>143</v>
      </c>
    </row>
    <row r="162" spans="1:11">
      <c r="A162" s="115" t="s">
        <v>180</v>
      </c>
      <c r="B162" s="115" t="s">
        <v>184</v>
      </c>
      <c r="C162" s="104">
        <v>40155</v>
      </c>
      <c r="E162" s="5">
        <v>89.7</v>
      </c>
      <c r="H162" s="61" t="s">
        <v>116</v>
      </c>
      <c r="J162" s="8">
        <v>3.1</v>
      </c>
      <c r="K162" s="5" t="s">
        <v>143</v>
      </c>
    </row>
    <row r="163" spans="1:11">
      <c r="A163" s="115" t="s">
        <v>180</v>
      </c>
      <c r="B163" s="115" t="s">
        <v>167</v>
      </c>
      <c r="C163" s="104">
        <v>40155</v>
      </c>
      <c r="E163">
        <v>91.4</v>
      </c>
      <c r="H163" s="61" t="s">
        <v>116</v>
      </c>
      <c r="J163" s="8">
        <v>2.9</v>
      </c>
      <c r="K163" s="5" t="s">
        <v>143</v>
      </c>
    </row>
    <row r="164" spans="1:11">
      <c r="A164" s="115" t="s">
        <v>180</v>
      </c>
      <c r="B164" s="115" t="s">
        <v>168</v>
      </c>
      <c r="C164" s="104">
        <v>40155</v>
      </c>
      <c r="E164">
        <v>87.8</v>
      </c>
      <c r="H164" s="61" t="s">
        <v>116</v>
      </c>
      <c r="J164" s="8">
        <v>3</v>
      </c>
      <c r="K164" s="5" t="s">
        <v>143</v>
      </c>
    </row>
    <row r="165" spans="1:11">
      <c r="A165" s="115" t="s">
        <v>180</v>
      </c>
      <c r="B165" s="115" t="s">
        <v>182</v>
      </c>
      <c r="C165" s="104">
        <v>40155</v>
      </c>
      <c r="E165" s="5">
        <v>93.5</v>
      </c>
      <c r="H165" s="61" t="s">
        <v>117</v>
      </c>
      <c r="J165" s="8">
        <v>1.64</v>
      </c>
      <c r="K165" s="5" t="s">
        <v>143</v>
      </c>
    </row>
    <row r="166" spans="1:11">
      <c r="A166" s="115" t="s">
        <v>180</v>
      </c>
      <c r="B166" s="115" t="s">
        <v>183</v>
      </c>
      <c r="C166" s="104">
        <v>40155</v>
      </c>
      <c r="E166" s="5">
        <v>93.6</v>
      </c>
      <c r="H166" s="61" t="s">
        <v>117</v>
      </c>
      <c r="J166" s="8">
        <v>1.54</v>
      </c>
      <c r="K166" s="5" t="s">
        <v>143</v>
      </c>
    </row>
    <row r="167" spans="1:11">
      <c r="A167" s="115" t="s">
        <v>180</v>
      </c>
      <c r="B167" s="115" t="s">
        <v>166</v>
      </c>
      <c r="C167" s="104">
        <v>40155</v>
      </c>
      <c r="E167" s="5">
        <v>89.7</v>
      </c>
      <c r="H167" s="61" t="s">
        <v>117</v>
      </c>
      <c r="J167" s="8">
        <v>1.44</v>
      </c>
      <c r="K167" s="5" t="s">
        <v>143</v>
      </c>
    </row>
    <row r="168" spans="1:11">
      <c r="A168" s="115" t="s">
        <v>180</v>
      </c>
      <c r="B168" s="115" t="s">
        <v>184</v>
      </c>
      <c r="C168" s="104">
        <v>40155</v>
      </c>
      <c r="E168" s="5">
        <v>89.7</v>
      </c>
      <c r="H168" s="61" t="s">
        <v>117</v>
      </c>
      <c r="J168" s="8">
        <v>1.56</v>
      </c>
      <c r="K168" s="5" t="s">
        <v>143</v>
      </c>
    </row>
    <row r="169" spans="1:11">
      <c r="A169" s="115" t="s">
        <v>180</v>
      </c>
      <c r="B169" s="115" t="s">
        <v>167</v>
      </c>
      <c r="C169" s="104">
        <v>40155</v>
      </c>
      <c r="E169">
        <v>91.4</v>
      </c>
      <c r="H169" s="61" t="s">
        <v>117</v>
      </c>
      <c r="J169" s="8">
        <v>1.31</v>
      </c>
      <c r="K169" s="5" t="s">
        <v>143</v>
      </c>
    </row>
    <row r="170" spans="1:11">
      <c r="A170" s="115" t="s">
        <v>180</v>
      </c>
      <c r="B170" s="115" t="s">
        <v>168</v>
      </c>
      <c r="C170" s="104">
        <v>40155</v>
      </c>
      <c r="E170">
        <v>87.8</v>
      </c>
      <c r="H170" s="61" t="s">
        <v>117</v>
      </c>
      <c r="J170" s="8">
        <v>1.28</v>
      </c>
      <c r="K170" s="5" t="s">
        <v>143</v>
      </c>
    </row>
    <row r="171" spans="1:11">
      <c r="A171" s="115" t="s">
        <v>180</v>
      </c>
      <c r="B171" s="115" t="s">
        <v>182</v>
      </c>
      <c r="C171" s="104">
        <v>40155</v>
      </c>
      <c r="E171" s="5">
        <v>93.5</v>
      </c>
      <c r="H171" s="61" t="s">
        <v>118</v>
      </c>
      <c r="I171" s="115" t="s">
        <v>106</v>
      </c>
      <c r="J171" s="8">
        <v>0.1</v>
      </c>
      <c r="K171" s="5" t="s">
        <v>143</v>
      </c>
    </row>
    <row r="172" spans="1:11">
      <c r="A172" s="115" t="s">
        <v>180</v>
      </c>
      <c r="B172" s="115" t="s">
        <v>183</v>
      </c>
      <c r="C172" s="104">
        <v>40155</v>
      </c>
      <c r="E172" s="5">
        <v>93.6</v>
      </c>
      <c r="H172" s="61" t="s">
        <v>118</v>
      </c>
      <c r="J172" s="8">
        <v>0.2</v>
      </c>
      <c r="K172" s="5" t="s">
        <v>143</v>
      </c>
    </row>
    <row r="173" spans="1:11">
      <c r="A173" s="115" t="s">
        <v>180</v>
      </c>
      <c r="B173" s="115" t="s">
        <v>166</v>
      </c>
      <c r="C173" s="104">
        <v>40155</v>
      </c>
      <c r="E173" s="5">
        <v>89.7</v>
      </c>
      <c r="H173" s="61" t="s">
        <v>118</v>
      </c>
      <c r="I173" s="115" t="s">
        <v>106</v>
      </c>
      <c r="J173" s="8">
        <v>0.1</v>
      </c>
      <c r="K173" s="5" t="s">
        <v>143</v>
      </c>
    </row>
    <row r="174" spans="1:11">
      <c r="A174" s="115" t="s">
        <v>180</v>
      </c>
      <c r="B174" s="115" t="s">
        <v>184</v>
      </c>
      <c r="C174" s="104">
        <v>40155</v>
      </c>
      <c r="E174" s="5">
        <v>89.7</v>
      </c>
      <c r="H174" s="61" t="s">
        <v>118</v>
      </c>
      <c r="I174" s="115" t="s">
        <v>106</v>
      </c>
      <c r="J174" s="8">
        <v>0.1</v>
      </c>
      <c r="K174" s="5" t="s">
        <v>143</v>
      </c>
    </row>
    <row r="175" spans="1:11">
      <c r="A175" s="115" t="s">
        <v>180</v>
      </c>
      <c r="B175" s="115" t="s">
        <v>167</v>
      </c>
      <c r="C175" s="104">
        <v>40155</v>
      </c>
      <c r="E175">
        <v>91.4</v>
      </c>
      <c r="H175" s="61" t="s">
        <v>118</v>
      </c>
      <c r="I175" s="115" t="s">
        <v>106</v>
      </c>
      <c r="J175" s="8">
        <v>0.1</v>
      </c>
      <c r="K175" s="5" t="s">
        <v>143</v>
      </c>
    </row>
    <row r="176" spans="1:11">
      <c r="A176" s="115" t="s">
        <v>180</v>
      </c>
      <c r="B176" s="115" t="s">
        <v>168</v>
      </c>
      <c r="C176" s="104">
        <v>40155</v>
      </c>
      <c r="E176">
        <v>87.8</v>
      </c>
      <c r="H176" s="61" t="s">
        <v>118</v>
      </c>
      <c r="J176" s="8">
        <v>1.3</v>
      </c>
      <c r="K176" s="5" t="s">
        <v>143</v>
      </c>
    </row>
    <row r="177" spans="1:11">
      <c r="A177" s="3"/>
    </row>
    <row r="178" spans="1:11">
      <c r="A178" s="3"/>
    </row>
    <row r="179" spans="1:11">
      <c r="A179" s="5" t="s">
        <v>174</v>
      </c>
      <c r="B179" s="5" t="s">
        <v>165</v>
      </c>
      <c r="C179" s="104">
        <v>40134</v>
      </c>
      <c r="E179" s="5">
        <v>92.5</v>
      </c>
      <c r="H179" s="61" t="s">
        <v>116</v>
      </c>
      <c r="J179" s="8">
        <v>2.8</v>
      </c>
      <c r="K179" s="64" t="s">
        <v>141</v>
      </c>
    </row>
    <row r="180" spans="1:11">
      <c r="A180" s="5" t="s">
        <v>174</v>
      </c>
      <c r="B180" s="5" t="s">
        <v>165</v>
      </c>
      <c r="C180" s="104">
        <v>40134</v>
      </c>
      <c r="E180" s="5">
        <v>91.1</v>
      </c>
      <c r="H180" s="61" t="s">
        <v>116</v>
      </c>
      <c r="J180" s="8">
        <v>2.6</v>
      </c>
      <c r="K180" s="5" t="s">
        <v>142</v>
      </c>
    </row>
    <row r="181" spans="1:11">
      <c r="A181" s="5" t="s">
        <v>174</v>
      </c>
      <c r="B181" s="5" t="s">
        <v>165</v>
      </c>
      <c r="C181" s="104">
        <v>40134</v>
      </c>
      <c r="E181" s="5">
        <v>92.5</v>
      </c>
      <c r="H181" s="61" t="s">
        <v>108</v>
      </c>
      <c r="I181" s="5" t="s">
        <v>106</v>
      </c>
      <c r="J181" s="8">
        <v>0.2</v>
      </c>
      <c r="K181" s="64" t="s">
        <v>141</v>
      </c>
    </row>
    <row r="182" spans="1:11">
      <c r="A182" s="5" t="s">
        <v>174</v>
      </c>
      <c r="B182" s="5" t="s">
        <v>165</v>
      </c>
      <c r="C182" s="104">
        <v>40134</v>
      </c>
      <c r="E182" s="5">
        <v>91.1</v>
      </c>
      <c r="H182" s="61" t="s">
        <v>108</v>
      </c>
      <c r="I182" s="5" t="s">
        <v>106</v>
      </c>
      <c r="J182" s="8">
        <v>0.2</v>
      </c>
      <c r="K182" s="5" t="s">
        <v>142</v>
      </c>
    </row>
    <row r="183" spans="1:11">
      <c r="A183" s="5" t="s">
        <v>174</v>
      </c>
      <c r="B183" s="5" t="s">
        <v>165</v>
      </c>
      <c r="C183" s="104">
        <v>40134</v>
      </c>
      <c r="E183" s="5">
        <v>92.5</v>
      </c>
      <c r="H183" s="61" t="s">
        <v>117</v>
      </c>
      <c r="J183" s="8">
        <v>1.22</v>
      </c>
      <c r="K183" s="64" t="s">
        <v>141</v>
      </c>
    </row>
    <row r="184" spans="1:11">
      <c r="A184" s="5" t="s">
        <v>174</v>
      </c>
      <c r="B184" s="5" t="s">
        <v>165</v>
      </c>
      <c r="C184" s="104">
        <v>40134</v>
      </c>
      <c r="E184" s="5">
        <v>91.1</v>
      </c>
      <c r="H184" s="61" t="s">
        <v>117</v>
      </c>
      <c r="J184" s="8">
        <v>1.1499999999999999</v>
      </c>
      <c r="K184" s="5" t="s">
        <v>142</v>
      </c>
    </row>
    <row r="185" spans="1:11">
      <c r="A185" s="5" t="s">
        <v>174</v>
      </c>
      <c r="B185" s="5" t="s">
        <v>165</v>
      </c>
      <c r="C185" s="104">
        <v>40134</v>
      </c>
      <c r="E185" s="5">
        <v>92.5</v>
      </c>
      <c r="H185" s="61" t="s">
        <v>118</v>
      </c>
      <c r="J185" s="8">
        <v>12.1</v>
      </c>
      <c r="K185" s="64" t="s">
        <v>141</v>
      </c>
    </row>
    <row r="186" spans="1:11">
      <c r="A186" s="5" t="s">
        <v>174</v>
      </c>
      <c r="B186" s="5" t="s">
        <v>165</v>
      </c>
      <c r="C186" s="104">
        <v>40134</v>
      </c>
      <c r="E186" s="5">
        <v>91.1</v>
      </c>
      <c r="H186" s="61" t="s">
        <v>118</v>
      </c>
      <c r="J186" s="8">
        <v>11.3</v>
      </c>
      <c r="K186" s="5" t="s">
        <v>142</v>
      </c>
    </row>
    <row r="187" spans="1:11">
      <c r="A187" s="5" t="s">
        <v>174</v>
      </c>
      <c r="B187" s="5" t="s">
        <v>166</v>
      </c>
      <c r="C187" s="104">
        <v>40134</v>
      </c>
      <c r="E187" s="5">
        <v>91.6</v>
      </c>
      <c r="H187" s="61" t="s">
        <v>116</v>
      </c>
      <c r="J187" s="8">
        <v>2.2000000000000002</v>
      </c>
      <c r="K187" s="64" t="s">
        <v>143</v>
      </c>
    </row>
    <row r="188" spans="1:11">
      <c r="A188" s="5" t="s">
        <v>174</v>
      </c>
      <c r="B188" s="5" t="s">
        <v>166</v>
      </c>
      <c r="C188" s="104">
        <v>40134</v>
      </c>
      <c r="E188" s="5">
        <v>91.6</v>
      </c>
      <c r="H188" s="61" t="s">
        <v>108</v>
      </c>
      <c r="I188" s="5" t="s">
        <v>106</v>
      </c>
      <c r="J188" s="8">
        <v>0.2</v>
      </c>
      <c r="K188" s="64" t="s">
        <v>143</v>
      </c>
    </row>
    <row r="189" spans="1:11">
      <c r="A189" s="5" t="s">
        <v>174</v>
      </c>
      <c r="B189" s="5" t="s">
        <v>166</v>
      </c>
      <c r="C189" s="104">
        <v>40134</v>
      </c>
      <c r="E189" s="5">
        <v>91.6</v>
      </c>
      <c r="H189" s="61" t="s">
        <v>117</v>
      </c>
      <c r="J189" s="8">
        <v>1</v>
      </c>
      <c r="K189" s="64" t="s">
        <v>143</v>
      </c>
    </row>
    <row r="190" spans="1:11">
      <c r="A190" s="5" t="s">
        <v>174</v>
      </c>
      <c r="B190" s="5" t="s">
        <v>166</v>
      </c>
      <c r="C190" s="104">
        <v>40134</v>
      </c>
      <c r="E190" s="5">
        <v>91.6</v>
      </c>
      <c r="H190" s="61" t="s">
        <v>118</v>
      </c>
      <c r="J190" s="8">
        <v>7.5</v>
      </c>
      <c r="K190" s="64" t="s">
        <v>143</v>
      </c>
    </row>
    <row r="191" spans="1:11">
      <c r="A191" s="5" t="s">
        <v>174</v>
      </c>
      <c r="B191" s="5" t="s">
        <v>175</v>
      </c>
      <c r="C191" s="104">
        <v>40134</v>
      </c>
      <c r="E191" s="5">
        <v>91.6</v>
      </c>
      <c r="H191" s="61" t="s">
        <v>108</v>
      </c>
      <c r="I191" s="5" t="s">
        <v>106</v>
      </c>
      <c r="J191" s="8">
        <v>0.2</v>
      </c>
      <c r="K191" s="64" t="s">
        <v>143</v>
      </c>
    </row>
    <row r="192" spans="1:11">
      <c r="A192" s="5" t="s">
        <v>174</v>
      </c>
      <c r="B192" s="5" t="s">
        <v>175</v>
      </c>
      <c r="C192" s="104">
        <v>40134</v>
      </c>
      <c r="E192" s="5">
        <v>91.6</v>
      </c>
      <c r="H192" s="101" t="s">
        <v>116</v>
      </c>
      <c r="J192" s="8">
        <v>2</v>
      </c>
      <c r="K192" s="64" t="s">
        <v>143</v>
      </c>
    </row>
    <row r="193" spans="1:11">
      <c r="A193" s="5" t="s">
        <v>174</v>
      </c>
      <c r="B193" s="5" t="s">
        <v>175</v>
      </c>
      <c r="C193" s="104">
        <v>40134</v>
      </c>
      <c r="E193" s="5">
        <v>91.6</v>
      </c>
      <c r="H193" s="61" t="s">
        <v>117</v>
      </c>
      <c r="J193" s="8">
        <v>0.99</v>
      </c>
      <c r="K193" s="64" t="s">
        <v>143</v>
      </c>
    </row>
    <row r="194" spans="1:11">
      <c r="A194" s="5" t="s">
        <v>174</v>
      </c>
      <c r="B194" s="5" t="s">
        <v>175</v>
      </c>
      <c r="C194" s="104">
        <v>40134</v>
      </c>
      <c r="E194" s="5">
        <v>91.6</v>
      </c>
      <c r="H194" s="61" t="s">
        <v>118</v>
      </c>
      <c r="J194" s="8">
        <v>4</v>
      </c>
      <c r="K194" s="64" t="s">
        <v>143</v>
      </c>
    </row>
    <row r="195" spans="1:11">
      <c r="A195" s="5" t="s">
        <v>174</v>
      </c>
      <c r="B195" s="5" t="s">
        <v>167</v>
      </c>
      <c r="C195" s="104">
        <v>40134</v>
      </c>
      <c r="E195" s="5">
        <v>89.9</v>
      </c>
      <c r="H195" s="61" t="s">
        <v>116</v>
      </c>
      <c r="J195" s="8">
        <v>1.9</v>
      </c>
      <c r="K195" s="64" t="s">
        <v>143</v>
      </c>
    </row>
    <row r="196" spans="1:11">
      <c r="A196" s="5" t="s">
        <v>174</v>
      </c>
      <c r="B196" s="5" t="s">
        <v>167</v>
      </c>
      <c r="C196" s="104">
        <v>40134</v>
      </c>
      <c r="E196" s="5">
        <v>89.9</v>
      </c>
      <c r="H196" s="61" t="s">
        <v>108</v>
      </c>
      <c r="I196" s="5" t="s">
        <v>106</v>
      </c>
      <c r="J196" s="8">
        <v>0.2</v>
      </c>
      <c r="K196" s="64" t="s">
        <v>143</v>
      </c>
    </row>
    <row r="197" spans="1:11">
      <c r="A197" s="5" t="s">
        <v>174</v>
      </c>
      <c r="B197" s="5" t="s">
        <v>167</v>
      </c>
      <c r="C197" s="104">
        <v>40134</v>
      </c>
      <c r="E197" s="5">
        <v>89.9</v>
      </c>
      <c r="H197" s="61" t="s">
        <v>117</v>
      </c>
      <c r="J197" s="8">
        <v>0.92</v>
      </c>
      <c r="K197" s="64" t="s">
        <v>143</v>
      </c>
    </row>
    <row r="198" spans="1:11">
      <c r="A198" s="5" t="s">
        <v>174</v>
      </c>
      <c r="B198" s="5" t="s">
        <v>167</v>
      </c>
      <c r="C198" s="104">
        <v>40134</v>
      </c>
      <c r="E198" s="5">
        <v>89.9</v>
      </c>
      <c r="H198" s="61" t="s">
        <v>118</v>
      </c>
      <c r="J198" s="8">
        <v>0.8</v>
      </c>
      <c r="K198" s="64" t="s">
        <v>143</v>
      </c>
    </row>
    <row r="199" spans="1:11">
      <c r="A199" s="5" t="s">
        <v>174</v>
      </c>
      <c r="B199" s="5" t="s">
        <v>168</v>
      </c>
      <c r="C199" s="104">
        <v>40134</v>
      </c>
      <c r="E199" s="5">
        <v>92.5</v>
      </c>
      <c r="H199" s="61" t="s">
        <v>116</v>
      </c>
      <c r="J199" s="8">
        <v>5.7</v>
      </c>
      <c r="K199" s="64" t="s">
        <v>143</v>
      </c>
    </row>
    <row r="200" spans="1:11">
      <c r="A200" s="5" t="s">
        <v>174</v>
      </c>
      <c r="B200" s="5" t="s">
        <v>168</v>
      </c>
      <c r="C200" s="104">
        <v>40134</v>
      </c>
      <c r="E200" s="5">
        <v>92.5</v>
      </c>
      <c r="H200" s="61" t="s">
        <v>108</v>
      </c>
      <c r="I200" s="5" t="s">
        <v>106</v>
      </c>
      <c r="J200" s="8">
        <v>0.2</v>
      </c>
      <c r="K200" s="64" t="s">
        <v>143</v>
      </c>
    </row>
    <row r="201" spans="1:11">
      <c r="A201" s="5" t="s">
        <v>174</v>
      </c>
      <c r="B201" s="5" t="s">
        <v>168</v>
      </c>
      <c r="C201" s="104">
        <v>40134</v>
      </c>
      <c r="E201" s="5">
        <v>92.5</v>
      </c>
      <c r="H201" s="61" t="s">
        <v>117</v>
      </c>
      <c r="J201" s="8">
        <v>3.76</v>
      </c>
      <c r="K201" s="64" t="s">
        <v>143</v>
      </c>
    </row>
    <row r="202" spans="1:11">
      <c r="A202" s="5" t="s">
        <v>174</v>
      </c>
      <c r="B202" s="5" t="s">
        <v>168</v>
      </c>
      <c r="C202" s="104">
        <v>40134</v>
      </c>
      <c r="E202" s="5">
        <v>92.5</v>
      </c>
      <c r="H202" s="61" t="s">
        <v>118</v>
      </c>
      <c r="J202" s="8">
        <v>20</v>
      </c>
      <c r="K202" s="64" t="s">
        <v>143</v>
      </c>
    </row>
    <row r="203" spans="1:11">
      <c r="A203" s="5" t="s">
        <v>4</v>
      </c>
      <c r="B203" s="61" t="s">
        <v>107</v>
      </c>
      <c r="C203" s="62">
        <v>39875</v>
      </c>
      <c r="D203" s="62"/>
      <c r="E203" s="63">
        <v>107.5</v>
      </c>
      <c r="F203" s="62"/>
      <c r="G203" s="61"/>
      <c r="H203" s="61" t="s">
        <v>120</v>
      </c>
      <c r="I203" s="61"/>
      <c r="J203" s="64">
        <v>2</v>
      </c>
      <c r="K203" s="64" t="s">
        <v>109</v>
      </c>
    </row>
    <row r="204" spans="1:11">
      <c r="A204" s="5" t="s">
        <v>4</v>
      </c>
      <c r="B204" s="61" t="s">
        <v>110</v>
      </c>
      <c r="C204" s="62">
        <v>39875</v>
      </c>
      <c r="D204" s="62"/>
      <c r="E204" s="63">
        <v>106.1</v>
      </c>
      <c r="F204" s="62"/>
      <c r="G204" s="61"/>
      <c r="H204" s="61" t="s">
        <v>120</v>
      </c>
      <c r="I204" s="61"/>
      <c r="J204" s="64">
        <v>2</v>
      </c>
      <c r="K204" s="64" t="s">
        <v>111</v>
      </c>
    </row>
    <row r="205" spans="1:11">
      <c r="A205" s="5" t="s">
        <v>4</v>
      </c>
      <c r="B205" s="61" t="s">
        <v>121</v>
      </c>
      <c r="C205" s="62">
        <v>39875</v>
      </c>
      <c r="D205" s="62"/>
      <c r="E205" s="63">
        <v>104.9</v>
      </c>
      <c r="F205" s="62"/>
      <c r="G205" s="61"/>
      <c r="H205" s="61" t="s">
        <v>120</v>
      </c>
      <c r="I205" s="61"/>
      <c r="J205" s="64">
        <v>2</v>
      </c>
      <c r="K205" s="64" t="s">
        <v>122</v>
      </c>
    </row>
    <row r="206" spans="1:11">
      <c r="A206" s="5" t="s">
        <v>4</v>
      </c>
      <c r="B206" s="61" t="s">
        <v>123</v>
      </c>
      <c r="C206" s="62">
        <v>39875</v>
      </c>
      <c r="D206" s="62"/>
      <c r="E206" s="63">
        <v>103</v>
      </c>
      <c r="F206" s="62"/>
      <c r="G206" s="61"/>
      <c r="H206" s="61" t="s">
        <v>120</v>
      </c>
      <c r="I206" s="61"/>
      <c r="J206" s="64">
        <v>2</v>
      </c>
      <c r="K206" s="64" t="s">
        <v>122</v>
      </c>
    </row>
    <row r="207" spans="1:11">
      <c r="A207" s="5" t="s">
        <v>4</v>
      </c>
      <c r="B207" s="61" t="s">
        <v>112</v>
      </c>
      <c r="C207" s="62">
        <v>39875</v>
      </c>
      <c r="D207" s="62"/>
      <c r="E207" s="63">
        <v>103.1</v>
      </c>
      <c r="F207" s="62"/>
      <c r="G207" s="61"/>
      <c r="H207" s="61" t="s">
        <v>120</v>
      </c>
      <c r="I207" s="61"/>
      <c r="J207" s="64">
        <v>2</v>
      </c>
      <c r="K207" s="64" t="s">
        <v>113</v>
      </c>
    </row>
    <row r="208" spans="1:11">
      <c r="A208" s="5" t="s">
        <v>4</v>
      </c>
      <c r="B208" s="61" t="s">
        <v>114</v>
      </c>
      <c r="C208" s="62">
        <v>39875</v>
      </c>
      <c r="D208" s="62"/>
      <c r="E208" s="63">
        <v>102</v>
      </c>
      <c r="F208" s="62"/>
      <c r="G208" s="61"/>
      <c r="H208" s="61" t="s">
        <v>120</v>
      </c>
      <c r="I208" s="61"/>
      <c r="J208" s="64">
        <v>2</v>
      </c>
      <c r="K208" s="64" t="s">
        <v>115</v>
      </c>
    </row>
    <row r="209" spans="1:11">
      <c r="A209" s="5" t="s">
        <v>4</v>
      </c>
      <c r="B209" s="61" t="s">
        <v>124</v>
      </c>
      <c r="C209" s="62">
        <v>39875</v>
      </c>
      <c r="D209" s="62"/>
      <c r="E209" s="63">
        <v>101.8</v>
      </c>
      <c r="F209" s="62"/>
      <c r="G209" s="61"/>
      <c r="H209" s="61" t="s">
        <v>120</v>
      </c>
      <c r="I209" s="61"/>
      <c r="J209" s="64">
        <v>2</v>
      </c>
      <c r="K209" s="64" t="s">
        <v>122</v>
      </c>
    </row>
    <row r="210" spans="1:11">
      <c r="A210" s="5" t="s">
        <v>4</v>
      </c>
      <c r="B210" s="61" t="s">
        <v>107</v>
      </c>
      <c r="C210" s="62">
        <v>39875</v>
      </c>
      <c r="D210" s="62"/>
      <c r="E210" s="63">
        <v>107.5</v>
      </c>
      <c r="F210" s="62"/>
      <c r="G210" s="61"/>
      <c r="H210" s="61" t="s">
        <v>125</v>
      </c>
      <c r="I210" s="61"/>
      <c r="J210" s="64">
        <v>3.9</v>
      </c>
      <c r="K210" s="64" t="s">
        <v>109</v>
      </c>
    </row>
    <row r="211" spans="1:11">
      <c r="A211" s="5" t="s">
        <v>4</v>
      </c>
      <c r="B211" s="61" t="s">
        <v>110</v>
      </c>
      <c r="C211" s="62">
        <v>39875</v>
      </c>
      <c r="D211" s="62"/>
      <c r="E211" s="63">
        <v>106.1</v>
      </c>
      <c r="F211" s="62"/>
      <c r="G211" s="61"/>
      <c r="H211" s="61" t="s">
        <v>125</v>
      </c>
      <c r="I211" s="61"/>
      <c r="J211" s="64">
        <v>3.8</v>
      </c>
      <c r="K211" s="64" t="s">
        <v>111</v>
      </c>
    </row>
    <row r="212" spans="1:11">
      <c r="A212" s="5" t="s">
        <v>4</v>
      </c>
      <c r="B212" s="61" t="s">
        <v>121</v>
      </c>
      <c r="C212" s="62">
        <v>39875</v>
      </c>
      <c r="D212" s="62"/>
      <c r="E212" s="63">
        <v>104.9</v>
      </c>
      <c r="F212" s="62"/>
      <c r="G212" s="61"/>
      <c r="H212" s="61" t="s">
        <v>125</v>
      </c>
      <c r="I212" s="61"/>
      <c r="J212" s="64">
        <v>4.2</v>
      </c>
      <c r="K212" s="64" t="s">
        <v>122</v>
      </c>
    </row>
    <row r="213" spans="1:11">
      <c r="A213" s="5" t="s">
        <v>4</v>
      </c>
      <c r="B213" s="61" t="s">
        <v>123</v>
      </c>
      <c r="C213" s="62">
        <v>39875</v>
      </c>
      <c r="D213" s="62"/>
      <c r="E213" s="63">
        <v>103</v>
      </c>
      <c r="F213" s="62"/>
      <c r="G213" s="61"/>
      <c r="H213" s="61" t="s">
        <v>125</v>
      </c>
      <c r="I213" s="61"/>
      <c r="J213" s="64">
        <v>4.3</v>
      </c>
      <c r="K213" s="64" t="s">
        <v>122</v>
      </c>
    </row>
    <row r="214" spans="1:11">
      <c r="A214" s="5" t="s">
        <v>4</v>
      </c>
      <c r="B214" s="61" t="s">
        <v>112</v>
      </c>
      <c r="C214" s="62">
        <v>39875</v>
      </c>
      <c r="D214" s="62"/>
      <c r="E214" s="63">
        <v>103.1</v>
      </c>
      <c r="F214" s="62"/>
      <c r="G214" s="61"/>
      <c r="H214" s="61" t="s">
        <v>125</v>
      </c>
      <c r="I214" s="61"/>
      <c r="J214" s="64">
        <v>3.9</v>
      </c>
      <c r="K214" s="64" t="s">
        <v>113</v>
      </c>
    </row>
    <row r="215" spans="1:11">
      <c r="A215" s="5" t="s">
        <v>4</v>
      </c>
      <c r="B215" s="61" t="s">
        <v>114</v>
      </c>
      <c r="C215" s="62">
        <v>39875</v>
      </c>
      <c r="D215" s="62"/>
      <c r="E215" s="63">
        <v>102</v>
      </c>
      <c r="F215" s="62"/>
      <c r="G215" s="61"/>
      <c r="H215" s="61" t="s">
        <v>125</v>
      </c>
      <c r="I215" s="61"/>
      <c r="J215" s="64">
        <v>4.2</v>
      </c>
      <c r="K215" s="64" t="s">
        <v>115</v>
      </c>
    </row>
    <row r="216" spans="1:11">
      <c r="A216" s="5" t="s">
        <v>4</v>
      </c>
      <c r="B216" s="61" t="s">
        <v>124</v>
      </c>
      <c r="C216" s="62">
        <v>39875</v>
      </c>
      <c r="D216" s="62"/>
      <c r="E216" s="63">
        <v>101.8</v>
      </c>
      <c r="F216" s="62"/>
      <c r="G216" s="61"/>
      <c r="H216" s="61" t="s">
        <v>125</v>
      </c>
      <c r="I216" s="61"/>
      <c r="J216" s="64">
        <v>4.0999999999999996</v>
      </c>
      <c r="K216" s="64" t="s">
        <v>122</v>
      </c>
    </row>
    <row r="217" spans="1:11">
      <c r="A217" s="5" t="s">
        <v>4</v>
      </c>
      <c r="B217" s="61" t="s">
        <v>107</v>
      </c>
      <c r="C217" s="62">
        <v>39875</v>
      </c>
      <c r="D217" s="62"/>
      <c r="E217" s="63">
        <v>107.5</v>
      </c>
      <c r="F217" s="62"/>
      <c r="G217" s="61"/>
      <c r="H217" s="61" t="s">
        <v>126</v>
      </c>
      <c r="I217" s="61"/>
      <c r="J217" s="63">
        <v>126</v>
      </c>
      <c r="K217" s="64" t="s">
        <v>109</v>
      </c>
    </row>
    <row r="218" spans="1:11">
      <c r="A218" s="5" t="s">
        <v>4</v>
      </c>
      <c r="B218" s="61" t="s">
        <v>110</v>
      </c>
      <c r="C218" s="62">
        <v>39875</v>
      </c>
      <c r="D218" s="62"/>
      <c r="E218" s="63">
        <v>106.1</v>
      </c>
      <c r="F218" s="62"/>
      <c r="G218" s="61"/>
      <c r="H218" s="61" t="s">
        <v>126</v>
      </c>
      <c r="I218" s="61"/>
      <c r="J218" s="63">
        <v>125.1</v>
      </c>
      <c r="K218" s="64" t="s">
        <v>111</v>
      </c>
    </row>
    <row r="219" spans="1:11">
      <c r="A219" s="5" t="s">
        <v>4</v>
      </c>
      <c r="B219" s="61" t="s">
        <v>121</v>
      </c>
      <c r="C219" s="62">
        <v>39875</v>
      </c>
      <c r="D219" s="62"/>
      <c r="E219" s="63">
        <v>104.9</v>
      </c>
      <c r="F219" s="62"/>
      <c r="G219" s="61"/>
      <c r="H219" s="61" t="s">
        <v>126</v>
      </c>
      <c r="I219" s="61"/>
      <c r="J219" s="63">
        <v>124.1</v>
      </c>
      <c r="K219" s="64" t="s">
        <v>122</v>
      </c>
    </row>
    <row r="220" spans="1:11">
      <c r="A220" s="5" t="s">
        <v>4</v>
      </c>
      <c r="B220" s="61" t="s">
        <v>123</v>
      </c>
      <c r="C220" s="62">
        <v>39875</v>
      </c>
      <c r="D220" s="62"/>
      <c r="E220" s="63">
        <v>103</v>
      </c>
      <c r="F220" s="62"/>
      <c r="G220" s="61"/>
      <c r="H220" s="61" t="s">
        <v>126</v>
      </c>
      <c r="I220" s="61"/>
      <c r="J220" s="63">
        <v>123.8</v>
      </c>
      <c r="K220" s="64" t="s">
        <v>122</v>
      </c>
    </row>
    <row r="221" spans="1:11">
      <c r="A221" s="5" t="s">
        <v>4</v>
      </c>
      <c r="B221" s="61" t="s">
        <v>112</v>
      </c>
      <c r="C221" s="62">
        <v>39875</v>
      </c>
      <c r="D221" s="62"/>
      <c r="E221" s="63">
        <v>103.1</v>
      </c>
      <c r="F221" s="62"/>
      <c r="G221" s="61"/>
      <c r="H221" s="61" t="s">
        <v>126</v>
      </c>
      <c r="I221" s="61"/>
      <c r="J221" s="63">
        <v>122.2</v>
      </c>
      <c r="K221" s="64" t="s">
        <v>113</v>
      </c>
    </row>
    <row r="222" spans="1:11">
      <c r="A222" s="5" t="s">
        <v>4</v>
      </c>
      <c r="B222" s="61" t="s">
        <v>114</v>
      </c>
      <c r="C222" s="62">
        <v>39875</v>
      </c>
      <c r="D222" s="62"/>
      <c r="E222" s="63">
        <v>102</v>
      </c>
      <c r="F222" s="62"/>
      <c r="G222" s="61"/>
      <c r="H222" s="61" t="s">
        <v>126</v>
      </c>
      <c r="I222" s="61"/>
      <c r="J222" s="63">
        <v>122.5</v>
      </c>
      <c r="K222" s="64" t="s">
        <v>115</v>
      </c>
    </row>
    <row r="223" spans="1:11">
      <c r="A223" s="5" t="s">
        <v>4</v>
      </c>
      <c r="B223" s="61" t="s">
        <v>124</v>
      </c>
      <c r="C223" s="62">
        <v>39875</v>
      </c>
      <c r="D223" s="62"/>
      <c r="E223" s="63">
        <v>101.8</v>
      </c>
      <c r="F223" s="62"/>
      <c r="G223" s="61"/>
      <c r="H223" s="61" t="s">
        <v>126</v>
      </c>
      <c r="I223" s="61"/>
      <c r="J223" s="63">
        <v>121.2</v>
      </c>
      <c r="K223" s="64" t="s">
        <v>122</v>
      </c>
    </row>
    <row r="224" spans="1:11">
      <c r="A224" s="5" t="s">
        <v>4</v>
      </c>
      <c r="B224" s="61" t="s">
        <v>107</v>
      </c>
      <c r="C224" s="62">
        <v>39875</v>
      </c>
      <c r="D224" s="62"/>
      <c r="E224" s="63">
        <v>107.5</v>
      </c>
      <c r="F224" s="62"/>
      <c r="G224" s="61"/>
      <c r="H224" s="61" t="s">
        <v>127</v>
      </c>
      <c r="I224" s="61" t="s">
        <v>106</v>
      </c>
      <c r="J224" s="61">
        <v>0.2</v>
      </c>
      <c r="K224" s="64" t="s">
        <v>109</v>
      </c>
    </row>
    <row r="225" spans="1:11">
      <c r="A225" s="5" t="s">
        <v>4</v>
      </c>
      <c r="B225" s="61" t="s">
        <v>110</v>
      </c>
      <c r="C225" s="62">
        <v>39875</v>
      </c>
      <c r="D225" s="62"/>
      <c r="E225" s="63">
        <v>106.1</v>
      </c>
      <c r="F225" s="62"/>
      <c r="G225" s="61"/>
      <c r="H225" s="61" t="s">
        <v>127</v>
      </c>
      <c r="I225" s="61" t="s">
        <v>106</v>
      </c>
      <c r="J225" s="61">
        <v>0.2</v>
      </c>
      <c r="K225" s="64" t="s">
        <v>111</v>
      </c>
    </row>
    <row r="226" spans="1:11">
      <c r="A226" s="5" t="s">
        <v>4</v>
      </c>
      <c r="B226" s="61" t="s">
        <v>121</v>
      </c>
      <c r="C226" s="62">
        <v>39875</v>
      </c>
      <c r="D226" s="62"/>
      <c r="E226" s="63">
        <v>104.9</v>
      </c>
      <c r="F226" s="62"/>
      <c r="G226" s="61"/>
      <c r="H226" s="61" t="s">
        <v>127</v>
      </c>
      <c r="I226" s="61" t="s">
        <v>106</v>
      </c>
      <c r="J226" s="61">
        <v>0.2</v>
      </c>
      <c r="K226" s="64" t="s">
        <v>122</v>
      </c>
    </row>
    <row r="227" spans="1:11">
      <c r="A227" s="5" t="s">
        <v>4</v>
      </c>
      <c r="B227" s="61" t="s">
        <v>123</v>
      </c>
      <c r="C227" s="62">
        <v>39875</v>
      </c>
      <c r="D227" s="62"/>
      <c r="E227" s="63">
        <v>103</v>
      </c>
      <c r="F227" s="62"/>
      <c r="G227" s="61"/>
      <c r="H227" s="61" t="s">
        <v>127</v>
      </c>
      <c r="I227" s="61" t="s">
        <v>106</v>
      </c>
      <c r="J227" s="61">
        <v>0.2</v>
      </c>
      <c r="K227" s="64" t="s">
        <v>122</v>
      </c>
    </row>
    <row r="228" spans="1:11">
      <c r="A228" s="5" t="s">
        <v>4</v>
      </c>
      <c r="B228" s="61" t="s">
        <v>112</v>
      </c>
      <c r="C228" s="62">
        <v>39875</v>
      </c>
      <c r="D228" s="62"/>
      <c r="E228" s="63">
        <v>103.1</v>
      </c>
      <c r="F228" s="62"/>
      <c r="G228" s="61"/>
      <c r="H228" s="61" t="s">
        <v>127</v>
      </c>
      <c r="I228" s="61" t="s">
        <v>106</v>
      </c>
      <c r="J228" s="61">
        <v>0.2</v>
      </c>
      <c r="K228" s="64" t="s">
        <v>113</v>
      </c>
    </row>
    <row r="229" spans="1:11">
      <c r="A229" s="5" t="s">
        <v>4</v>
      </c>
      <c r="B229" s="61" t="s">
        <v>114</v>
      </c>
      <c r="C229" s="62">
        <v>39875</v>
      </c>
      <c r="D229" s="62"/>
      <c r="E229" s="63">
        <v>102</v>
      </c>
      <c r="F229" s="62"/>
      <c r="G229" s="61"/>
      <c r="H229" s="61" t="s">
        <v>127</v>
      </c>
      <c r="I229" s="61" t="s">
        <v>106</v>
      </c>
      <c r="J229" s="61">
        <v>0.2</v>
      </c>
      <c r="K229" s="64" t="s">
        <v>115</v>
      </c>
    </row>
    <row r="230" spans="1:11">
      <c r="A230" s="5" t="s">
        <v>4</v>
      </c>
      <c r="B230" s="61" t="s">
        <v>124</v>
      </c>
      <c r="C230" s="62">
        <v>39875</v>
      </c>
      <c r="D230" s="62"/>
      <c r="E230" s="63">
        <v>101.8</v>
      </c>
      <c r="F230" s="62"/>
      <c r="G230" s="61"/>
      <c r="H230" s="61" t="s">
        <v>127</v>
      </c>
      <c r="I230" s="61" t="s">
        <v>106</v>
      </c>
      <c r="J230" s="61">
        <v>0.2</v>
      </c>
      <c r="K230" s="64" t="s">
        <v>122</v>
      </c>
    </row>
    <row r="231" spans="1:11">
      <c r="A231" s="5" t="s">
        <v>4</v>
      </c>
      <c r="B231" s="61" t="s">
        <v>107</v>
      </c>
      <c r="C231" s="62">
        <v>39875</v>
      </c>
      <c r="D231" s="62"/>
      <c r="E231" s="63">
        <v>107.5</v>
      </c>
      <c r="F231" s="62"/>
      <c r="G231" s="61"/>
      <c r="H231" s="61" t="s">
        <v>128</v>
      </c>
      <c r="I231" s="61"/>
      <c r="J231" s="63">
        <v>0.1</v>
      </c>
      <c r="K231" s="64" t="s">
        <v>109</v>
      </c>
    </row>
    <row r="232" spans="1:11">
      <c r="A232" s="5" t="s">
        <v>4</v>
      </c>
      <c r="B232" s="61" t="s">
        <v>110</v>
      </c>
      <c r="C232" s="62">
        <v>39875</v>
      </c>
      <c r="D232" s="62"/>
      <c r="E232" s="63">
        <v>106.1</v>
      </c>
      <c r="F232" s="62"/>
      <c r="G232" s="61"/>
      <c r="H232" s="61" t="s">
        <v>128</v>
      </c>
      <c r="I232" s="61"/>
      <c r="J232" s="63">
        <v>0.1</v>
      </c>
      <c r="K232" s="64" t="s">
        <v>111</v>
      </c>
    </row>
    <row r="233" spans="1:11">
      <c r="A233" s="5" t="s">
        <v>4</v>
      </c>
      <c r="B233" s="61" t="s">
        <v>121</v>
      </c>
      <c r="C233" s="62">
        <v>39875</v>
      </c>
      <c r="D233" s="62"/>
      <c r="E233" s="63">
        <v>104.9</v>
      </c>
      <c r="F233" s="62"/>
      <c r="G233" s="61"/>
      <c r="H233" s="61" t="s">
        <v>128</v>
      </c>
      <c r="I233" s="61"/>
      <c r="J233" s="63">
        <v>0.1</v>
      </c>
      <c r="K233" s="64" t="s">
        <v>122</v>
      </c>
    </row>
    <row r="234" spans="1:11">
      <c r="A234" s="5" t="s">
        <v>4</v>
      </c>
      <c r="B234" s="61" t="s">
        <v>123</v>
      </c>
      <c r="C234" s="62">
        <v>39875</v>
      </c>
      <c r="D234" s="62"/>
      <c r="E234" s="63">
        <v>103</v>
      </c>
      <c r="F234" s="62"/>
      <c r="G234" s="61"/>
      <c r="H234" s="61" t="s">
        <v>128</v>
      </c>
      <c r="I234" s="61"/>
      <c r="J234" s="63">
        <v>0.1</v>
      </c>
      <c r="K234" s="64" t="s">
        <v>122</v>
      </c>
    </row>
    <row r="235" spans="1:11">
      <c r="A235" s="5" t="s">
        <v>4</v>
      </c>
      <c r="B235" s="61" t="s">
        <v>112</v>
      </c>
      <c r="C235" s="62">
        <v>39875</v>
      </c>
      <c r="D235" s="62"/>
      <c r="E235" s="63">
        <v>103.1</v>
      </c>
      <c r="F235" s="62"/>
      <c r="G235" s="61"/>
      <c r="H235" s="61" t="s">
        <v>128</v>
      </c>
      <c r="I235" s="61"/>
      <c r="J235" s="63">
        <v>0.1</v>
      </c>
      <c r="K235" s="64" t="s">
        <v>113</v>
      </c>
    </row>
    <row r="236" spans="1:11">
      <c r="A236" s="5" t="s">
        <v>4</v>
      </c>
      <c r="B236" s="61" t="s">
        <v>114</v>
      </c>
      <c r="C236" s="62">
        <v>39875</v>
      </c>
      <c r="D236" s="62"/>
      <c r="E236" s="63">
        <v>102</v>
      </c>
      <c r="F236" s="62"/>
      <c r="G236" s="61"/>
      <c r="H236" s="61" t="s">
        <v>128</v>
      </c>
      <c r="I236" s="61"/>
      <c r="J236" s="63">
        <v>0.1</v>
      </c>
      <c r="K236" s="64" t="s">
        <v>115</v>
      </c>
    </row>
    <row r="237" spans="1:11">
      <c r="A237" s="5" t="s">
        <v>4</v>
      </c>
      <c r="B237" s="61" t="s">
        <v>124</v>
      </c>
      <c r="C237" s="62">
        <v>39875</v>
      </c>
      <c r="D237" s="62"/>
      <c r="E237" s="63">
        <v>101.8</v>
      </c>
      <c r="F237" s="62"/>
      <c r="G237" s="61"/>
      <c r="H237" s="61" t="s">
        <v>128</v>
      </c>
      <c r="I237" s="61"/>
      <c r="J237" s="63">
        <v>0.1</v>
      </c>
      <c r="K237" s="64" t="s">
        <v>122</v>
      </c>
    </row>
    <row r="238" spans="1:11">
      <c r="A238" s="5" t="s">
        <v>4</v>
      </c>
      <c r="B238" s="61" t="s">
        <v>107</v>
      </c>
      <c r="C238" s="62">
        <v>39875</v>
      </c>
      <c r="D238" s="62"/>
      <c r="E238" s="63">
        <v>107.5</v>
      </c>
      <c r="F238" s="62"/>
      <c r="G238" s="61"/>
      <c r="H238" s="61" t="s">
        <v>129</v>
      </c>
      <c r="I238" s="61" t="s">
        <v>106</v>
      </c>
      <c r="J238" s="61">
        <v>0.1</v>
      </c>
      <c r="K238" s="63" t="s">
        <v>109</v>
      </c>
    </row>
    <row r="239" spans="1:11">
      <c r="A239" s="5" t="s">
        <v>4</v>
      </c>
      <c r="B239" s="61" t="s">
        <v>110</v>
      </c>
      <c r="C239" s="62">
        <v>39875</v>
      </c>
      <c r="D239" s="62"/>
      <c r="E239" s="63">
        <v>106.1</v>
      </c>
      <c r="F239" s="62"/>
      <c r="G239" s="61"/>
      <c r="H239" s="61" t="s">
        <v>129</v>
      </c>
      <c r="I239" s="61" t="s">
        <v>106</v>
      </c>
      <c r="J239" s="61">
        <v>0.1</v>
      </c>
      <c r="K239" s="63" t="s">
        <v>111</v>
      </c>
    </row>
    <row r="240" spans="1:11">
      <c r="A240" s="5" t="s">
        <v>4</v>
      </c>
      <c r="B240" s="61" t="s">
        <v>121</v>
      </c>
      <c r="C240" s="62">
        <v>39875</v>
      </c>
      <c r="D240" s="62"/>
      <c r="E240" s="63">
        <v>104.9</v>
      </c>
      <c r="F240" s="62"/>
      <c r="G240" s="61"/>
      <c r="H240" s="61" t="s">
        <v>129</v>
      </c>
      <c r="I240" s="61" t="s">
        <v>106</v>
      </c>
      <c r="J240" s="61">
        <v>0.1</v>
      </c>
      <c r="K240" s="63" t="s">
        <v>122</v>
      </c>
    </row>
    <row r="241" spans="1:11">
      <c r="A241" s="5" t="s">
        <v>4</v>
      </c>
      <c r="B241" s="61" t="s">
        <v>123</v>
      </c>
      <c r="C241" s="62">
        <v>39875</v>
      </c>
      <c r="D241" s="62"/>
      <c r="E241" s="63">
        <v>103</v>
      </c>
      <c r="F241" s="62"/>
      <c r="G241" s="61"/>
      <c r="H241" s="61" t="s">
        <v>129</v>
      </c>
      <c r="I241" s="61" t="s">
        <v>106</v>
      </c>
      <c r="J241" s="61">
        <v>0.1</v>
      </c>
      <c r="K241" s="63" t="s">
        <v>122</v>
      </c>
    </row>
    <row r="242" spans="1:11">
      <c r="A242" s="5" t="s">
        <v>4</v>
      </c>
      <c r="B242" s="61" t="s">
        <v>112</v>
      </c>
      <c r="C242" s="62">
        <v>39875</v>
      </c>
      <c r="D242" s="62"/>
      <c r="E242" s="63">
        <v>103.1</v>
      </c>
      <c r="F242" s="62"/>
      <c r="G242" s="61"/>
      <c r="H242" s="61" t="s">
        <v>129</v>
      </c>
      <c r="I242" s="61" t="s">
        <v>106</v>
      </c>
      <c r="J242" s="61">
        <v>0.1</v>
      </c>
      <c r="K242" s="63" t="s">
        <v>113</v>
      </c>
    </row>
    <row r="243" spans="1:11">
      <c r="A243" s="5" t="s">
        <v>4</v>
      </c>
      <c r="B243" s="61" t="s">
        <v>114</v>
      </c>
      <c r="C243" s="62">
        <v>39875</v>
      </c>
      <c r="D243" s="62"/>
      <c r="E243" s="63">
        <v>102</v>
      </c>
      <c r="F243" s="62"/>
      <c r="G243" s="61"/>
      <c r="H243" s="61" t="s">
        <v>129</v>
      </c>
      <c r="I243" s="61" t="s">
        <v>106</v>
      </c>
      <c r="J243" s="61">
        <v>0.1</v>
      </c>
      <c r="K243" s="63" t="s">
        <v>115</v>
      </c>
    </row>
    <row r="244" spans="1:11">
      <c r="A244" s="5" t="s">
        <v>4</v>
      </c>
      <c r="B244" s="61" t="s">
        <v>124</v>
      </c>
      <c r="C244" s="62">
        <v>39875</v>
      </c>
      <c r="D244" s="62"/>
      <c r="E244" s="63">
        <v>101.8</v>
      </c>
      <c r="F244" s="62"/>
      <c r="G244" s="61"/>
      <c r="H244" s="61" t="s">
        <v>129</v>
      </c>
      <c r="I244" s="61" t="s">
        <v>106</v>
      </c>
      <c r="J244" s="61">
        <v>0.1</v>
      </c>
      <c r="K244" s="63" t="s">
        <v>122</v>
      </c>
    </row>
    <row r="245" spans="1:11">
      <c r="A245" s="5" t="s">
        <v>4</v>
      </c>
      <c r="B245" s="61" t="s">
        <v>107</v>
      </c>
      <c r="C245" s="62">
        <v>39875</v>
      </c>
      <c r="D245" s="62"/>
      <c r="E245" s="63">
        <v>107.5</v>
      </c>
      <c r="F245" s="62"/>
      <c r="G245" s="61"/>
      <c r="H245" s="61" t="s">
        <v>130</v>
      </c>
      <c r="I245" s="61"/>
      <c r="J245" s="63">
        <v>6</v>
      </c>
      <c r="K245" s="63" t="s">
        <v>109</v>
      </c>
    </row>
    <row r="246" spans="1:11">
      <c r="A246" s="5" t="s">
        <v>4</v>
      </c>
      <c r="B246" s="61" t="s">
        <v>110</v>
      </c>
      <c r="C246" s="62">
        <v>39875</v>
      </c>
      <c r="D246" s="62"/>
      <c r="E246" s="63">
        <v>106.1</v>
      </c>
      <c r="F246" s="62"/>
      <c r="G246" s="61"/>
      <c r="H246" s="61" t="s">
        <v>130</v>
      </c>
      <c r="I246" s="61"/>
      <c r="J246" s="63">
        <v>6</v>
      </c>
      <c r="K246" s="63" t="s">
        <v>111</v>
      </c>
    </row>
    <row r="247" spans="1:11">
      <c r="A247" s="5" t="s">
        <v>4</v>
      </c>
      <c r="B247" s="61" t="s">
        <v>121</v>
      </c>
      <c r="C247" s="62">
        <v>39875</v>
      </c>
      <c r="D247" s="62"/>
      <c r="E247" s="63">
        <v>104.9</v>
      </c>
      <c r="F247" s="62"/>
      <c r="G247" s="61"/>
      <c r="H247" s="61" t="s">
        <v>130</v>
      </c>
      <c r="I247" s="61"/>
      <c r="J247" s="63">
        <v>6</v>
      </c>
      <c r="K247" s="63" t="s">
        <v>122</v>
      </c>
    </row>
    <row r="248" spans="1:11">
      <c r="A248" s="5" t="s">
        <v>4</v>
      </c>
      <c r="B248" s="61" t="s">
        <v>123</v>
      </c>
      <c r="C248" s="62">
        <v>39875</v>
      </c>
      <c r="D248" s="62"/>
      <c r="E248" s="63">
        <v>103</v>
      </c>
      <c r="F248" s="62"/>
      <c r="G248" s="61"/>
      <c r="H248" s="61" t="s">
        <v>130</v>
      </c>
      <c r="I248" s="61"/>
      <c r="J248" s="63">
        <v>6</v>
      </c>
      <c r="K248" s="63" t="s">
        <v>122</v>
      </c>
    </row>
    <row r="249" spans="1:11">
      <c r="A249" s="5" t="s">
        <v>4</v>
      </c>
      <c r="B249" s="61" t="s">
        <v>112</v>
      </c>
      <c r="C249" s="62">
        <v>39875</v>
      </c>
      <c r="D249" s="62"/>
      <c r="E249" s="63">
        <v>103.1</v>
      </c>
      <c r="F249" s="62"/>
      <c r="G249" s="61"/>
      <c r="H249" s="61" t="s">
        <v>130</v>
      </c>
      <c r="I249" s="61"/>
      <c r="J249" s="63">
        <v>6</v>
      </c>
      <c r="K249" s="63" t="s">
        <v>113</v>
      </c>
    </row>
    <row r="250" spans="1:11">
      <c r="A250" s="5" t="s">
        <v>4</v>
      </c>
      <c r="B250" s="61" t="s">
        <v>114</v>
      </c>
      <c r="C250" s="62">
        <v>39875</v>
      </c>
      <c r="D250" s="62"/>
      <c r="E250" s="63">
        <v>102</v>
      </c>
      <c r="F250" s="62"/>
      <c r="G250" s="61"/>
      <c r="H250" s="61" t="s">
        <v>130</v>
      </c>
      <c r="I250" s="61"/>
      <c r="J250" s="63">
        <v>6</v>
      </c>
      <c r="K250" s="63" t="s">
        <v>115</v>
      </c>
    </row>
    <row r="251" spans="1:11">
      <c r="A251" s="5" t="s">
        <v>4</v>
      </c>
      <c r="B251" s="61" t="s">
        <v>124</v>
      </c>
      <c r="C251" s="62">
        <v>39875</v>
      </c>
      <c r="D251" s="62"/>
      <c r="E251" s="63">
        <v>101.8</v>
      </c>
      <c r="F251" s="62"/>
      <c r="G251" s="61"/>
      <c r="H251" s="61" t="s">
        <v>130</v>
      </c>
      <c r="I251" s="61"/>
      <c r="J251" s="63">
        <v>6</v>
      </c>
      <c r="K251" s="63" t="s">
        <v>122</v>
      </c>
    </row>
    <row r="252" spans="1:11">
      <c r="A252" s="5" t="s">
        <v>4</v>
      </c>
      <c r="B252" s="61" t="s">
        <v>107</v>
      </c>
      <c r="C252" s="62">
        <v>39875</v>
      </c>
      <c r="D252" s="62"/>
      <c r="E252" s="63">
        <v>107.5</v>
      </c>
      <c r="F252" s="62"/>
      <c r="G252" s="61"/>
      <c r="H252" s="61" t="s">
        <v>131</v>
      </c>
      <c r="I252" s="61"/>
      <c r="J252" s="63">
        <v>0.3</v>
      </c>
      <c r="K252" s="63" t="s">
        <v>109</v>
      </c>
    </row>
    <row r="253" spans="1:11">
      <c r="A253" s="5" t="s">
        <v>4</v>
      </c>
      <c r="B253" s="61" t="s">
        <v>110</v>
      </c>
      <c r="C253" s="62">
        <v>39875</v>
      </c>
      <c r="D253" s="62"/>
      <c r="E253" s="63">
        <v>106.1</v>
      </c>
      <c r="F253" s="62"/>
      <c r="G253" s="61"/>
      <c r="H253" s="61" t="s">
        <v>131</v>
      </c>
      <c r="I253" s="61"/>
      <c r="J253" s="63">
        <v>0.3</v>
      </c>
      <c r="K253" s="63" t="s">
        <v>111</v>
      </c>
    </row>
    <row r="254" spans="1:11">
      <c r="A254" s="5" t="s">
        <v>4</v>
      </c>
      <c r="B254" s="61" t="s">
        <v>121</v>
      </c>
      <c r="C254" s="62">
        <v>39875</v>
      </c>
      <c r="D254" s="62"/>
      <c r="E254" s="63">
        <v>104.9</v>
      </c>
      <c r="F254" s="62"/>
      <c r="G254" s="61"/>
      <c r="H254" s="61" t="s">
        <v>131</v>
      </c>
      <c r="I254" s="61"/>
      <c r="J254" s="63">
        <v>0.4</v>
      </c>
      <c r="K254" s="63" t="s">
        <v>122</v>
      </c>
    </row>
    <row r="255" spans="1:11">
      <c r="A255" s="5" t="s">
        <v>4</v>
      </c>
      <c r="B255" s="61" t="s">
        <v>123</v>
      </c>
      <c r="C255" s="62">
        <v>39875</v>
      </c>
      <c r="D255" s="62"/>
      <c r="E255" s="63">
        <v>103</v>
      </c>
      <c r="F255" s="62"/>
      <c r="G255" s="61"/>
      <c r="H255" s="61" t="s">
        <v>131</v>
      </c>
      <c r="I255" s="61"/>
      <c r="J255" s="63">
        <v>0.5</v>
      </c>
      <c r="K255" s="63" t="s">
        <v>122</v>
      </c>
    </row>
    <row r="256" spans="1:11">
      <c r="A256" s="5" t="s">
        <v>4</v>
      </c>
      <c r="B256" s="61" t="s">
        <v>112</v>
      </c>
      <c r="C256" s="62">
        <v>39875</v>
      </c>
      <c r="D256" s="62"/>
      <c r="E256" s="63">
        <v>103.1</v>
      </c>
      <c r="F256" s="62"/>
      <c r="G256" s="61"/>
      <c r="H256" s="61" t="s">
        <v>131</v>
      </c>
      <c r="I256" s="61"/>
      <c r="J256" s="63">
        <v>0.5</v>
      </c>
      <c r="K256" s="63" t="s">
        <v>113</v>
      </c>
    </row>
    <row r="257" spans="1:11">
      <c r="A257" s="5" t="s">
        <v>4</v>
      </c>
      <c r="B257" s="61" t="s">
        <v>114</v>
      </c>
      <c r="C257" s="62">
        <v>39875</v>
      </c>
      <c r="D257" s="62"/>
      <c r="E257" s="63">
        <v>102</v>
      </c>
      <c r="F257" s="62"/>
      <c r="G257" s="61"/>
      <c r="H257" s="61" t="s">
        <v>131</v>
      </c>
      <c r="I257" s="61"/>
      <c r="J257" s="63">
        <v>0.5</v>
      </c>
      <c r="K257" s="63" t="s">
        <v>115</v>
      </c>
    </row>
    <row r="258" spans="1:11">
      <c r="A258" s="5" t="s">
        <v>4</v>
      </c>
      <c r="B258" s="61" t="s">
        <v>124</v>
      </c>
      <c r="C258" s="62">
        <v>39875</v>
      </c>
      <c r="D258" s="62"/>
      <c r="E258" s="63">
        <v>101.8</v>
      </c>
      <c r="F258" s="62"/>
      <c r="G258" s="61"/>
      <c r="H258" s="61" t="s">
        <v>131</v>
      </c>
      <c r="I258" s="61"/>
      <c r="J258" s="63">
        <v>0.8</v>
      </c>
      <c r="K258" s="63" t="s">
        <v>122</v>
      </c>
    </row>
    <row r="259" spans="1:11">
      <c r="A259" s="5" t="s">
        <v>4</v>
      </c>
      <c r="B259" s="61" t="s">
        <v>107</v>
      </c>
      <c r="C259" s="62">
        <v>39875</v>
      </c>
      <c r="D259" s="62"/>
      <c r="E259" s="63">
        <v>107.5</v>
      </c>
      <c r="F259" s="62"/>
      <c r="G259" s="61"/>
      <c r="H259" s="61" t="s">
        <v>132</v>
      </c>
      <c r="I259" s="61"/>
      <c r="J259" s="63">
        <v>3.7</v>
      </c>
      <c r="K259" s="63" t="s">
        <v>109</v>
      </c>
    </row>
    <row r="260" spans="1:11">
      <c r="A260" s="5" t="s">
        <v>4</v>
      </c>
      <c r="B260" s="61" t="s">
        <v>110</v>
      </c>
      <c r="C260" s="62">
        <v>39875</v>
      </c>
      <c r="D260" s="62"/>
      <c r="E260" s="63">
        <v>106.1</v>
      </c>
      <c r="F260" s="62"/>
      <c r="G260" s="61"/>
      <c r="H260" s="61" t="s">
        <v>132</v>
      </c>
      <c r="I260" s="61"/>
      <c r="J260" s="63">
        <v>3.7</v>
      </c>
      <c r="K260" s="63" t="s">
        <v>111</v>
      </c>
    </row>
    <row r="261" spans="1:11">
      <c r="A261" s="5" t="s">
        <v>4</v>
      </c>
      <c r="B261" s="61" t="s">
        <v>121</v>
      </c>
      <c r="C261" s="62">
        <v>39875</v>
      </c>
      <c r="D261" s="62"/>
      <c r="E261" s="63">
        <v>104.9</v>
      </c>
      <c r="F261" s="62"/>
      <c r="G261" s="61"/>
      <c r="H261" s="61" t="s">
        <v>132</v>
      </c>
      <c r="I261" s="61"/>
      <c r="J261" s="63">
        <v>3.8</v>
      </c>
      <c r="K261" s="63" t="s">
        <v>122</v>
      </c>
    </row>
    <row r="262" spans="1:11">
      <c r="A262" s="5" t="s">
        <v>4</v>
      </c>
      <c r="B262" s="61" t="s">
        <v>123</v>
      </c>
      <c r="C262" s="62">
        <v>39875</v>
      </c>
      <c r="D262" s="62"/>
      <c r="E262" s="63">
        <v>103</v>
      </c>
      <c r="F262" s="62"/>
      <c r="G262" s="61"/>
      <c r="H262" s="61" t="s">
        <v>132</v>
      </c>
      <c r="I262" s="61"/>
      <c r="J262" s="63">
        <v>3.9</v>
      </c>
      <c r="K262" s="63" t="s">
        <v>122</v>
      </c>
    </row>
    <row r="263" spans="1:11">
      <c r="A263" s="5" t="s">
        <v>4</v>
      </c>
      <c r="B263" s="61" t="s">
        <v>112</v>
      </c>
      <c r="C263" s="62">
        <v>39875</v>
      </c>
      <c r="D263" s="62"/>
      <c r="E263" s="63">
        <v>103.1</v>
      </c>
      <c r="F263" s="62"/>
      <c r="G263" s="61"/>
      <c r="H263" s="61" t="s">
        <v>132</v>
      </c>
      <c r="I263" s="61"/>
      <c r="J263" s="63">
        <v>3.9</v>
      </c>
      <c r="K263" s="63" t="s">
        <v>113</v>
      </c>
    </row>
    <row r="264" spans="1:11">
      <c r="A264" s="5" t="s">
        <v>4</v>
      </c>
      <c r="B264" s="61" t="s">
        <v>114</v>
      </c>
      <c r="C264" s="62">
        <v>39875</v>
      </c>
      <c r="D264" s="62"/>
      <c r="E264" s="63">
        <v>102</v>
      </c>
      <c r="F264" s="62"/>
      <c r="G264" s="61"/>
      <c r="H264" s="61" t="s">
        <v>132</v>
      </c>
      <c r="I264" s="61"/>
      <c r="J264" s="63">
        <v>4</v>
      </c>
      <c r="K264" s="63" t="s">
        <v>115</v>
      </c>
    </row>
    <row r="265" spans="1:11">
      <c r="A265" s="5" t="s">
        <v>4</v>
      </c>
      <c r="B265" s="61" t="s">
        <v>124</v>
      </c>
      <c r="C265" s="62">
        <v>39875</v>
      </c>
      <c r="D265" s="62"/>
      <c r="E265" s="63">
        <v>101.8</v>
      </c>
      <c r="F265" s="62"/>
      <c r="G265" s="61"/>
      <c r="H265" s="61" t="s">
        <v>132</v>
      </c>
      <c r="I265" s="61"/>
      <c r="J265" s="63">
        <v>3.7</v>
      </c>
      <c r="K265" s="63" t="s">
        <v>122</v>
      </c>
    </row>
    <row r="266" spans="1:11">
      <c r="A266" s="5" t="s">
        <v>4</v>
      </c>
      <c r="B266" s="61" t="s">
        <v>107</v>
      </c>
      <c r="C266" s="62">
        <v>39875</v>
      </c>
      <c r="D266" s="62"/>
      <c r="E266" s="63">
        <v>107.5</v>
      </c>
      <c r="F266" s="62"/>
      <c r="G266" s="61"/>
      <c r="H266" s="61" t="s">
        <v>133</v>
      </c>
      <c r="I266" s="61"/>
      <c r="J266" s="63">
        <v>0.2</v>
      </c>
      <c r="K266" s="63" t="s">
        <v>109</v>
      </c>
    </row>
    <row r="267" spans="1:11">
      <c r="A267" s="5" t="s">
        <v>4</v>
      </c>
      <c r="B267" s="61" t="s">
        <v>110</v>
      </c>
      <c r="C267" s="62">
        <v>39875</v>
      </c>
      <c r="D267" s="62"/>
      <c r="E267" s="63">
        <v>106.1</v>
      </c>
      <c r="F267" s="62"/>
      <c r="G267" s="61"/>
      <c r="H267" s="61" t="s">
        <v>133</v>
      </c>
      <c r="I267" s="61"/>
      <c r="J267" s="63">
        <v>0.2</v>
      </c>
      <c r="K267" s="63" t="s">
        <v>111</v>
      </c>
    </row>
    <row r="268" spans="1:11">
      <c r="A268" s="5" t="s">
        <v>4</v>
      </c>
      <c r="B268" s="61" t="s">
        <v>121</v>
      </c>
      <c r="C268" s="62">
        <v>39875</v>
      </c>
      <c r="D268" s="62"/>
      <c r="E268" s="63">
        <v>104.9</v>
      </c>
      <c r="F268" s="62"/>
      <c r="G268" s="61"/>
      <c r="H268" s="61" t="s">
        <v>133</v>
      </c>
      <c r="I268" s="61"/>
      <c r="J268" s="63">
        <v>0.2</v>
      </c>
      <c r="K268" s="63" t="s">
        <v>122</v>
      </c>
    </row>
    <row r="269" spans="1:11">
      <c r="A269" s="5" t="s">
        <v>4</v>
      </c>
      <c r="B269" s="61" t="s">
        <v>123</v>
      </c>
      <c r="C269" s="62">
        <v>39875</v>
      </c>
      <c r="D269" s="62"/>
      <c r="E269" s="63">
        <v>103</v>
      </c>
      <c r="F269" s="62"/>
      <c r="G269" s="61"/>
      <c r="H269" s="61" t="s">
        <v>133</v>
      </c>
      <c r="I269" s="61"/>
      <c r="J269" s="63">
        <v>0.2</v>
      </c>
      <c r="K269" s="63" t="s">
        <v>122</v>
      </c>
    </row>
    <row r="270" spans="1:11">
      <c r="A270" s="5" t="s">
        <v>4</v>
      </c>
      <c r="B270" s="61" t="s">
        <v>112</v>
      </c>
      <c r="C270" s="62">
        <v>39875</v>
      </c>
      <c r="D270" s="62"/>
      <c r="E270" s="63">
        <v>103.1</v>
      </c>
      <c r="F270" s="62"/>
      <c r="G270" s="61"/>
      <c r="H270" s="61" t="s">
        <v>133</v>
      </c>
      <c r="I270" s="61"/>
      <c r="J270" s="63">
        <v>0.2</v>
      </c>
      <c r="K270" s="63" t="s">
        <v>113</v>
      </c>
    </row>
    <row r="271" spans="1:11">
      <c r="A271" s="5" t="s">
        <v>4</v>
      </c>
      <c r="B271" s="61" t="s">
        <v>114</v>
      </c>
      <c r="C271" s="62">
        <v>39875</v>
      </c>
      <c r="D271" s="62"/>
      <c r="E271" s="63">
        <v>102</v>
      </c>
      <c r="F271" s="62"/>
      <c r="G271" s="61"/>
      <c r="H271" s="61" t="s">
        <v>133</v>
      </c>
      <c r="I271" s="61"/>
      <c r="J271" s="63">
        <v>0.2</v>
      </c>
      <c r="K271" s="63" t="s">
        <v>115</v>
      </c>
    </row>
    <row r="272" spans="1:11">
      <c r="A272" s="5" t="s">
        <v>4</v>
      </c>
      <c r="B272" s="61" t="s">
        <v>124</v>
      </c>
      <c r="C272" s="62">
        <v>39875</v>
      </c>
      <c r="D272" s="62"/>
      <c r="E272" s="63">
        <v>101.8</v>
      </c>
      <c r="F272" s="62"/>
      <c r="G272" s="61"/>
      <c r="H272" s="61" t="s">
        <v>133</v>
      </c>
      <c r="I272" s="61"/>
      <c r="J272" s="63">
        <v>0.2</v>
      </c>
      <c r="K272" s="63" t="s">
        <v>122</v>
      </c>
    </row>
    <row r="273" spans="1:11">
      <c r="A273" s="5" t="s">
        <v>4</v>
      </c>
      <c r="B273" s="61" t="s">
        <v>107</v>
      </c>
      <c r="C273" s="62">
        <v>39875</v>
      </c>
      <c r="D273" s="62"/>
      <c r="E273" s="63">
        <v>107.5</v>
      </c>
      <c r="F273" s="62"/>
      <c r="G273" s="61"/>
      <c r="H273" s="61" t="s">
        <v>134</v>
      </c>
      <c r="I273" s="61" t="s">
        <v>106</v>
      </c>
      <c r="J273" s="61">
        <v>0.2</v>
      </c>
      <c r="K273" s="63" t="s">
        <v>109</v>
      </c>
    </row>
    <row r="274" spans="1:11">
      <c r="A274" s="5" t="s">
        <v>4</v>
      </c>
      <c r="B274" s="61" t="s">
        <v>110</v>
      </c>
      <c r="C274" s="62">
        <v>39875</v>
      </c>
      <c r="D274" s="62"/>
      <c r="E274" s="63">
        <v>106.1</v>
      </c>
      <c r="F274" s="62"/>
      <c r="G274" s="61"/>
      <c r="H274" s="61" t="s">
        <v>134</v>
      </c>
      <c r="I274" s="61" t="s">
        <v>106</v>
      </c>
      <c r="J274" s="61">
        <v>0.2</v>
      </c>
      <c r="K274" s="63" t="s">
        <v>111</v>
      </c>
    </row>
    <row r="275" spans="1:11">
      <c r="A275" s="5" t="s">
        <v>4</v>
      </c>
      <c r="B275" s="61" t="s">
        <v>121</v>
      </c>
      <c r="C275" s="62">
        <v>39875</v>
      </c>
      <c r="D275" s="62"/>
      <c r="E275" s="63">
        <v>104.9</v>
      </c>
      <c r="F275" s="62"/>
      <c r="G275" s="61"/>
      <c r="H275" s="61" t="s">
        <v>134</v>
      </c>
      <c r="I275" s="61" t="s">
        <v>106</v>
      </c>
      <c r="J275" s="61">
        <v>0.2</v>
      </c>
      <c r="K275" s="63" t="s">
        <v>122</v>
      </c>
    </row>
    <row r="276" spans="1:11">
      <c r="A276" s="5" t="s">
        <v>4</v>
      </c>
      <c r="B276" s="61" t="s">
        <v>123</v>
      </c>
      <c r="C276" s="62">
        <v>39875</v>
      </c>
      <c r="D276" s="62"/>
      <c r="E276" s="63">
        <v>103</v>
      </c>
      <c r="F276" s="62"/>
      <c r="G276" s="61"/>
      <c r="H276" s="61" t="s">
        <v>134</v>
      </c>
      <c r="I276" s="61" t="s">
        <v>106</v>
      </c>
      <c r="J276" s="61">
        <v>0.2</v>
      </c>
      <c r="K276" s="63" t="s">
        <v>122</v>
      </c>
    </row>
    <row r="277" spans="1:11">
      <c r="A277" s="5" t="s">
        <v>4</v>
      </c>
      <c r="B277" s="61" t="s">
        <v>112</v>
      </c>
      <c r="C277" s="62">
        <v>39875</v>
      </c>
      <c r="D277" s="62"/>
      <c r="E277" s="63">
        <v>103.1</v>
      </c>
      <c r="F277" s="62"/>
      <c r="G277" s="61"/>
      <c r="H277" s="61" t="s">
        <v>134</v>
      </c>
      <c r="I277" s="61" t="s">
        <v>106</v>
      </c>
      <c r="J277" s="61">
        <v>0.2</v>
      </c>
      <c r="K277" s="63" t="s">
        <v>113</v>
      </c>
    </row>
    <row r="278" spans="1:11">
      <c r="A278" s="5" t="s">
        <v>4</v>
      </c>
      <c r="B278" s="61" t="s">
        <v>114</v>
      </c>
      <c r="C278" s="62">
        <v>39875</v>
      </c>
      <c r="D278" s="62"/>
      <c r="E278" s="63">
        <v>102</v>
      </c>
      <c r="F278" s="62"/>
      <c r="G278" s="61"/>
      <c r="H278" s="61" t="s">
        <v>134</v>
      </c>
      <c r="I278" s="61" t="s">
        <v>106</v>
      </c>
      <c r="J278" s="61">
        <v>0.2</v>
      </c>
      <c r="K278" s="63" t="s">
        <v>115</v>
      </c>
    </row>
    <row r="279" spans="1:11">
      <c r="A279" s="5" t="s">
        <v>4</v>
      </c>
      <c r="B279" s="61" t="s">
        <v>124</v>
      </c>
      <c r="C279" s="62">
        <v>39875</v>
      </c>
      <c r="D279" s="62"/>
      <c r="E279" s="63">
        <v>101.8</v>
      </c>
      <c r="F279" s="62"/>
      <c r="G279" s="61"/>
      <c r="H279" s="61" t="s">
        <v>134</v>
      </c>
      <c r="I279" s="61"/>
      <c r="J279" s="63">
        <v>0.2</v>
      </c>
      <c r="K279" s="63" t="s">
        <v>122</v>
      </c>
    </row>
    <row r="280" spans="1:11">
      <c r="A280" s="5" t="s">
        <v>4</v>
      </c>
      <c r="B280" s="61" t="s">
        <v>107</v>
      </c>
      <c r="C280" s="62">
        <v>39875</v>
      </c>
      <c r="D280" s="62"/>
      <c r="E280" s="63">
        <v>107.5</v>
      </c>
      <c r="F280" s="62"/>
      <c r="G280" s="61"/>
      <c r="H280" s="61" t="s">
        <v>135</v>
      </c>
      <c r="I280" s="61" t="s">
        <v>106</v>
      </c>
      <c r="J280" s="61">
        <v>0.5</v>
      </c>
      <c r="K280" s="63" t="s">
        <v>109</v>
      </c>
    </row>
    <row r="281" spans="1:11">
      <c r="A281" s="5" t="s">
        <v>4</v>
      </c>
      <c r="B281" s="61" t="s">
        <v>110</v>
      </c>
      <c r="C281" s="62">
        <v>39875</v>
      </c>
      <c r="D281" s="62"/>
      <c r="E281" s="63">
        <v>106.1</v>
      </c>
      <c r="F281" s="62"/>
      <c r="G281" s="61"/>
      <c r="H281" s="61" t="s">
        <v>135</v>
      </c>
      <c r="I281" s="61" t="s">
        <v>106</v>
      </c>
      <c r="J281" s="61">
        <v>0.5</v>
      </c>
      <c r="K281" s="63" t="s">
        <v>111</v>
      </c>
    </row>
    <row r="282" spans="1:11">
      <c r="A282" s="5" t="s">
        <v>4</v>
      </c>
      <c r="B282" s="61" t="s">
        <v>121</v>
      </c>
      <c r="C282" s="62">
        <v>39875</v>
      </c>
      <c r="D282" s="62"/>
      <c r="E282" s="63">
        <v>104.9</v>
      </c>
      <c r="F282" s="62"/>
      <c r="G282" s="61"/>
      <c r="H282" s="61" t="s">
        <v>135</v>
      </c>
      <c r="I282" s="61" t="s">
        <v>106</v>
      </c>
      <c r="J282" s="61">
        <v>0.5</v>
      </c>
      <c r="K282" s="63" t="s">
        <v>122</v>
      </c>
    </row>
    <row r="283" spans="1:11">
      <c r="A283" s="5" t="s">
        <v>4</v>
      </c>
      <c r="B283" s="61" t="s">
        <v>123</v>
      </c>
      <c r="C283" s="62">
        <v>39875</v>
      </c>
      <c r="D283" s="62"/>
      <c r="E283" s="63">
        <v>103</v>
      </c>
      <c r="F283" s="62"/>
      <c r="G283" s="61"/>
      <c r="H283" s="61" t="s">
        <v>135</v>
      </c>
      <c r="I283" s="61" t="s">
        <v>106</v>
      </c>
      <c r="J283" s="61">
        <v>0.5</v>
      </c>
      <c r="K283" s="63" t="s">
        <v>122</v>
      </c>
    </row>
    <row r="284" spans="1:11">
      <c r="A284" s="5" t="s">
        <v>4</v>
      </c>
      <c r="B284" s="61" t="s">
        <v>112</v>
      </c>
      <c r="C284" s="62">
        <v>39875</v>
      </c>
      <c r="D284" s="62"/>
      <c r="E284" s="63">
        <v>103.1</v>
      </c>
      <c r="F284" s="62"/>
      <c r="G284" s="61"/>
      <c r="H284" s="61" t="s">
        <v>135</v>
      </c>
      <c r="I284" s="61" t="s">
        <v>106</v>
      </c>
      <c r="J284" s="61">
        <v>0.5</v>
      </c>
      <c r="K284" s="63" t="s">
        <v>113</v>
      </c>
    </row>
    <row r="285" spans="1:11">
      <c r="A285" s="5" t="s">
        <v>4</v>
      </c>
      <c r="B285" s="61" t="s">
        <v>114</v>
      </c>
      <c r="C285" s="62">
        <v>39875</v>
      </c>
      <c r="D285" s="62"/>
      <c r="E285" s="63">
        <v>102</v>
      </c>
      <c r="F285" s="62"/>
      <c r="G285" s="61"/>
      <c r="H285" s="61" t="s">
        <v>135</v>
      </c>
      <c r="I285" s="61" t="s">
        <v>106</v>
      </c>
      <c r="J285" s="61">
        <v>0.5</v>
      </c>
      <c r="K285" s="63" t="s">
        <v>115</v>
      </c>
    </row>
    <row r="286" spans="1:11">
      <c r="A286" s="5" t="s">
        <v>4</v>
      </c>
      <c r="B286" s="61" t="s">
        <v>124</v>
      </c>
      <c r="C286" s="62">
        <v>39875</v>
      </c>
      <c r="D286" s="62"/>
      <c r="E286" s="63">
        <v>101.8</v>
      </c>
      <c r="F286" s="62"/>
      <c r="G286" s="61"/>
      <c r="H286" s="61" t="s">
        <v>135</v>
      </c>
      <c r="I286" s="61" t="s">
        <v>106</v>
      </c>
      <c r="J286" s="61">
        <v>0.5</v>
      </c>
      <c r="K286" s="63" t="s">
        <v>122</v>
      </c>
    </row>
    <row r="287" spans="1:11">
      <c r="A287" s="5" t="s">
        <v>4</v>
      </c>
      <c r="B287" s="61" t="s">
        <v>107</v>
      </c>
      <c r="C287" s="62">
        <v>39875</v>
      </c>
      <c r="D287" s="62"/>
      <c r="E287" s="63">
        <v>107.5</v>
      </c>
      <c r="F287" s="62"/>
      <c r="G287" s="61"/>
      <c r="H287" s="61" t="s">
        <v>136</v>
      </c>
      <c r="I287" s="61"/>
      <c r="J287" s="63">
        <v>418.7</v>
      </c>
      <c r="K287" s="63" t="s">
        <v>109</v>
      </c>
    </row>
    <row r="288" spans="1:11">
      <c r="A288" s="5" t="s">
        <v>4</v>
      </c>
      <c r="B288" s="61" t="s">
        <v>110</v>
      </c>
      <c r="C288" s="62">
        <v>39875</v>
      </c>
      <c r="D288" s="62"/>
      <c r="E288" s="63">
        <v>106.1</v>
      </c>
      <c r="F288" s="62"/>
      <c r="G288" s="61"/>
      <c r="H288" s="61" t="s">
        <v>136</v>
      </c>
      <c r="I288" s="61"/>
      <c r="J288" s="63">
        <v>420.1</v>
      </c>
      <c r="K288" s="63" t="s">
        <v>111</v>
      </c>
    </row>
    <row r="289" spans="1:11">
      <c r="A289" s="5" t="s">
        <v>4</v>
      </c>
      <c r="B289" s="61" t="s">
        <v>121</v>
      </c>
      <c r="C289" s="62">
        <v>39875</v>
      </c>
      <c r="D289" s="62"/>
      <c r="E289" s="63">
        <v>104.9</v>
      </c>
      <c r="F289" s="62"/>
      <c r="G289" s="61"/>
      <c r="H289" s="61" t="s">
        <v>136</v>
      </c>
      <c r="I289" s="61"/>
      <c r="J289" s="63">
        <v>421.9</v>
      </c>
      <c r="K289" s="63" t="s">
        <v>122</v>
      </c>
    </row>
    <row r="290" spans="1:11">
      <c r="A290" s="5" t="s">
        <v>4</v>
      </c>
      <c r="B290" s="61" t="s">
        <v>123</v>
      </c>
      <c r="C290" s="62">
        <v>39875</v>
      </c>
      <c r="D290" s="62"/>
      <c r="E290" s="63">
        <v>103</v>
      </c>
      <c r="F290" s="62"/>
      <c r="G290" s="61"/>
      <c r="H290" s="61" t="s">
        <v>136</v>
      </c>
      <c r="I290" s="61"/>
      <c r="J290" s="63">
        <v>415.9</v>
      </c>
      <c r="K290" s="63" t="s">
        <v>122</v>
      </c>
    </row>
    <row r="291" spans="1:11">
      <c r="A291" s="5" t="s">
        <v>4</v>
      </c>
      <c r="B291" s="61" t="s">
        <v>112</v>
      </c>
      <c r="C291" s="62">
        <v>39875</v>
      </c>
      <c r="D291" s="62"/>
      <c r="E291" s="63">
        <v>103.1</v>
      </c>
      <c r="F291" s="62"/>
      <c r="G291" s="61"/>
      <c r="H291" s="61" t="s">
        <v>136</v>
      </c>
      <c r="I291" s="61"/>
      <c r="J291" s="63">
        <v>418.1</v>
      </c>
      <c r="K291" s="63" t="s">
        <v>113</v>
      </c>
    </row>
    <row r="292" spans="1:11">
      <c r="A292" s="5" t="s">
        <v>4</v>
      </c>
      <c r="B292" s="61" t="s">
        <v>114</v>
      </c>
      <c r="C292" s="62">
        <v>39875</v>
      </c>
      <c r="D292" s="62"/>
      <c r="E292" s="63">
        <v>102</v>
      </c>
      <c r="F292" s="62"/>
      <c r="G292" s="61"/>
      <c r="H292" s="61" t="s">
        <v>136</v>
      </c>
      <c r="I292" s="61"/>
      <c r="J292" s="63">
        <v>417.4</v>
      </c>
      <c r="K292" s="63" t="s">
        <v>115</v>
      </c>
    </row>
    <row r="293" spans="1:11">
      <c r="A293" s="5" t="s">
        <v>4</v>
      </c>
      <c r="B293" s="61" t="s">
        <v>124</v>
      </c>
      <c r="C293" s="62">
        <v>39875</v>
      </c>
      <c r="D293" s="62"/>
      <c r="E293" s="63">
        <v>101.8</v>
      </c>
      <c r="F293" s="62"/>
      <c r="G293" s="61"/>
      <c r="H293" s="61" t="s">
        <v>136</v>
      </c>
      <c r="I293" s="61"/>
      <c r="J293" s="63">
        <v>420.4</v>
      </c>
      <c r="K293" s="63" t="s">
        <v>122</v>
      </c>
    </row>
    <row r="294" spans="1:11">
      <c r="A294" s="5" t="s">
        <v>4</v>
      </c>
      <c r="B294" s="61" t="s">
        <v>107</v>
      </c>
      <c r="C294" s="62">
        <v>39875</v>
      </c>
      <c r="D294" s="62"/>
      <c r="E294" s="63">
        <v>107.5</v>
      </c>
      <c r="F294" s="62"/>
      <c r="G294" s="61"/>
      <c r="H294" s="61" t="s">
        <v>137</v>
      </c>
      <c r="I294" s="61" t="s">
        <v>106</v>
      </c>
      <c r="J294" s="61">
        <v>0.1</v>
      </c>
      <c r="K294" s="63" t="s">
        <v>109</v>
      </c>
    </row>
    <row r="295" spans="1:11">
      <c r="A295" s="5" t="s">
        <v>4</v>
      </c>
      <c r="B295" s="61" t="s">
        <v>110</v>
      </c>
      <c r="C295" s="62">
        <v>39875</v>
      </c>
      <c r="D295" s="62"/>
      <c r="E295" s="63">
        <v>106.1</v>
      </c>
      <c r="F295" s="62"/>
      <c r="G295" s="61"/>
      <c r="H295" s="61" t="s">
        <v>137</v>
      </c>
      <c r="I295" s="61" t="s">
        <v>106</v>
      </c>
      <c r="J295" s="61">
        <v>0.1</v>
      </c>
      <c r="K295" s="63" t="s">
        <v>111</v>
      </c>
    </row>
    <row r="296" spans="1:11">
      <c r="A296" s="5" t="s">
        <v>4</v>
      </c>
      <c r="B296" s="61" t="s">
        <v>121</v>
      </c>
      <c r="C296" s="62">
        <v>39875</v>
      </c>
      <c r="D296" s="62"/>
      <c r="E296" s="63">
        <v>104.9</v>
      </c>
      <c r="F296" s="62"/>
      <c r="G296" s="61"/>
      <c r="H296" s="61" t="s">
        <v>137</v>
      </c>
      <c r="I296" s="61" t="s">
        <v>106</v>
      </c>
      <c r="J296" s="61">
        <v>0.1</v>
      </c>
      <c r="K296" s="63" t="s">
        <v>122</v>
      </c>
    </row>
    <row r="297" spans="1:11">
      <c r="A297" s="5" t="s">
        <v>4</v>
      </c>
      <c r="B297" s="61" t="s">
        <v>123</v>
      </c>
      <c r="C297" s="62">
        <v>39875</v>
      </c>
      <c r="D297" s="62"/>
      <c r="E297" s="63">
        <v>103</v>
      </c>
      <c r="F297" s="62"/>
      <c r="G297" s="61"/>
      <c r="H297" s="61" t="s">
        <v>137</v>
      </c>
      <c r="I297" s="61" t="s">
        <v>106</v>
      </c>
      <c r="J297" s="61">
        <v>0.1</v>
      </c>
      <c r="K297" s="63" t="s">
        <v>122</v>
      </c>
    </row>
    <row r="298" spans="1:11">
      <c r="A298" s="5" t="s">
        <v>4</v>
      </c>
      <c r="B298" s="61" t="s">
        <v>112</v>
      </c>
      <c r="C298" s="62">
        <v>39875</v>
      </c>
      <c r="D298" s="62"/>
      <c r="E298" s="63">
        <v>103.1</v>
      </c>
      <c r="F298" s="62"/>
      <c r="G298" s="61"/>
      <c r="H298" s="61" t="s">
        <v>137</v>
      </c>
      <c r="I298" s="61" t="s">
        <v>106</v>
      </c>
      <c r="J298" s="61">
        <v>0.1</v>
      </c>
      <c r="K298" s="63" t="s">
        <v>113</v>
      </c>
    </row>
    <row r="299" spans="1:11">
      <c r="A299" s="5" t="s">
        <v>4</v>
      </c>
      <c r="B299" s="61" t="s">
        <v>114</v>
      </c>
      <c r="C299" s="62">
        <v>39875</v>
      </c>
      <c r="D299" s="62"/>
      <c r="E299" s="63">
        <v>102</v>
      </c>
      <c r="F299" s="62"/>
      <c r="G299" s="61"/>
      <c r="H299" s="61" t="s">
        <v>137</v>
      </c>
      <c r="I299" s="61" t="s">
        <v>106</v>
      </c>
      <c r="J299" s="61">
        <v>0.1</v>
      </c>
      <c r="K299" s="63" t="s">
        <v>115</v>
      </c>
    </row>
    <row r="300" spans="1:11">
      <c r="A300" s="5" t="s">
        <v>4</v>
      </c>
      <c r="B300" s="61" t="s">
        <v>124</v>
      </c>
      <c r="C300" s="62">
        <v>39875</v>
      </c>
      <c r="D300" s="62"/>
      <c r="E300" s="63">
        <v>101.8</v>
      </c>
      <c r="F300" s="62"/>
      <c r="G300" s="61"/>
      <c r="H300" s="61" t="s">
        <v>137</v>
      </c>
      <c r="I300" s="61" t="s">
        <v>106</v>
      </c>
      <c r="J300" s="61">
        <v>0.1</v>
      </c>
      <c r="K300" s="63" t="s">
        <v>122</v>
      </c>
    </row>
    <row r="301" spans="1:11">
      <c r="A301" s="5" t="s">
        <v>4</v>
      </c>
      <c r="B301" s="61" t="s">
        <v>107</v>
      </c>
      <c r="C301" s="62">
        <v>39875</v>
      </c>
      <c r="D301" s="62"/>
      <c r="E301" s="63">
        <v>107.5</v>
      </c>
      <c r="F301" s="62"/>
      <c r="G301" s="61"/>
      <c r="H301" s="61" t="s">
        <v>138</v>
      </c>
      <c r="I301" s="61" t="s">
        <v>106</v>
      </c>
      <c r="J301" s="61">
        <v>0.1</v>
      </c>
      <c r="K301" s="63" t="s">
        <v>109</v>
      </c>
    </row>
    <row r="302" spans="1:11">
      <c r="A302" s="5" t="s">
        <v>4</v>
      </c>
      <c r="B302" s="61" t="s">
        <v>110</v>
      </c>
      <c r="C302" s="62">
        <v>39875</v>
      </c>
      <c r="D302" s="62"/>
      <c r="E302" s="63">
        <v>106.1</v>
      </c>
      <c r="F302" s="62"/>
      <c r="G302" s="61"/>
      <c r="H302" s="61" t="s">
        <v>138</v>
      </c>
      <c r="I302" s="61" t="s">
        <v>106</v>
      </c>
      <c r="J302" s="61">
        <v>0.1</v>
      </c>
      <c r="K302" s="63" t="s">
        <v>111</v>
      </c>
    </row>
    <row r="303" spans="1:11">
      <c r="A303" s="5" t="s">
        <v>4</v>
      </c>
      <c r="B303" s="61" t="s">
        <v>121</v>
      </c>
      <c r="C303" s="62">
        <v>39875</v>
      </c>
      <c r="D303" s="62"/>
      <c r="E303" s="63">
        <v>104.9</v>
      </c>
      <c r="F303" s="62"/>
      <c r="G303" s="61"/>
      <c r="H303" s="61" t="s">
        <v>138</v>
      </c>
      <c r="I303" s="61" t="s">
        <v>106</v>
      </c>
      <c r="J303" s="61">
        <v>0.1</v>
      </c>
      <c r="K303" s="63" t="s">
        <v>122</v>
      </c>
    </row>
    <row r="304" spans="1:11">
      <c r="A304" s="5" t="s">
        <v>4</v>
      </c>
      <c r="B304" s="61" t="s">
        <v>123</v>
      </c>
      <c r="C304" s="62">
        <v>39875</v>
      </c>
      <c r="D304" s="62"/>
      <c r="E304" s="63">
        <v>103</v>
      </c>
      <c r="F304" s="62"/>
      <c r="G304" s="61"/>
      <c r="H304" s="61" t="s">
        <v>138</v>
      </c>
      <c r="I304" s="61" t="s">
        <v>106</v>
      </c>
      <c r="J304" s="61">
        <v>0.1</v>
      </c>
      <c r="K304" s="63" t="s">
        <v>122</v>
      </c>
    </row>
    <row r="305" spans="1:11">
      <c r="A305" s="5" t="s">
        <v>4</v>
      </c>
      <c r="B305" s="61" t="s">
        <v>112</v>
      </c>
      <c r="C305" s="62">
        <v>39875</v>
      </c>
      <c r="D305" s="62"/>
      <c r="E305" s="63">
        <v>103.1</v>
      </c>
      <c r="F305" s="62"/>
      <c r="G305" s="61"/>
      <c r="H305" s="61" t="s">
        <v>138</v>
      </c>
      <c r="I305" s="61" t="s">
        <v>106</v>
      </c>
      <c r="J305" s="61">
        <v>0.1</v>
      </c>
      <c r="K305" s="63" t="s">
        <v>113</v>
      </c>
    </row>
    <row r="306" spans="1:11">
      <c r="A306" s="5" t="s">
        <v>4</v>
      </c>
      <c r="B306" s="61" t="s">
        <v>114</v>
      </c>
      <c r="C306" s="62">
        <v>39875</v>
      </c>
      <c r="D306" s="62"/>
      <c r="E306" s="63">
        <v>102</v>
      </c>
      <c r="F306" s="62"/>
      <c r="G306" s="61"/>
      <c r="H306" s="61" t="s">
        <v>138</v>
      </c>
      <c r="I306" s="61" t="s">
        <v>106</v>
      </c>
      <c r="J306" s="61">
        <v>0.1</v>
      </c>
      <c r="K306" s="63" t="s">
        <v>115</v>
      </c>
    </row>
    <row r="307" spans="1:11">
      <c r="A307" s="5" t="s">
        <v>4</v>
      </c>
      <c r="B307" s="61" t="s">
        <v>124</v>
      </c>
      <c r="C307" s="62">
        <v>39875</v>
      </c>
      <c r="D307" s="62"/>
      <c r="E307" s="63">
        <v>101.8</v>
      </c>
      <c r="F307" s="62"/>
      <c r="G307" s="61"/>
      <c r="H307" s="61" t="s">
        <v>138</v>
      </c>
      <c r="I307" s="61" t="s">
        <v>106</v>
      </c>
      <c r="J307" s="61">
        <v>0.1</v>
      </c>
      <c r="K307" s="63" t="s">
        <v>122</v>
      </c>
    </row>
    <row r="308" spans="1:11">
      <c r="A308" s="5" t="s">
        <v>4</v>
      </c>
      <c r="B308" s="61" t="s">
        <v>107</v>
      </c>
      <c r="C308" s="62">
        <v>39875</v>
      </c>
      <c r="D308" s="62"/>
      <c r="E308" s="63">
        <v>107.5</v>
      </c>
      <c r="F308" s="62"/>
      <c r="G308" s="61"/>
      <c r="H308" s="61" t="s">
        <v>139</v>
      </c>
      <c r="I308" s="61" t="s">
        <v>106</v>
      </c>
      <c r="J308" s="61">
        <v>0.2</v>
      </c>
      <c r="K308" s="63" t="s">
        <v>109</v>
      </c>
    </row>
    <row r="309" spans="1:11">
      <c r="A309" s="5" t="s">
        <v>4</v>
      </c>
      <c r="B309" s="61" t="s">
        <v>110</v>
      </c>
      <c r="C309" s="62">
        <v>39875</v>
      </c>
      <c r="D309" s="62"/>
      <c r="E309" s="63">
        <v>106.1</v>
      </c>
      <c r="F309" s="62"/>
      <c r="G309" s="61"/>
      <c r="H309" s="61" t="s">
        <v>139</v>
      </c>
      <c r="I309" s="61" t="s">
        <v>106</v>
      </c>
      <c r="J309" s="61">
        <v>0.2</v>
      </c>
      <c r="K309" s="63" t="s">
        <v>111</v>
      </c>
    </row>
    <row r="310" spans="1:11">
      <c r="A310" s="5" t="s">
        <v>4</v>
      </c>
      <c r="B310" s="61" t="s">
        <v>121</v>
      </c>
      <c r="C310" s="62">
        <v>39875</v>
      </c>
      <c r="D310" s="62"/>
      <c r="E310" s="63">
        <v>104.9</v>
      </c>
      <c r="F310" s="62"/>
      <c r="G310" s="61"/>
      <c r="H310" s="61" t="s">
        <v>139</v>
      </c>
      <c r="I310" s="61" t="s">
        <v>106</v>
      </c>
      <c r="J310" s="61">
        <v>0.2</v>
      </c>
      <c r="K310" s="63" t="s">
        <v>122</v>
      </c>
    </row>
    <row r="311" spans="1:11">
      <c r="A311" s="5" t="s">
        <v>4</v>
      </c>
      <c r="B311" s="61" t="s">
        <v>123</v>
      </c>
      <c r="C311" s="62">
        <v>39875</v>
      </c>
      <c r="D311" s="62"/>
      <c r="E311" s="63">
        <v>103</v>
      </c>
      <c r="F311" s="62"/>
      <c r="G311" s="61"/>
      <c r="H311" s="61" t="s">
        <v>139</v>
      </c>
      <c r="I311" s="61" t="s">
        <v>106</v>
      </c>
      <c r="J311" s="61">
        <v>0.2</v>
      </c>
      <c r="K311" s="63" t="s">
        <v>122</v>
      </c>
    </row>
    <row r="312" spans="1:11">
      <c r="A312" s="5" t="s">
        <v>4</v>
      </c>
      <c r="B312" s="61" t="s">
        <v>112</v>
      </c>
      <c r="C312" s="62">
        <v>39875</v>
      </c>
      <c r="D312" s="62"/>
      <c r="E312" s="63">
        <v>103.1</v>
      </c>
      <c r="F312" s="62"/>
      <c r="G312" s="61"/>
      <c r="H312" s="61" t="s">
        <v>139</v>
      </c>
      <c r="I312" s="61" t="s">
        <v>106</v>
      </c>
      <c r="J312" s="61">
        <v>0.2</v>
      </c>
      <c r="K312" s="63" t="s">
        <v>113</v>
      </c>
    </row>
    <row r="313" spans="1:11">
      <c r="A313" s="5" t="s">
        <v>4</v>
      </c>
      <c r="B313" s="61" t="s">
        <v>114</v>
      </c>
      <c r="C313" s="62">
        <v>39875</v>
      </c>
      <c r="D313" s="62"/>
      <c r="E313" s="63">
        <v>102</v>
      </c>
      <c r="F313" s="62"/>
      <c r="G313" s="61"/>
      <c r="H313" s="61" t="s">
        <v>139</v>
      </c>
      <c r="I313" s="61" t="s">
        <v>106</v>
      </c>
      <c r="J313" s="61">
        <v>0.2</v>
      </c>
      <c r="K313" s="63" t="s">
        <v>115</v>
      </c>
    </row>
    <row r="314" spans="1:11">
      <c r="A314" s="5" t="s">
        <v>4</v>
      </c>
      <c r="B314" s="61" t="s">
        <v>124</v>
      </c>
      <c r="C314" s="62">
        <v>39875</v>
      </c>
      <c r="D314" s="62"/>
      <c r="E314" s="63">
        <v>101.8</v>
      </c>
      <c r="F314" s="62"/>
      <c r="G314" s="61"/>
      <c r="H314" s="61" t="s">
        <v>139</v>
      </c>
      <c r="I314" s="61" t="s">
        <v>106</v>
      </c>
      <c r="J314" s="61">
        <v>0.2</v>
      </c>
      <c r="K314" s="63" t="s">
        <v>122</v>
      </c>
    </row>
    <row r="315" spans="1:11">
      <c r="A315" s="5" t="s">
        <v>4</v>
      </c>
      <c r="B315" s="61" t="s">
        <v>107</v>
      </c>
      <c r="C315" s="62">
        <v>39875</v>
      </c>
      <c r="D315" s="62"/>
      <c r="E315" s="63">
        <v>107.5</v>
      </c>
      <c r="F315" s="62"/>
      <c r="G315" s="61"/>
      <c r="H315" s="61" t="s">
        <v>140</v>
      </c>
      <c r="I315" s="61"/>
      <c r="J315" s="63">
        <v>5.3</v>
      </c>
      <c r="K315" s="63" t="s">
        <v>109</v>
      </c>
    </row>
    <row r="316" spans="1:11">
      <c r="A316" s="5" t="s">
        <v>4</v>
      </c>
      <c r="B316" s="61" t="s">
        <v>110</v>
      </c>
      <c r="C316" s="62">
        <v>39875</v>
      </c>
      <c r="D316" s="62"/>
      <c r="E316" s="63">
        <v>106.1</v>
      </c>
      <c r="F316" s="62"/>
      <c r="G316" s="61"/>
      <c r="H316" s="61" t="s">
        <v>140</v>
      </c>
      <c r="I316" s="61"/>
      <c r="J316" s="63">
        <v>5.2</v>
      </c>
      <c r="K316" s="63" t="s">
        <v>111</v>
      </c>
    </row>
    <row r="317" spans="1:11">
      <c r="A317" s="5" t="s">
        <v>4</v>
      </c>
      <c r="B317" s="61" t="s">
        <v>121</v>
      </c>
      <c r="C317" s="62">
        <v>39875</v>
      </c>
      <c r="D317" s="62"/>
      <c r="E317" s="63">
        <v>104.9</v>
      </c>
      <c r="F317" s="62"/>
      <c r="G317" s="61"/>
      <c r="H317" s="61" t="s">
        <v>140</v>
      </c>
      <c r="I317" s="61"/>
      <c r="J317" s="63">
        <v>5.5</v>
      </c>
      <c r="K317" s="63" t="s">
        <v>122</v>
      </c>
    </row>
    <row r="318" spans="1:11">
      <c r="A318" s="5" t="s">
        <v>4</v>
      </c>
      <c r="B318" s="61" t="s">
        <v>123</v>
      </c>
      <c r="C318" s="62">
        <v>39875</v>
      </c>
      <c r="D318" s="62"/>
      <c r="E318" s="63">
        <v>103</v>
      </c>
      <c r="F318" s="62"/>
      <c r="G318" s="61"/>
      <c r="H318" s="61" t="s">
        <v>140</v>
      </c>
      <c r="I318" s="61"/>
      <c r="J318" s="63">
        <v>5.6</v>
      </c>
      <c r="K318" s="63" t="s">
        <v>122</v>
      </c>
    </row>
    <row r="319" spans="1:11">
      <c r="A319" s="5" t="s">
        <v>4</v>
      </c>
      <c r="B319" s="61" t="s">
        <v>112</v>
      </c>
      <c r="C319" s="62">
        <v>39875</v>
      </c>
      <c r="D319" s="62"/>
      <c r="E319" s="63">
        <v>103.1</v>
      </c>
      <c r="F319" s="62"/>
      <c r="G319" s="61"/>
      <c r="H319" s="61" t="s">
        <v>140</v>
      </c>
      <c r="I319" s="61"/>
      <c r="J319" s="63">
        <v>5.7</v>
      </c>
      <c r="K319" s="63" t="s">
        <v>113</v>
      </c>
    </row>
    <row r="320" spans="1:11">
      <c r="A320" s="5" t="s">
        <v>4</v>
      </c>
      <c r="B320" s="61" t="s">
        <v>114</v>
      </c>
      <c r="C320" s="62">
        <v>39875</v>
      </c>
      <c r="D320" s="62"/>
      <c r="E320" s="63">
        <v>102</v>
      </c>
      <c r="F320" s="62"/>
      <c r="G320" s="61"/>
      <c r="H320" s="61" t="s">
        <v>140</v>
      </c>
      <c r="I320" s="61"/>
      <c r="J320" s="63">
        <v>5.9</v>
      </c>
      <c r="K320" s="63" t="s">
        <v>115</v>
      </c>
    </row>
    <row r="321" spans="1:11">
      <c r="A321" s="5" t="s">
        <v>4</v>
      </c>
      <c r="B321" s="61" t="s">
        <v>124</v>
      </c>
      <c r="C321" s="62">
        <v>39875</v>
      </c>
      <c r="D321" s="62"/>
      <c r="E321" s="63">
        <v>101.8</v>
      </c>
      <c r="F321" s="62"/>
      <c r="G321" s="61"/>
      <c r="H321" s="61" t="s">
        <v>140</v>
      </c>
      <c r="I321" s="61"/>
      <c r="J321" s="63">
        <v>5.8</v>
      </c>
      <c r="K321" s="63" t="s">
        <v>122</v>
      </c>
    </row>
    <row r="322" spans="1:11">
      <c r="A322" s="5" t="s">
        <v>4</v>
      </c>
      <c r="B322" s="61" t="s">
        <v>107</v>
      </c>
      <c r="C322" s="62">
        <v>39875</v>
      </c>
      <c r="D322" s="62"/>
      <c r="E322" s="63">
        <v>107.5</v>
      </c>
      <c r="F322" s="62"/>
      <c r="G322" s="61"/>
      <c r="H322" s="61" t="s">
        <v>120</v>
      </c>
      <c r="I322" s="61"/>
      <c r="J322" s="64">
        <v>2</v>
      </c>
      <c r="K322" s="64" t="s">
        <v>141</v>
      </c>
    </row>
    <row r="323" spans="1:11">
      <c r="A323" s="5" t="s">
        <v>4</v>
      </c>
      <c r="B323" s="61" t="s">
        <v>107</v>
      </c>
      <c r="C323" s="62">
        <v>39875</v>
      </c>
      <c r="D323" s="62"/>
      <c r="E323" s="63">
        <v>107.5</v>
      </c>
      <c r="F323" s="62"/>
      <c r="G323" s="61"/>
      <c r="H323" s="61" t="s">
        <v>125</v>
      </c>
      <c r="I323" s="61"/>
      <c r="J323" s="64">
        <v>3.9</v>
      </c>
      <c r="K323" s="64" t="s">
        <v>141</v>
      </c>
    </row>
    <row r="324" spans="1:11">
      <c r="A324" s="5" t="s">
        <v>4</v>
      </c>
      <c r="B324" s="61" t="s">
        <v>107</v>
      </c>
      <c r="C324" s="62">
        <v>39875</v>
      </c>
      <c r="D324" s="62"/>
      <c r="E324" s="63">
        <v>107.5</v>
      </c>
      <c r="F324" s="62"/>
      <c r="G324" s="61"/>
      <c r="H324" s="61" t="s">
        <v>126</v>
      </c>
      <c r="I324" s="61"/>
      <c r="J324" s="64">
        <v>134.1</v>
      </c>
      <c r="K324" s="64" t="s">
        <v>141</v>
      </c>
    </row>
    <row r="325" spans="1:11">
      <c r="A325" s="5" t="s">
        <v>4</v>
      </c>
      <c r="B325" s="61" t="s">
        <v>107</v>
      </c>
      <c r="C325" s="62">
        <v>39875</v>
      </c>
      <c r="D325" s="62"/>
      <c r="E325" s="63">
        <v>107.5</v>
      </c>
      <c r="F325" s="62"/>
      <c r="G325" s="61"/>
      <c r="H325" s="61" t="s">
        <v>127</v>
      </c>
      <c r="I325" s="61" t="s">
        <v>106</v>
      </c>
      <c r="J325" s="65">
        <v>0.2</v>
      </c>
      <c r="K325" s="64" t="s">
        <v>141</v>
      </c>
    </row>
    <row r="326" spans="1:11">
      <c r="A326" s="5" t="s">
        <v>4</v>
      </c>
      <c r="B326" s="61" t="s">
        <v>107</v>
      </c>
      <c r="C326" s="62">
        <v>39875</v>
      </c>
      <c r="D326" s="62"/>
      <c r="E326" s="63">
        <v>107.5</v>
      </c>
      <c r="F326" s="62"/>
      <c r="G326" s="61"/>
      <c r="H326" s="61" t="s">
        <v>108</v>
      </c>
      <c r="I326" s="61" t="s">
        <v>106</v>
      </c>
      <c r="J326" s="65">
        <v>0.2</v>
      </c>
      <c r="K326" s="64" t="s">
        <v>141</v>
      </c>
    </row>
    <row r="327" spans="1:11">
      <c r="A327" s="5" t="s">
        <v>4</v>
      </c>
      <c r="B327" s="61" t="s">
        <v>107</v>
      </c>
      <c r="C327" s="62">
        <v>39875</v>
      </c>
      <c r="D327" s="62"/>
      <c r="E327" s="63">
        <v>107.5</v>
      </c>
      <c r="F327" s="62"/>
      <c r="G327" s="61"/>
      <c r="H327" s="61" t="s">
        <v>128</v>
      </c>
      <c r="I327" s="61"/>
      <c r="J327" s="64">
        <v>0.2</v>
      </c>
      <c r="K327" s="64" t="s">
        <v>141</v>
      </c>
    </row>
    <row r="328" spans="1:11">
      <c r="A328" s="5" t="s">
        <v>4</v>
      </c>
      <c r="B328" s="61" t="s">
        <v>107</v>
      </c>
      <c r="C328" s="62">
        <v>39875</v>
      </c>
      <c r="D328" s="62"/>
      <c r="E328" s="63">
        <v>107.5</v>
      </c>
      <c r="F328" s="62"/>
      <c r="G328" s="61"/>
      <c r="H328" s="61" t="s">
        <v>129</v>
      </c>
      <c r="I328" s="61" t="s">
        <v>106</v>
      </c>
      <c r="J328" s="65">
        <v>0.1</v>
      </c>
      <c r="K328" s="64" t="s">
        <v>141</v>
      </c>
    </row>
    <row r="329" spans="1:11">
      <c r="A329" s="5" t="s">
        <v>4</v>
      </c>
      <c r="B329" s="61" t="s">
        <v>107</v>
      </c>
      <c r="C329" s="62">
        <v>39875</v>
      </c>
      <c r="D329" s="62"/>
      <c r="E329" s="63">
        <v>107.5</v>
      </c>
      <c r="F329" s="62"/>
      <c r="G329" s="61"/>
      <c r="H329" s="61" t="s">
        <v>116</v>
      </c>
      <c r="I329" s="61"/>
      <c r="J329" s="64">
        <v>2.4</v>
      </c>
      <c r="K329" s="64" t="s">
        <v>141</v>
      </c>
    </row>
    <row r="330" spans="1:11">
      <c r="A330" s="5" t="s">
        <v>4</v>
      </c>
      <c r="B330" s="61" t="s">
        <v>107</v>
      </c>
      <c r="C330" s="62">
        <v>39875</v>
      </c>
      <c r="D330" s="62"/>
      <c r="E330" s="63">
        <v>107.5</v>
      </c>
      <c r="F330" s="62"/>
      <c r="G330" s="61"/>
      <c r="H330" s="61" t="s">
        <v>130</v>
      </c>
      <c r="I330" s="61"/>
      <c r="J330" s="64">
        <v>120</v>
      </c>
      <c r="K330" s="64" t="s">
        <v>141</v>
      </c>
    </row>
    <row r="331" spans="1:11">
      <c r="A331" s="5" t="s">
        <v>4</v>
      </c>
      <c r="B331" s="61" t="s">
        <v>107</v>
      </c>
      <c r="C331" s="62">
        <v>39875</v>
      </c>
      <c r="D331" s="62"/>
      <c r="E331" s="63">
        <v>107.5</v>
      </c>
      <c r="F331" s="62"/>
      <c r="G331" s="61"/>
      <c r="H331" s="61" t="s">
        <v>117</v>
      </c>
      <c r="I331" s="61"/>
      <c r="J331" s="64">
        <v>0.37</v>
      </c>
      <c r="K331" s="64" t="s">
        <v>141</v>
      </c>
    </row>
    <row r="332" spans="1:11">
      <c r="A332" s="5" t="s">
        <v>4</v>
      </c>
      <c r="B332" s="61" t="s">
        <v>107</v>
      </c>
      <c r="C332" s="62">
        <v>39875</v>
      </c>
      <c r="D332" s="62"/>
      <c r="E332" s="63">
        <v>107.5</v>
      </c>
      <c r="F332" s="62"/>
      <c r="G332" s="61"/>
      <c r="H332" s="61" t="s">
        <v>131</v>
      </c>
      <c r="I332" s="61"/>
      <c r="J332" s="64">
        <v>7.9</v>
      </c>
      <c r="K332" s="64" t="s">
        <v>141</v>
      </c>
    </row>
    <row r="333" spans="1:11">
      <c r="A333" s="5" t="s">
        <v>4</v>
      </c>
      <c r="B333" s="61" t="s">
        <v>107</v>
      </c>
      <c r="C333" s="62">
        <v>39875</v>
      </c>
      <c r="D333" s="62"/>
      <c r="E333" s="63">
        <v>107.5</v>
      </c>
      <c r="F333" s="62"/>
      <c r="G333" s="61"/>
      <c r="H333" s="61" t="s">
        <v>132</v>
      </c>
      <c r="I333" s="61"/>
      <c r="J333" s="64">
        <v>3.6</v>
      </c>
      <c r="K333" s="64" t="s">
        <v>141</v>
      </c>
    </row>
    <row r="334" spans="1:11">
      <c r="A334" s="5" t="s">
        <v>4</v>
      </c>
      <c r="B334" s="61" t="s">
        <v>107</v>
      </c>
      <c r="C334" s="62">
        <v>39875</v>
      </c>
      <c r="D334" s="62"/>
      <c r="E334" s="63">
        <v>107.5</v>
      </c>
      <c r="F334" s="62"/>
      <c r="G334" s="61"/>
      <c r="H334" s="61" t="s">
        <v>133</v>
      </c>
      <c r="I334" s="61"/>
      <c r="J334" s="64">
        <v>0.4</v>
      </c>
      <c r="K334" s="64" t="s">
        <v>141</v>
      </c>
    </row>
    <row r="335" spans="1:11">
      <c r="A335" s="5" t="s">
        <v>4</v>
      </c>
      <c r="B335" s="61" t="s">
        <v>107</v>
      </c>
      <c r="C335" s="62">
        <v>39875</v>
      </c>
      <c r="D335" s="62"/>
      <c r="E335" s="63">
        <v>107.5</v>
      </c>
      <c r="F335" s="62"/>
      <c r="G335" s="61"/>
      <c r="H335" s="61" t="s">
        <v>134</v>
      </c>
      <c r="I335" s="61" t="s">
        <v>106</v>
      </c>
      <c r="J335" s="65">
        <v>0.2</v>
      </c>
      <c r="K335" s="64" t="s">
        <v>141</v>
      </c>
    </row>
    <row r="336" spans="1:11">
      <c r="A336" s="5" t="s">
        <v>4</v>
      </c>
      <c r="B336" s="61" t="s">
        <v>107</v>
      </c>
      <c r="C336" s="62">
        <v>39875</v>
      </c>
      <c r="D336" s="62"/>
      <c r="E336" s="63">
        <v>107.5</v>
      </c>
      <c r="F336" s="62"/>
      <c r="G336" s="61"/>
      <c r="H336" s="61" t="s">
        <v>135</v>
      </c>
      <c r="I336" s="61" t="s">
        <v>106</v>
      </c>
      <c r="J336" s="61">
        <v>0.5</v>
      </c>
      <c r="K336" s="64" t="s">
        <v>141</v>
      </c>
    </row>
    <row r="337" spans="1:11">
      <c r="A337" s="5" t="s">
        <v>4</v>
      </c>
      <c r="B337" s="61" t="s">
        <v>107</v>
      </c>
      <c r="C337" s="62">
        <v>39875</v>
      </c>
      <c r="D337" s="62"/>
      <c r="E337" s="63">
        <v>107.5</v>
      </c>
      <c r="F337" s="62"/>
      <c r="G337" s="61"/>
      <c r="H337" s="61" t="s">
        <v>136</v>
      </c>
      <c r="I337" s="61"/>
      <c r="J337" s="63">
        <v>429.9</v>
      </c>
      <c r="K337" s="64" t="s">
        <v>141</v>
      </c>
    </row>
    <row r="338" spans="1:11">
      <c r="A338" s="5" t="s">
        <v>4</v>
      </c>
      <c r="B338" s="61" t="s">
        <v>107</v>
      </c>
      <c r="C338" s="62">
        <v>39875</v>
      </c>
      <c r="D338" s="62"/>
      <c r="E338" s="63">
        <v>107.5</v>
      </c>
      <c r="F338" s="62"/>
      <c r="G338" s="61"/>
      <c r="H338" s="61" t="s">
        <v>137</v>
      </c>
      <c r="I338" s="61" t="s">
        <v>106</v>
      </c>
      <c r="J338" s="61">
        <v>0.1</v>
      </c>
      <c r="K338" s="64" t="s">
        <v>141</v>
      </c>
    </row>
    <row r="339" spans="1:11">
      <c r="A339" s="5" t="s">
        <v>4</v>
      </c>
      <c r="B339" s="61" t="s">
        <v>107</v>
      </c>
      <c r="C339" s="62">
        <v>39875</v>
      </c>
      <c r="D339" s="62"/>
      <c r="E339" s="63">
        <v>107.5</v>
      </c>
      <c r="F339" s="62"/>
      <c r="G339" s="61"/>
      <c r="H339" s="61" t="s">
        <v>138</v>
      </c>
      <c r="I339" s="61" t="s">
        <v>106</v>
      </c>
      <c r="J339" s="61">
        <v>0.1</v>
      </c>
      <c r="K339" s="64" t="s">
        <v>141</v>
      </c>
    </row>
    <row r="340" spans="1:11">
      <c r="A340" s="5" t="s">
        <v>4</v>
      </c>
      <c r="B340" s="61" t="s">
        <v>107</v>
      </c>
      <c r="C340" s="62">
        <v>39875</v>
      </c>
      <c r="D340" s="62"/>
      <c r="E340" s="63">
        <v>107.5</v>
      </c>
      <c r="F340" s="62"/>
      <c r="G340" s="61"/>
      <c r="H340" s="61" t="s">
        <v>139</v>
      </c>
      <c r="I340" s="61"/>
      <c r="J340" s="63">
        <v>4.8</v>
      </c>
      <c r="K340" s="64" t="s">
        <v>141</v>
      </c>
    </row>
    <row r="341" spans="1:11">
      <c r="A341" s="5" t="s">
        <v>4</v>
      </c>
      <c r="B341" s="61" t="s">
        <v>107</v>
      </c>
      <c r="C341" s="62">
        <v>39875</v>
      </c>
      <c r="D341" s="62"/>
      <c r="E341" s="63">
        <v>107.5</v>
      </c>
      <c r="F341" s="62"/>
      <c r="G341" s="61"/>
      <c r="H341" s="61" t="s">
        <v>140</v>
      </c>
      <c r="I341" s="61"/>
      <c r="J341" s="63">
        <v>5.5</v>
      </c>
      <c r="K341" s="64" t="s">
        <v>141</v>
      </c>
    </row>
    <row r="342" spans="1:11">
      <c r="A342" s="5" t="s">
        <v>4</v>
      </c>
      <c r="B342" s="61" t="s">
        <v>107</v>
      </c>
      <c r="C342" s="62">
        <v>39875</v>
      </c>
      <c r="D342" s="62"/>
      <c r="E342" s="63">
        <v>107.5</v>
      </c>
      <c r="F342" s="62"/>
      <c r="G342" s="61"/>
      <c r="H342" s="61" t="s">
        <v>118</v>
      </c>
      <c r="I342" s="61"/>
      <c r="J342" s="63">
        <v>2.5</v>
      </c>
      <c r="K342" s="64" t="s">
        <v>141</v>
      </c>
    </row>
    <row r="343" spans="1:11">
      <c r="A343" s="5" t="s">
        <v>4</v>
      </c>
      <c r="B343" s="61" t="s">
        <v>110</v>
      </c>
      <c r="C343" s="62">
        <v>39875</v>
      </c>
      <c r="D343" s="62"/>
      <c r="E343" s="63">
        <v>106.1</v>
      </c>
      <c r="F343" s="62"/>
      <c r="G343" s="61"/>
      <c r="H343" s="61" t="s">
        <v>120</v>
      </c>
      <c r="I343" s="61"/>
      <c r="J343" s="63">
        <v>2</v>
      </c>
      <c r="K343" s="64" t="s">
        <v>142</v>
      </c>
    </row>
    <row r="344" spans="1:11">
      <c r="A344" s="5" t="s">
        <v>4</v>
      </c>
      <c r="B344" s="61" t="s">
        <v>110</v>
      </c>
      <c r="C344" s="62">
        <v>39875</v>
      </c>
      <c r="D344" s="62"/>
      <c r="E344" s="63">
        <v>106.1</v>
      </c>
      <c r="F344" s="62"/>
      <c r="G344" s="61"/>
      <c r="H344" s="61" t="s">
        <v>125</v>
      </c>
      <c r="I344" s="61"/>
      <c r="J344" s="63">
        <v>4.0999999999999996</v>
      </c>
      <c r="K344" s="64" t="s">
        <v>142</v>
      </c>
    </row>
    <row r="345" spans="1:11">
      <c r="A345" s="5" t="s">
        <v>4</v>
      </c>
      <c r="B345" s="61" t="s">
        <v>110</v>
      </c>
      <c r="C345" s="62">
        <v>39875</v>
      </c>
      <c r="D345" s="62"/>
      <c r="E345" s="63">
        <v>106.1</v>
      </c>
      <c r="F345" s="62"/>
      <c r="G345" s="61"/>
      <c r="H345" s="61" t="s">
        <v>126</v>
      </c>
      <c r="I345" s="61"/>
      <c r="J345" s="63">
        <v>134.69999999999999</v>
      </c>
      <c r="K345" s="64" t="s">
        <v>142</v>
      </c>
    </row>
    <row r="346" spans="1:11">
      <c r="A346" s="5" t="s">
        <v>4</v>
      </c>
      <c r="B346" s="61" t="s">
        <v>110</v>
      </c>
      <c r="C346" s="62">
        <v>39875</v>
      </c>
      <c r="D346" s="62"/>
      <c r="E346" s="63">
        <v>106.1</v>
      </c>
      <c r="F346" s="62"/>
      <c r="G346" s="61"/>
      <c r="H346" s="61" t="s">
        <v>127</v>
      </c>
      <c r="I346" s="61" t="s">
        <v>106</v>
      </c>
      <c r="J346" s="61">
        <v>0.2</v>
      </c>
      <c r="K346" s="64" t="s">
        <v>142</v>
      </c>
    </row>
    <row r="347" spans="1:11">
      <c r="A347" s="5" t="s">
        <v>4</v>
      </c>
      <c r="B347" s="61" t="s">
        <v>110</v>
      </c>
      <c r="C347" s="62">
        <v>39875</v>
      </c>
      <c r="D347" s="62"/>
      <c r="E347" s="63">
        <v>106.1</v>
      </c>
      <c r="F347" s="62"/>
      <c r="G347" s="61"/>
      <c r="H347" s="61" t="s">
        <v>108</v>
      </c>
      <c r="I347" s="61" t="s">
        <v>106</v>
      </c>
      <c r="J347" s="61">
        <v>0.2</v>
      </c>
      <c r="K347" s="64" t="s">
        <v>142</v>
      </c>
    </row>
    <row r="348" spans="1:11">
      <c r="A348" s="5" t="s">
        <v>4</v>
      </c>
      <c r="B348" s="61" t="s">
        <v>110</v>
      </c>
      <c r="C348" s="62">
        <v>39875</v>
      </c>
      <c r="D348" s="62"/>
      <c r="E348" s="63">
        <v>106.1</v>
      </c>
      <c r="F348" s="62"/>
      <c r="G348" s="61"/>
      <c r="H348" s="61" t="s">
        <v>128</v>
      </c>
      <c r="I348" s="61"/>
      <c r="J348" s="63">
        <v>0.2</v>
      </c>
      <c r="K348" s="64" t="s">
        <v>142</v>
      </c>
    </row>
    <row r="349" spans="1:11">
      <c r="A349" s="5" t="s">
        <v>4</v>
      </c>
      <c r="B349" s="61" t="s">
        <v>110</v>
      </c>
      <c r="C349" s="62">
        <v>39875</v>
      </c>
      <c r="D349" s="62"/>
      <c r="E349" s="63">
        <v>106.1</v>
      </c>
      <c r="F349" s="62"/>
      <c r="G349" s="61"/>
      <c r="H349" s="61" t="s">
        <v>129</v>
      </c>
      <c r="I349" s="61" t="s">
        <v>106</v>
      </c>
      <c r="J349" s="61">
        <v>0.1</v>
      </c>
      <c r="K349" s="64" t="s">
        <v>142</v>
      </c>
    </row>
    <row r="350" spans="1:11">
      <c r="A350" s="5" t="s">
        <v>4</v>
      </c>
      <c r="B350" s="61" t="s">
        <v>110</v>
      </c>
      <c r="C350" s="62">
        <v>39875</v>
      </c>
      <c r="D350" s="62"/>
      <c r="E350" s="63">
        <v>106.1</v>
      </c>
      <c r="F350" s="62"/>
      <c r="G350" s="61"/>
      <c r="H350" s="61" t="s">
        <v>116</v>
      </c>
      <c r="I350" s="61"/>
      <c r="J350" s="63">
        <v>2.1</v>
      </c>
      <c r="K350" s="64" t="s">
        <v>142</v>
      </c>
    </row>
    <row r="351" spans="1:11">
      <c r="A351" s="5" t="s">
        <v>4</v>
      </c>
      <c r="B351" s="61" t="s">
        <v>110</v>
      </c>
      <c r="C351" s="62">
        <v>39875</v>
      </c>
      <c r="D351" s="62"/>
      <c r="E351" s="63">
        <v>106.1</v>
      </c>
      <c r="F351" s="62"/>
      <c r="G351" s="61"/>
      <c r="H351" s="61" t="s">
        <v>130</v>
      </c>
      <c r="I351" s="61"/>
      <c r="J351" s="63">
        <v>116</v>
      </c>
      <c r="K351" s="64" t="s">
        <v>142</v>
      </c>
    </row>
    <row r="352" spans="1:11">
      <c r="A352" s="5" t="s">
        <v>4</v>
      </c>
      <c r="B352" s="61" t="s">
        <v>110</v>
      </c>
      <c r="C352" s="62">
        <v>39875</v>
      </c>
      <c r="D352" s="62"/>
      <c r="E352" s="63">
        <v>106.1</v>
      </c>
      <c r="F352" s="62"/>
      <c r="G352" s="61"/>
      <c r="H352" s="61" t="s">
        <v>117</v>
      </c>
      <c r="I352" s="61"/>
      <c r="J352" s="63">
        <v>0.35</v>
      </c>
      <c r="K352" s="64" t="s">
        <v>142</v>
      </c>
    </row>
    <row r="353" spans="1:11">
      <c r="A353" s="5" t="s">
        <v>4</v>
      </c>
      <c r="B353" s="61" t="s">
        <v>110</v>
      </c>
      <c r="C353" s="62">
        <v>39875</v>
      </c>
      <c r="D353" s="62"/>
      <c r="E353" s="63">
        <v>106.1</v>
      </c>
      <c r="F353" s="62"/>
      <c r="G353" s="61"/>
      <c r="H353" s="61" t="s">
        <v>131</v>
      </c>
      <c r="I353" s="61"/>
      <c r="J353" s="63">
        <v>7.7</v>
      </c>
      <c r="K353" s="64" t="s">
        <v>142</v>
      </c>
    </row>
    <row r="354" spans="1:11">
      <c r="A354" s="5" t="s">
        <v>4</v>
      </c>
      <c r="B354" s="61" t="s">
        <v>110</v>
      </c>
      <c r="C354" s="62">
        <v>39875</v>
      </c>
      <c r="D354" s="62"/>
      <c r="E354" s="63">
        <v>106.1</v>
      </c>
      <c r="F354" s="62"/>
      <c r="G354" s="61"/>
      <c r="H354" s="61" t="s">
        <v>132</v>
      </c>
      <c r="I354" s="61"/>
      <c r="J354" s="63">
        <v>3.6</v>
      </c>
      <c r="K354" s="64" t="s">
        <v>142</v>
      </c>
    </row>
    <row r="355" spans="1:11">
      <c r="A355" s="5" t="s">
        <v>4</v>
      </c>
      <c r="B355" s="61" t="s">
        <v>110</v>
      </c>
      <c r="C355" s="62">
        <v>39875</v>
      </c>
      <c r="D355" s="62"/>
      <c r="E355" s="63">
        <v>106.1</v>
      </c>
      <c r="F355" s="62"/>
      <c r="G355" s="61"/>
      <c r="H355" s="61" t="s">
        <v>133</v>
      </c>
      <c r="I355" s="61"/>
      <c r="J355" s="63">
        <v>0.3</v>
      </c>
      <c r="K355" s="64" t="s">
        <v>142</v>
      </c>
    </row>
    <row r="356" spans="1:11">
      <c r="A356" s="5" t="s">
        <v>4</v>
      </c>
      <c r="B356" s="61" t="s">
        <v>110</v>
      </c>
      <c r="C356" s="62">
        <v>39875</v>
      </c>
      <c r="D356" s="62"/>
      <c r="E356" s="63">
        <v>106.1</v>
      </c>
      <c r="F356" s="62"/>
      <c r="G356" s="61"/>
      <c r="H356" s="61" t="s">
        <v>134</v>
      </c>
      <c r="I356" s="61" t="s">
        <v>106</v>
      </c>
      <c r="J356" s="61">
        <v>0.2</v>
      </c>
      <c r="K356" s="64" t="s">
        <v>142</v>
      </c>
    </row>
    <row r="357" spans="1:11">
      <c r="A357" s="5" t="s">
        <v>4</v>
      </c>
      <c r="B357" s="61" t="s">
        <v>110</v>
      </c>
      <c r="C357" s="62">
        <v>39875</v>
      </c>
      <c r="D357" s="62"/>
      <c r="E357" s="63">
        <v>106.1</v>
      </c>
      <c r="F357" s="62"/>
      <c r="G357" s="61"/>
      <c r="H357" s="61" t="s">
        <v>135</v>
      </c>
      <c r="I357" s="61" t="s">
        <v>106</v>
      </c>
      <c r="J357" s="61">
        <v>0.5</v>
      </c>
      <c r="K357" s="64" t="s">
        <v>142</v>
      </c>
    </row>
    <row r="358" spans="1:11">
      <c r="A358" s="5" t="s">
        <v>4</v>
      </c>
      <c r="B358" s="61" t="s">
        <v>110</v>
      </c>
      <c r="C358" s="62">
        <v>39875</v>
      </c>
      <c r="D358" s="62"/>
      <c r="E358" s="63">
        <v>106.1</v>
      </c>
      <c r="F358" s="62"/>
      <c r="G358" s="61"/>
      <c r="H358" s="61" t="s">
        <v>136</v>
      </c>
      <c r="I358" s="61"/>
      <c r="J358" s="63">
        <v>432.2</v>
      </c>
      <c r="K358" s="64" t="s">
        <v>142</v>
      </c>
    </row>
    <row r="359" spans="1:11">
      <c r="A359" s="5" t="s">
        <v>4</v>
      </c>
      <c r="B359" s="61" t="s">
        <v>110</v>
      </c>
      <c r="C359" s="62">
        <v>39875</v>
      </c>
      <c r="D359" s="62"/>
      <c r="E359" s="63">
        <v>106.1</v>
      </c>
      <c r="F359" s="62"/>
      <c r="G359" s="61"/>
      <c r="H359" s="61" t="s">
        <v>137</v>
      </c>
      <c r="I359" s="61" t="s">
        <v>106</v>
      </c>
      <c r="J359" s="61">
        <v>0.1</v>
      </c>
      <c r="K359" s="64" t="s">
        <v>142</v>
      </c>
    </row>
    <row r="360" spans="1:11">
      <c r="A360" s="5" t="s">
        <v>4</v>
      </c>
      <c r="B360" s="61" t="s">
        <v>110</v>
      </c>
      <c r="C360" s="62">
        <v>39875</v>
      </c>
      <c r="D360" s="62"/>
      <c r="E360" s="63">
        <v>106.1</v>
      </c>
      <c r="F360" s="62"/>
      <c r="G360" s="61"/>
      <c r="H360" s="61" t="s">
        <v>138</v>
      </c>
      <c r="I360" s="61" t="s">
        <v>106</v>
      </c>
      <c r="J360" s="61">
        <v>0.1</v>
      </c>
      <c r="K360" s="64" t="s">
        <v>142</v>
      </c>
    </row>
    <row r="361" spans="1:11">
      <c r="A361" s="5" t="s">
        <v>4</v>
      </c>
      <c r="B361" s="61" t="s">
        <v>110</v>
      </c>
      <c r="C361" s="62">
        <v>39875</v>
      </c>
      <c r="D361" s="62"/>
      <c r="E361" s="63">
        <v>106.1</v>
      </c>
      <c r="F361" s="62"/>
      <c r="G361" s="61"/>
      <c r="H361" s="61" t="s">
        <v>139</v>
      </c>
      <c r="I361" s="61"/>
      <c r="J361" s="63">
        <v>4.7</v>
      </c>
      <c r="K361" s="64" t="s">
        <v>142</v>
      </c>
    </row>
    <row r="362" spans="1:11">
      <c r="A362" s="5" t="s">
        <v>4</v>
      </c>
      <c r="B362" s="61" t="s">
        <v>110</v>
      </c>
      <c r="C362" s="62">
        <v>39875</v>
      </c>
      <c r="D362" s="62"/>
      <c r="E362" s="63">
        <v>106.1</v>
      </c>
      <c r="F362" s="62"/>
      <c r="G362" s="61"/>
      <c r="H362" s="61" t="s">
        <v>140</v>
      </c>
      <c r="I362" s="61"/>
      <c r="J362" s="63">
        <v>5.7</v>
      </c>
      <c r="K362" s="64" t="s">
        <v>142</v>
      </c>
    </row>
    <row r="363" spans="1:11">
      <c r="A363" s="5" t="s">
        <v>4</v>
      </c>
      <c r="B363" s="61" t="s">
        <v>110</v>
      </c>
      <c r="C363" s="62">
        <v>39875</v>
      </c>
      <c r="D363" s="62"/>
      <c r="E363" s="63">
        <v>106.1</v>
      </c>
      <c r="F363" s="62"/>
      <c r="G363" s="61"/>
      <c r="H363" s="61" t="s">
        <v>118</v>
      </c>
      <c r="I363" s="61"/>
      <c r="J363" s="63">
        <v>1</v>
      </c>
      <c r="K363" s="64" t="s">
        <v>142</v>
      </c>
    </row>
    <row r="364" spans="1:11">
      <c r="A364" s="5" t="s">
        <v>4</v>
      </c>
      <c r="B364" s="61" t="s">
        <v>121</v>
      </c>
      <c r="C364" s="62">
        <v>39875</v>
      </c>
      <c r="D364" s="62"/>
      <c r="E364" s="63">
        <v>104.9</v>
      </c>
      <c r="F364" s="62"/>
      <c r="G364" s="61"/>
      <c r="H364" s="61" t="s">
        <v>120</v>
      </c>
      <c r="I364" s="61"/>
      <c r="J364" s="63">
        <v>2</v>
      </c>
      <c r="K364" s="63" t="s">
        <v>143</v>
      </c>
    </row>
    <row r="365" spans="1:11">
      <c r="A365" s="5" t="s">
        <v>4</v>
      </c>
      <c r="B365" s="61" t="s">
        <v>121</v>
      </c>
      <c r="C365" s="62">
        <v>39875</v>
      </c>
      <c r="D365" s="62"/>
      <c r="E365" s="63">
        <v>104.9</v>
      </c>
      <c r="F365" s="62"/>
      <c r="G365" s="61"/>
      <c r="H365" s="61" t="s">
        <v>125</v>
      </c>
      <c r="I365" s="61"/>
      <c r="J365" s="63">
        <v>4</v>
      </c>
      <c r="K365" s="63" t="s">
        <v>143</v>
      </c>
    </row>
    <row r="366" spans="1:11">
      <c r="A366" s="5" t="s">
        <v>4</v>
      </c>
      <c r="B366" s="61" t="s">
        <v>121</v>
      </c>
      <c r="C366" s="62">
        <v>39875</v>
      </c>
      <c r="D366" s="62"/>
      <c r="E366" s="63">
        <v>104.9</v>
      </c>
      <c r="F366" s="62"/>
      <c r="G366" s="61"/>
      <c r="H366" s="61" t="s">
        <v>126</v>
      </c>
      <c r="I366" s="61"/>
      <c r="J366" s="63">
        <v>127.4</v>
      </c>
      <c r="K366" s="63" t="s">
        <v>143</v>
      </c>
    </row>
    <row r="367" spans="1:11">
      <c r="A367" s="5" t="s">
        <v>4</v>
      </c>
      <c r="B367" s="61" t="s">
        <v>121</v>
      </c>
      <c r="C367" s="62">
        <v>39875</v>
      </c>
      <c r="D367" s="62"/>
      <c r="E367" s="63">
        <v>104.9</v>
      </c>
      <c r="F367" s="62"/>
      <c r="G367" s="61"/>
      <c r="H367" s="61" t="s">
        <v>127</v>
      </c>
      <c r="I367" s="61" t="s">
        <v>106</v>
      </c>
      <c r="J367" s="61">
        <v>0.2</v>
      </c>
      <c r="K367" s="63" t="s">
        <v>143</v>
      </c>
    </row>
    <row r="368" spans="1:11">
      <c r="A368" s="5" t="s">
        <v>4</v>
      </c>
      <c r="B368" s="61" t="s">
        <v>121</v>
      </c>
      <c r="C368" s="62">
        <v>39875</v>
      </c>
      <c r="D368" s="62"/>
      <c r="E368" s="63">
        <v>104.9</v>
      </c>
      <c r="F368" s="62"/>
      <c r="G368" s="61"/>
      <c r="H368" s="61" t="s">
        <v>108</v>
      </c>
      <c r="I368" s="61" t="s">
        <v>106</v>
      </c>
      <c r="J368" s="61">
        <v>0.2</v>
      </c>
      <c r="K368" s="63" t="s">
        <v>143</v>
      </c>
    </row>
    <row r="369" spans="1:11">
      <c r="A369" s="5" t="s">
        <v>4</v>
      </c>
      <c r="B369" s="61" t="s">
        <v>121</v>
      </c>
      <c r="C369" s="62">
        <v>39875</v>
      </c>
      <c r="D369" s="62"/>
      <c r="E369" s="63">
        <v>104.9</v>
      </c>
      <c r="F369" s="62"/>
      <c r="G369" s="61"/>
      <c r="H369" s="61" t="s">
        <v>128</v>
      </c>
      <c r="I369" s="61"/>
      <c r="J369" s="63">
        <v>0.2</v>
      </c>
      <c r="K369" s="63" t="s">
        <v>143</v>
      </c>
    </row>
    <row r="370" spans="1:11">
      <c r="A370" s="5" t="s">
        <v>4</v>
      </c>
      <c r="B370" s="61" t="s">
        <v>121</v>
      </c>
      <c r="C370" s="62">
        <v>39875</v>
      </c>
      <c r="D370" s="62"/>
      <c r="E370" s="63">
        <v>104.9</v>
      </c>
      <c r="F370" s="62"/>
      <c r="G370" s="61"/>
      <c r="H370" s="61" t="s">
        <v>129</v>
      </c>
      <c r="I370" s="61" t="s">
        <v>106</v>
      </c>
      <c r="J370" s="61">
        <v>0.1</v>
      </c>
      <c r="K370" s="63" t="s">
        <v>143</v>
      </c>
    </row>
    <row r="371" spans="1:11">
      <c r="A371" s="5" t="s">
        <v>4</v>
      </c>
      <c r="B371" s="61" t="s">
        <v>121</v>
      </c>
      <c r="C371" s="62">
        <v>39875</v>
      </c>
      <c r="D371" s="62"/>
      <c r="E371" s="63">
        <v>104.9</v>
      </c>
      <c r="F371" s="62"/>
      <c r="G371" s="61"/>
      <c r="H371" s="61" t="s">
        <v>116</v>
      </c>
      <c r="I371" s="61"/>
      <c r="J371" s="63">
        <v>1.9</v>
      </c>
      <c r="K371" s="63" t="s">
        <v>143</v>
      </c>
    </row>
    <row r="372" spans="1:11">
      <c r="A372" s="5" t="s">
        <v>4</v>
      </c>
      <c r="B372" s="61" t="s">
        <v>121</v>
      </c>
      <c r="C372" s="62">
        <v>39875</v>
      </c>
      <c r="D372" s="62"/>
      <c r="E372" s="63">
        <v>104.9</v>
      </c>
      <c r="F372" s="62"/>
      <c r="G372" s="61"/>
      <c r="H372" s="61" t="s">
        <v>130</v>
      </c>
      <c r="I372" s="61"/>
      <c r="J372" s="63">
        <v>90</v>
      </c>
      <c r="K372" s="63" t="s">
        <v>143</v>
      </c>
    </row>
    <row r="373" spans="1:11">
      <c r="A373" s="5" t="s">
        <v>4</v>
      </c>
      <c r="B373" s="61" t="s">
        <v>121</v>
      </c>
      <c r="C373" s="62">
        <v>39875</v>
      </c>
      <c r="D373" s="62"/>
      <c r="E373" s="63">
        <v>104.9</v>
      </c>
      <c r="F373" s="62"/>
      <c r="G373" s="61"/>
      <c r="H373" s="61" t="s">
        <v>117</v>
      </c>
      <c r="I373" s="61"/>
      <c r="J373" s="63">
        <v>0.28000000000000003</v>
      </c>
      <c r="K373" s="63" t="s">
        <v>143</v>
      </c>
    </row>
    <row r="374" spans="1:11">
      <c r="A374" s="5" t="s">
        <v>4</v>
      </c>
      <c r="B374" s="61" t="s">
        <v>121</v>
      </c>
      <c r="C374" s="62">
        <v>39875</v>
      </c>
      <c r="D374" s="62"/>
      <c r="E374" s="63">
        <v>104.9</v>
      </c>
      <c r="F374" s="62"/>
      <c r="G374" s="61"/>
      <c r="H374" s="61" t="s">
        <v>131</v>
      </c>
      <c r="I374" s="61"/>
      <c r="J374" s="63">
        <v>6.3</v>
      </c>
      <c r="K374" s="63" t="s">
        <v>143</v>
      </c>
    </row>
    <row r="375" spans="1:11">
      <c r="A375" s="5" t="s">
        <v>4</v>
      </c>
      <c r="B375" s="61" t="s">
        <v>121</v>
      </c>
      <c r="C375" s="62">
        <v>39875</v>
      </c>
      <c r="D375" s="62"/>
      <c r="E375" s="63">
        <v>104.9</v>
      </c>
      <c r="F375" s="62"/>
      <c r="G375" s="61"/>
      <c r="H375" s="61" t="s">
        <v>132</v>
      </c>
      <c r="I375" s="61"/>
      <c r="J375" s="63">
        <v>3.6</v>
      </c>
      <c r="K375" s="63" t="s">
        <v>143</v>
      </c>
    </row>
    <row r="376" spans="1:11">
      <c r="A376" s="5" t="s">
        <v>4</v>
      </c>
      <c r="B376" s="61" t="s">
        <v>121</v>
      </c>
      <c r="C376" s="62">
        <v>39875</v>
      </c>
      <c r="D376" s="62"/>
      <c r="E376" s="63">
        <v>104.9</v>
      </c>
      <c r="F376" s="62"/>
      <c r="G376" s="61"/>
      <c r="H376" s="61" t="s">
        <v>133</v>
      </c>
      <c r="I376" s="61"/>
      <c r="J376" s="63">
        <v>0.3</v>
      </c>
      <c r="K376" s="63" t="s">
        <v>143</v>
      </c>
    </row>
    <row r="377" spans="1:11">
      <c r="A377" s="5" t="s">
        <v>4</v>
      </c>
      <c r="B377" s="61" t="s">
        <v>121</v>
      </c>
      <c r="C377" s="62">
        <v>39875</v>
      </c>
      <c r="D377" s="62"/>
      <c r="E377" s="63">
        <v>104.9</v>
      </c>
      <c r="F377" s="62"/>
      <c r="G377" s="61"/>
      <c r="H377" s="61" t="s">
        <v>134</v>
      </c>
      <c r="I377" s="61" t="s">
        <v>106</v>
      </c>
      <c r="J377" s="61">
        <v>0.2</v>
      </c>
      <c r="K377" s="63" t="s">
        <v>143</v>
      </c>
    </row>
    <row r="378" spans="1:11">
      <c r="A378" s="5" t="s">
        <v>4</v>
      </c>
      <c r="B378" s="61" t="s">
        <v>121</v>
      </c>
      <c r="C378" s="62">
        <v>39875</v>
      </c>
      <c r="D378" s="62"/>
      <c r="E378" s="63">
        <v>104.9</v>
      </c>
      <c r="F378" s="62"/>
      <c r="G378" s="61"/>
      <c r="H378" s="61" t="s">
        <v>135</v>
      </c>
      <c r="I378" s="61" t="s">
        <v>106</v>
      </c>
      <c r="J378" s="61">
        <v>0.5</v>
      </c>
      <c r="K378" s="63" t="s">
        <v>143</v>
      </c>
    </row>
    <row r="379" spans="1:11">
      <c r="A379" s="5" t="s">
        <v>4</v>
      </c>
      <c r="B379" s="61" t="s">
        <v>121</v>
      </c>
      <c r="C379" s="62">
        <v>39875</v>
      </c>
      <c r="D379" s="62"/>
      <c r="E379" s="63">
        <v>104.9</v>
      </c>
      <c r="F379" s="62"/>
      <c r="G379" s="61"/>
      <c r="H379" s="61" t="s">
        <v>136</v>
      </c>
      <c r="I379" s="61"/>
      <c r="J379" s="63">
        <v>415.4</v>
      </c>
      <c r="K379" s="63" t="s">
        <v>143</v>
      </c>
    </row>
    <row r="380" spans="1:11">
      <c r="A380" s="5" t="s">
        <v>4</v>
      </c>
      <c r="B380" s="61" t="s">
        <v>121</v>
      </c>
      <c r="C380" s="62">
        <v>39875</v>
      </c>
      <c r="D380" s="62"/>
      <c r="E380" s="63">
        <v>104.9</v>
      </c>
      <c r="F380" s="62"/>
      <c r="G380" s="61"/>
      <c r="H380" s="61" t="s">
        <v>137</v>
      </c>
      <c r="I380" s="61" t="s">
        <v>106</v>
      </c>
      <c r="J380" s="61">
        <v>0.1</v>
      </c>
      <c r="K380" s="63" t="s">
        <v>143</v>
      </c>
    </row>
    <row r="381" spans="1:11">
      <c r="A381" s="5" t="s">
        <v>4</v>
      </c>
      <c r="B381" s="61" t="s">
        <v>121</v>
      </c>
      <c r="C381" s="62">
        <v>39875</v>
      </c>
      <c r="D381" s="62"/>
      <c r="E381" s="63">
        <v>104.9</v>
      </c>
      <c r="F381" s="62"/>
      <c r="G381" s="61"/>
      <c r="H381" s="61" t="s">
        <v>138</v>
      </c>
      <c r="I381" s="61" t="s">
        <v>106</v>
      </c>
      <c r="J381" s="61">
        <v>0.1</v>
      </c>
      <c r="K381" s="63" t="s">
        <v>143</v>
      </c>
    </row>
    <row r="382" spans="1:11">
      <c r="A382" s="5" t="s">
        <v>4</v>
      </c>
      <c r="B382" s="61" t="s">
        <v>121</v>
      </c>
      <c r="C382" s="62">
        <v>39875</v>
      </c>
      <c r="D382" s="62"/>
      <c r="E382" s="63">
        <v>104.9</v>
      </c>
      <c r="F382" s="62"/>
      <c r="G382" s="61"/>
      <c r="H382" s="61" t="s">
        <v>139</v>
      </c>
      <c r="I382" s="61"/>
      <c r="J382" s="63">
        <v>3.9</v>
      </c>
      <c r="K382" s="63" t="s">
        <v>143</v>
      </c>
    </row>
    <row r="383" spans="1:11">
      <c r="A383" s="5" t="s">
        <v>4</v>
      </c>
      <c r="B383" s="61" t="s">
        <v>121</v>
      </c>
      <c r="C383" s="62">
        <v>39875</v>
      </c>
      <c r="D383" s="62"/>
      <c r="E383" s="63">
        <v>104.9</v>
      </c>
      <c r="F383" s="62"/>
      <c r="G383" s="61"/>
      <c r="H383" s="61" t="s">
        <v>140</v>
      </c>
      <c r="I383" s="61"/>
      <c r="J383" s="63">
        <v>5.5</v>
      </c>
      <c r="K383" s="63" t="s">
        <v>143</v>
      </c>
    </row>
    <row r="384" spans="1:11">
      <c r="A384" s="5" t="s">
        <v>4</v>
      </c>
      <c r="B384" s="61" t="s">
        <v>121</v>
      </c>
      <c r="C384" s="62">
        <v>39875</v>
      </c>
      <c r="D384" s="62"/>
      <c r="E384" s="63">
        <v>104.9</v>
      </c>
      <c r="F384" s="62"/>
      <c r="G384" s="61"/>
      <c r="H384" s="61" t="s">
        <v>118</v>
      </c>
      <c r="I384" s="61"/>
      <c r="J384" s="63">
        <v>0.8</v>
      </c>
      <c r="K384" s="63" t="s">
        <v>143</v>
      </c>
    </row>
    <row r="385" spans="1:11">
      <c r="A385" s="5" t="s">
        <v>4</v>
      </c>
      <c r="B385" s="61" t="s">
        <v>123</v>
      </c>
      <c r="C385" s="62">
        <v>39875</v>
      </c>
      <c r="D385" s="62"/>
      <c r="E385" s="63">
        <v>103</v>
      </c>
      <c r="F385" s="62"/>
      <c r="G385" s="61"/>
      <c r="H385" s="61" t="s">
        <v>120</v>
      </c>
      <c r="I385" s="61"/>
      <c r="J385" s="63">
        <v>2</v>
      </c>
      <c r="K385" s="63" t="s">
        <v>143</v>
      </c>
    </row>
    <row r="386" spans="1:11">
      <c r="A386" s="5" t="s">
        <v>4</v>
      </c>
      <c r="B386" s="61" t="s">
        <v>123</v>
      </c>
      <c r="C386" s="62">
        <v>39875</v>
      </c>
      <c r="D386" s="62"/>
      <c r="E386" s="63">
        <v>103</v>
      </c>
      <c r="F386" s="62"/>
      <c r="G386" s="61"/>
      <c r="H386" s="61" t="s">
        <v>125</v>
      </c>
      <c r="I386" s="61"/>
      <c r="J386" s="63">
        <v>4</v>
      </c>
      <c r="K386" s="63" t="s">
        <v>143</v>
      </c>
    </row>
    <row r="387" spans="1:11">
      <c r="A387" s="5" t="s">
        <v>4</v>
      </c>
      <c r="B387" s="61" t="s">
        <v>123</v>
      </c>
      <c r="C387" s="62">
        <v>39875</v>
      </c>
      <c r="D387" s="62"/>
      <c r="E387" s="63">
        <v>103</v>
      </c>
      <c r="F387" s="62"/>
      <c r="G387" s="61"/>
      <c r="H387" s="61" t="s">
        <v>126</v>
      </c>
      <c r="I387" s="61"/>
      <c r="J387" s="63">
        <v>128.69999999999999</v>
      </c>
      <c r="K387" s="63" t="s">
        <v>143</v>
      </c>
    </row>
    <row r="388" spans="1:11">
      <c r="A388" s="5" t="s">
        <v>4</v>
      </c>
      <c r="B388" s="61" t="s">
        <v>123</v>
      </c>
      <c r="C388" s="62">
        <v>39875</v>
      </c>
      <c r="D388" s="62"/>
      <c r="E388" s="63">
        <v>103</v>
      </c>
      <c r="F388" s="62"/>
      <c r="G388" s="61"/>
      <c r="H388" s="61" t="s">
        <v>127</v>
      </c>
      <c r="I388" s="61" t="s">
        <v>106</v>
      </c>
      <c r="J388" s="61">
        <v>0.2</v>
      </c>
      <c r="K388" s="63" t="s">
        <v>143</v>
      </c>
    </row>
    <row r="389" spans="1:11">
      <c r="A389" s="5" t="s">
        <v>4</v>
      </c>
      <c r="B389" s="61" t="s">
        <v>123</v>
      </c>
      <c r="C389" s="62">
        <v>39875</v>
      </c>
      <c r="D389" s="62"/>
      <c r="E389" s="63">
        <v>103</v>
      </c>
      <c r="F389" s="62"/>
      <c r="G389" s="61"/>
      <c r="H389" s="61" t="s">
        <v>108</v>
      </c>
      <c r="I389" s="61" t="s">
        <v>106</v>
      </c>
      <c r="J389" s="61">
        <v>0.2</v>
      </c>
      <c r="K389" s="63" t="s">
        <v>143</v>
      </c>
    </row>
    <row r="390" spans="1:11">
      <c r="A390" s="5" t="s">
        <v>4</v>
      </c>
      <c r="B390" s="61" t="s">
        <v>123</v>
      </c>
      <c r="C390" s="62">
        <v>39875</v>
      </c>
      <c r="D390" s="62"/>
      <c r="E390" s="63">
        <v>103</v>
      </c>
      <c r="F390" s="62"/>
      <c r="G390" s="61"/>
      <c r="H390" s="61" t="s">
        <v>128</v>
      </c>
      <c r="I390" s="61"/>
      <c r="J390" s="63">
        <v>0.2</v>
      </c>
      <c r="K390" s="63" t="s">
        <v>143</v>
      </c>
    </row>
    <row r="391" spans="1:11">
      <c r="A391" s="5" t="s">
        <v>4</v>
      </c>
      <c r="B391" s="61" t="s">
        <v>123</v>
      </c>
      <c r="C391" s="62">
        <v>39875</v>
      </c>
      <c r="D391" s="62"/>
      <c r="E391" s="63">
        <v>103</v>
      </c>
      <c r="F391" s="62"/>
      <c r="G391" s="61"/>
      <c r="H391" s="61" t="s">
        <v>129</v>
      </c>
      <c r="I391" s="61" t="s">
        <v>106</v>
      </c>
      <c r="J391" s="61">
        <v>0.1</v>
      </c>
      <c r="K391" s="63" t="s">
        <v>143</v>
      </c>
    </row>
    <row r="392" spans="1:11">
      <c r="A392" s="5" t="s">
        <v>4</v>
      </c>
      <c r="B392" s="61" t="s">
        <v>123</v>
      </c>
      <c r="C392" s="62">
        <v>39875</v>
      </c>
      <c r="D392" s="62"/>
      <c r="E392" s="63">
        <v>103</v>
      </c>
      <c r="F392" s="62"/>
      <c r="G392" s="61"/>
      <c r="H392" s="61" t="s">
        <v>116</v>
      </c>
      <c r="I392" s="61"/>
      <c r="J392" s="63">
        <v>2.1</v>
      </c>
      <c r="K392" s="63" t="s">
        <v>143</v>
      </c>
    </row>
    <row r="393" spans="1:11">
      <c r="A393" s="5" t="s">
        <v>4</v>
      </c>
      <c r="B393" s="61" t="s">
        <v>123</v>
      </c>
      <c r="C393" s="62">
        <v>39875</v>
      </c>
      <c r="D393" s="62"/>
      <c r="E393" s="63">
        <v>103</v>
      </c>
      <c r="F393" s="62"/>
      <c r="G393" s="61"/>
      <c r="H393" s="61" t="s">
        <v>130</v>
      </c>
      <c r="I393" s="61"/>
      <c r="J393" s="63">
        <v>161</v>
      </c>
      <c r="K393" s="63" t="s">
        <v>143</v>
      </c>
    </row>
    <row r="394" spans="1:11">
      <c r="A394" s="5" t="s">
        <v>4</v>
      </c>
      <c r="B394" s="61" t="s">
        <v>123</v>
      </c>
      <c r="C394" s="62">
        <v>39875</v>
      </c>
      <c r="D394" s="62"/>
      <c r="E394" s="63">
        <v>103</v>
      </c>
      <c r="F394" s="62"/>
      <c r="G394" s="61"/>
      <c r="H394" s="61" t="s">
        <v>117</v>
      </c>
      <c r="I394" s="61"/>
      <c r="J394" s="63">
        <v>0.4</v>
      </c>
      <c r="K394" s="63" t="s">
        <v>143</v>
      </c>
    </row>
    <row r="395" spans="1:11">
      <c r="A395" s="5" t="s">
        <v>4</v>
      </c>
      <c r="B395" s="61" t="s">
        <v>123</v>
      </c>
      <c r="C395" s="62">
        <v>39875</v>
      </c>
      <c r="D395" s="62"/>
      <c r="E395" s="63">
        <v>103</v>
      </c>
      <c r="F395" s="62"/>
      <c r="G395" s="61"/>
      <c r="H395" s="61" t="s">
        <v>131</v>
      </c>
      <c r="I395" s="61"/>
      <c r="J395" s="63">
        <v>7.1</v>
      </c>
      <c r="K395" s="63" t="s">
        <v>143</v>
      </c>
    </row>
    <row r="396" spans="1:11">
      <c r="A396" s="5" t="s">
        <v>4</v>
      </c>
      <c r="B396" s="61" t="s">
        <v>123</v>
      </c>
      <c r="C396" s="62">
        <v>39875</v>
      </c>
      <c r="D396" s="62"/>
      <c r="E396" s="63">
        <v>103</v>
      </c>
      <c r="F396" s="62"/>
      <c r="G396" s="61"/>
      <c r="H396" s="61" t="s">
        <v>132</v>
      </c>
      <c r="I396" s="61"/>
      <c r="J396" s="63">
        <v>3.6</v>
      </c>
      <c r="K396" s="63" t="s">
        <v>143</v>
      </c>
    </row>
    <row r="397" spans="1:11">
      <c r="A397" s="5" t="s">
        <v>4</v>
      </c>
      <c r="B397" s="61" t="s">
        <v>123</v>
      </c>
      <c r="C397" s="62">
        <v>39875</v>
      </c>
      <c r="D397" s="62"/>
      <c r="E397" s="63">
        <v>103</v>
      </c>
      <c r="F397" s="62"/>
      <c r="G397" s="61"/>
      <c r="H397" s="61" t="s">
        <v>133</v>
      </c>
      <c r="I397" s="61"/>
      <c r="J397" s="63">
        <v>0.4</v>
      </c>
      <c r="K397" s="63" t="s">
        <v>143</v>
      </c>
    </row>
    <row r="398" spans="1:11">
      <c r="A398" s="5" t="s">
        <v>4</v>
      </c>
      <c r="B398" s="61" t="s">
        <v>123</v>
      </c>
      <c r="C398" s="62">
        <v>39875</v>
      </c>
      <c r="D398" s="62"/>
      <c r="E398" s="63">
        <v>103</v>
      </c>
      <c r="F398" s="62"/>
      <c r="G398" s="61"/>
      <c r="H398" s="61" t="s">
        <v>134</v>
      </c>
      <c r="I398" s="61" t="s">
        <v>106</v>
      </c>
      <c r="J398" s="61">
        <v>0.2</v>
      </c>
      <c r="K398" s="63" t="s">
        <v>143</v>
      </c>
    </row>
    <row r="399" spans="1:11">
      <c r="A399" s="5" t="s">
        <v>4</v>
      </c>
      <c r="B399" s="61" t="s">
        <v>123</v>
      </c>
      <c r="C399" s="62">
        <v>39875</v>
      </c>
      <c r="D399" s="62"/>
      <c r="E399" s="63">
        <v>103</v>
      </c>
      <c r="F399" s="62"/>
      <c r="G399" s="61"/>
      <c r="H399" s="61" t="s">
        <v>135</v>
      </c>
      <c r="I399" s="61" t="s">
        <v>106</v>
      </c>
      <c r="J399" s="61">
        <v>0.5</v>
      </c>
      <c r="K399" s="63" t="s">
        <v>143</v>
      </c>
    </row>
    <row r="400" spans="1:11">
      <c r="A400" s="5" t="s">
        <v>4</v>
      </c>
      <c r="B400" s="61" t="s">
        <v>123</v>
      </c>
      <c r="C400" s="62">
        <v>39875</v>
      </c>
      <c r="D400" s="62"/>
      <c r="E400" s="63">
        <v>103</v>
      </c>
      <c r="F400" s="62"/>
      <c r="G400" s="61"/>
      <c r="H400" s="61" t="s">
        <v>136</v>
      </c>
      <c r="I400" s="61"/>
      <c r="J400" s="63">
        <v>426.5</v>
      </c>
      <c r="K400" s="63" t="s">
        <v>143</v>
      </c>
    </row>
    <row r="401" spans="1:11">
      <c r="A401" s="5" t="s">
        <v>4</v>
      </c>
      <c r="B401" s="61" t="s">
        <v>123</v>
      </c>
      <c r="C401" s="62">
        <v>39875</v>
      </c>
      <c r="D401" s="62"/>
      <c r="E401" s="63">
        <v>103</v>
      </c>
      <c r="F401" s="62"/>
      <c r="G401" s="61"/>
      <c r="H401" s="61" t="s">
        <v>137</v>
      </c>
      <c r="I401" s="61" t="s">
        <v>106</v>
      </c>
      <c r="J401" s="61">
        <v>0.1</v>
      </c>
      <c r="K401" s="63" t="s">
        <v>143</v>
      </c>
    </row>
    <row r="402" spans="1:11">
      <c r="A402" s="5" t="s">
        <v>4</v>
      </c>
      <c r="B402" s="61" t="s">
        <v>123</v>
      </c>
      <c r="C402" s="62">
        <v>39875</v>
      </c>
      <c r="D402" s="62"/>
      <c r="E402" s="63">
        <v>103</v>
      </c>
      <c r="F402" s="62"/>
      <c r="G402" s="61"/>
      <c r="H402" s="61" t="s">
        <v>138</v>
      </c>
      <c r="I402" s="61" t="s">
        <v>106</v>
      </c>
      <c r="J402" s="61">
        <v>0.1</v>
      </c>
      <c r="K402" s="63" t="s">
        <v>143</v>
      </c>
    </row>
    <row r="403" spans="1:11">
      <c r="A403" s="5" t="s">
        <v>4</v>
      </c>
      <c r="B403" s="61" t="s">
        <v>123</v>
      </c>
      <c r="C403" s="62">
        <v>39875</v>
      </c>
      <c r="D403" s="62"/>
      <c r="E403" s="63">
        <v>103</v>
      </c>
      <c r="F403" s="62"/>
      <c r="G403" s="61"/>
      <c r="H403" s="61" t="s">
        <v>139</v>
      </c>
      <c r="I403" s="61"/>
      <c r="J403" s="63">
        <v>8.3000000000000007</v>
      </c>
      <c r="K403" s="63" t="s">
        <v>143</v>
      </c>
    </row>
    <row r="404" spans="1:11">
      <c r="A404" s="5" t="s">
        <v>4</v>
      </c>
      <c r="B404" s="61" t="s">
        <v>123</v>
      </c>
      <c r="C404" s="62">
        <v>39875</v>
      </c>
      <c r="D404" s="62"/>
      <c r="E404" s="63">
        <v>103</v>
      </c>
      <c r="F404" s="62"/>
      <c r="G404" s="61"/>
      <c r="H404" s="61" t="s">
        <v>140</v>
      </c>
      <c r="I404" s="61"/>
      <c r="J404" s="63">
        <v>5.8</v>
      </c>
      <c r="K404" s="63" t="s">
        <v>143</v>
      </c>
    </row>
    <row r="405" spans="1:11">
      <c r="A405" s="5" t="s">
        <v>4</v>
      </c>
      <c r="B405" s="61" t="s">
        <v>123</v>
      </c>
      <c r="C405" s="62">
        <v>39875</v>
      </c>
      <c r="D405" s="62"/>
      <c r="E405" s="63">
        <v>103</v>
      </c>
      <c r="F405" s="62"/>
      <c r="G405" s="61"/>
      <c r="H405" s="61" t="s">
        <v>118</v>
      </c>
      <c r="I405" s="61"/>
      <c r="J405" s="63">
        <v>1</v>
      </c>
      <c r="K405" s="63" t="s">
        <v>143</v>
      </c>
    </row>
    <row r="406" spans="1:11">
      <c r="A406" s="5" t="s">
        <v>4</v>
      </c>
      <c r="B406" s="61" t="s">
        <v>112</v>
      </c>
      <c r="C406" s="62">
        <v>39875</v>
      </c>
      <c r="D406" s="62"/>
      <c r="E406" s="63">
        <v>103.1</v>
      </c>
      <c r="F406" s="62"/>
      <c r="G406" s="61"/>
      <c r="H406" s="61" t="s">
        <v>120</v>
      </c>
      <c r="I406" s="61"/>
      <c r="J406" s="63">
        <v>2</v>
      </c>
      <c r="K406" s="63" t="s">
        <v>143</v>
      </c>
    </row>
    <row r="407" spans="1:11">
      <c r="A407" s="5" t="s">
        <v>4</v>
      </c>
      <c r="B407" s="61" t="s">
        <v>112</v>
      </c>
      <c r="C407" s="62">
        <v>39875</v>
      </c>
      <c r="D407" s="62"/>
      <c r="E407" s="63">
        <v>103.1</v>
      </c>
      <c r="F407" s="62"/>
      <c r="G407" s="61"/>
      <c r="H407" s="61" t="s">
        <v>125</v>
      </c>
      <c r="I407" s="61"/>
      <c r="J407" s="63">
        <v>4.0999999999999996</v>
      </c>
      <c r="K407" s="63" t="s">
        <v>143</v>
      </c>
    </row>
    <row r="408" spans="1:11">
      <c r="A408" s="5" t="s">
        <v>4</v>
      </c>
      <c r="B408" s="61" t="s">
        <v>112</v>
      </c>
      <c r="C408" s="62">
        <v>39875</v>
      </c>
      <c r="D408" s="62"/>
      <c r="E408" s="63">
        <v>103.1</v>
      </c>
      <c r="F408" s="62"/>
      <c r="G408" s="61"/>
      <c r="H408" s="61" t="s">
        <v>126</v>
      </c>
      <c r="I408" s="61"/>
      <c r="J408" s="63">
        <v>130.1</v>
      </c>
      <c r="K408" s="63" t="s">
        <v>143</v>
      </c>
    </row>
    <row r="409" spans="1:11">
      <c r="A409" s="5" t="s">
        <v>4</v>
      </c>
      <c r="B409" s="61" t="s">
        <v>112</v>
      </c>
      <c r="C409" s="62">
        <v>39875</v>
      </c>
      <c r="D409" s="62"/>
      <c r="E409" s="63">
        <v>103.1</v>
      </c>
      <c r="F409" s="62"/>
      <c r="G409" s="61"/>
      <c r="H409" s="61" t="s">
        <v>127</v>
      </c>
      <c r="I409" s="61" t="s">
        <v>106</v>
      </c>
      <c r="J409" s="61">
        <v>0.2</v>
      </c>
      <c r="K409" s="63" t="s">
        <v>143</v>
      </c>
    </row>
    <row r="410" spans="1:11">
      <c r="A410" s="5" t="s">
        <v>4</v>
      </c>
      <c r="B410" s="61" t="s">
        <v>112</v>
      </c>
      <c r="C410" s="62">
        <v>39875</v>
      </c>
      <c r="D410" s="62"/>
      <c r="E410" s="63">
        <v>103.1</v>
      </c>
      <c r="F410" s="62"/>
      <c r="G410" s="61"/>
      <c r="H410" s="61" t="s">
        <v>108</v>
      </c>
      <c r="I410" s="61" t="s">
        <v>106</v>
      </c>
      <c r="J410" s="61">
        <v>0.2</v>
      </c>
      <c r="K410" s="63" t="s">
        <v>143</v>
      </c>
    </row>
    <row r="411" spans="1:11">
      <c r="A411" s="5" t="s">
        <v>4</v>
      </c>
      <c r="B411" s="61" t="s">
        <v>112</v>
      </c>
      <c r="C411" s="62">
        <v>39875</v>
      </c>
      <c r="D411" s="62"/>
      <c r="E411" s="63">
        <v>103.1</v>
      </c>
      <c r="F411" s="62"/>
      <c r="G411" s="61"/>
      <c r="H411" s="61" t="s">
        <v>128</v>
      </c>
      <c r="I411" s="61"/>
      <c r="J411" s="63">
        <v>0.3</v>
      </c>
      <c r="K411" s="63" t="s">
        <v>143</v>
      </c>
    </row>
    <row r="412" spans="1:11">
      <c r="A412" s="5" t="s">
        <v>4</v>
      </c>
      <c r="B412" s="61" t="s">
        <v>112</v>
      </c>
      <c r="C412" s="62">
        <v>39875</v>
      </c>
      <c r="D412" s="62"/>
      <c r="E412" s="63">
        <v>103.1</v>
      </c>
      <c r="F412" s="62"/>
      <c r="G412" s="61"/>
      <c r="H412" s="61" t="s">
        <v>129</v>
      </c>
      <c r="I412" s="61" t="s">
        <v>106</v>
      </c>
      <c r="J412" s="61">
        <v>0.1</v>
      </c>
      <c r="K412" s="63" t="s">
        <v>143</v>
      </c>
    </row>
    <row r="413" spans="1:11">
      <c r="A413" s="5" t="s">
        <v>4</v>
      </c>
      <c r="B413" s="61" t="s">
        <v>112</v>
      </c>
      <c r="C413" s="62">
        <v>39875</v>
      </c>
      <c r="D413" s="62"/>
      <c r="E413" s="63">
        <v>103.1</v>
      </c>
      <c r="F413" s="62"/>
      <c r="G413" s="61"/>
      <c r="H413" s="61" t="s">
        <v>116</v>
      </c>
      <c r="I413" s="61"/>
      <c r="J413" s="63">
        <v>2.2000000000000002</v>
      </c>
      <c r="K413" s="63" t="s">
        <v>143</v>
      </c>
    </row>
    <row r="414" spans="1:11">
      <c r="A414" s="5" t="s">
        <v>4</v>
      </c>
      <c r="B414" s="61" t="s">
        <v>112</v>
      </c>
      <c r="C414" s="62">
        <v>39875</v>
      </c>
      <c r="D414" s="62"/>
      <c r="E414" s="63">
        <v>103.1</v>
      </c>
      <c r="F414" s="62"/>
      <c r="G414" s="61"/>
      <c r="H414" s="61" t="s">
        <v>130</v>
      </c>
      <c r="I414" s="61"/>
      <c r="J414" s="63">
        <v>225</v>
      </c>
      <c r="K414" s="63" t="s">
        <v>143</v>
      </c>
    </row>
    <row r="415" spans="1:11">
      <c r="A415" s="5" t="s">
        <v>4</v>
      </c>
      <c r="B415" s="61" t="s">
        <v>112</v>
      </c>
      <c r="C415" s="62">
        <v>39875</v>
      </c>
      <c r="D415" s="62"/>
      <c r="E415" s="63">
        <v>103.1</v>
      </c>
      <c r="F415" s="62"/>
      <c r="G415" s="61"/>
      <c r="H415" s="61" t="s">
        <v>117</v>
      </c>
      <c r="I415" s="61"/>
      <c r="J415" s="63">
        <v>0.48</v>
      </c>
      <c r="K415" s="63" t="s">
        <v>143</v>
      </c>
    </row>
    <row r="416" spans="1:11">
      <c r="A416" s="5" t="s">
        <v>4</v>
      </c>
      <c r="B416" s="61" t="s">
        <v>112</v>
      </c>
      <c r="C416" s="62">
        <v>39875</v>
      </c>
      <c r="D416" s="62"/>
      <c r="E416" s="63">
        <v>103.1</v>
      </c>
      <c r="F416" s="62"/>
      <c r="G416" s="61"/>
      <c r="H416" s="61" t="s">
        <v>131</v>
      </c>
      <c r="I416" s="61"/>
      <c r="J416" s="63">
        <v>8.6999999999999993</v>
      </c>
      <c r="K416" s="63" t="s">
        <v>143</v>
      </c>
    </row>
    <row r="417" spans="1:11">
      <c r="A417" s="5" t="s">
        <v>4</v>
      </c>
      <c r="B417" s="61" t="s">
        <v>112</v>
      </c>
      <c r="C417" s="62">
        <v>39875</v>
      </c>
      <c r="D417" s="62"/>
      <c r="E417" s="63">
        <v>103.1</v>
      </c>
      <c r="F417" s="62"/>
      <c r="G417" s="61"/>
      <c r="H417" s="61" t="s">
        <v>132</v>
      </c>
      <c r="I417" s="61"/>
      <c r="J417" s="63">
        <v>3.5</v>
      </c>
      <c r="K417" s="63" t="s">
        <v>143</v>
      </c>
    </row>
    <row r="418" spans="1:11">
      <c r="A418" s="5" t="s">
        <v>4</v>
      </c>
      <c r="B418" s="61" t="s">
        <v>112</v>
      </c>
      <c r="C418" s="62">
        <v>39875</v>
      </c>
      <c r="D418" s="62"/>
      <c r="E418" s="63">
        <v>103.1</v>
      </c>
      <c r="F418" s="62"/>
      <c r="G418" s="61"/>
      <c r="H418" s="61" t="s">
        <v>133</v>
      </c>
      <c r="I418" s="61"/>
      <c r="J418" s="63">
        <v>0.4</v>
      </c>
      <c r="K418" s="63" t="s">
        <v>143</v>
      </c>
    </row>
    <row r="419" spans="1:11">
      <c r="A419" s="5" t="s">
        <v>4</v>
      </c>
      <c r="B419" s="61" t="s">
        <v>112</v>
      </c>
      <c r="C419" s="62">
        <v>39875</v>
      </c>
      <c r="D419" s="62"/>
      <c r="E419" s="63">
        <v>103.1</v>
      </c>
      <c r="F419" s="62"/>
      <c r="G419" s="61"/>
      <c r="H419" s="61" t="s">
        <v>134</v>
      </c>
      <c r="I419" s="61" t="s">
        <v>106</v>
      </c>
      <c r="J419" s="61">
        <v>0.2</v>
      </c>
      <c r="K419" s="63" t="s">
        <v>143</v>
      </c>
    </row>
    <row r="420" spans="1:11">
      <c r="A420" s="5" t="s">
        <v>4</v>
      </c>
      <c r="B420" s="61" t="s">
        <v>112</v>
      </c>
      <c r="C420" s="62">
        <v>39875</v>
      </c>
      <c r="D420" s="62"/>
      <c r="E420" s="63">
        <v>103.1</v>
      </c>
      <c r="F420" s="62"/>
      <c r="G420" s="61"/>
      <c r="H420" s="61" t="s">
        <v>135</v>
      </c>
      <c r="I420" s="61" t="s">
        <v>106</v>
      </c>
      <c r="J420" s="61">
        <v>0.5</v>
      </c>
      <c r="K420" s="63" t="s">
        <v>143</v>
      </c>
    </row>
    <row r="421" spans="1:11">
      <c r="A421" s="5" t="s">
        <v>4</v>
      </c>
      <c r="B421" s="61" t="s">
        <v>112</v>
      </c>
      <c r="C421" s="62">
        <v>39875</v>
      </c>
      <c r="D421" s="62"/>
      <c r="E421" s="63">
        <v>103.1</v>
      </c>
      <c r="F421" s="62"/>
      <c r="G421" s="61"/>
      <c r="H421" s="61" t="s">
        <v>136</v>
      </c>
      <c r="I421" s="61"/>
      <c r="J421" s="63">
        <v>419.4</v>
      </c>
      <c r="K421" s="63" t="s">
        <v>143</v>
      </c>
    </row>
    <row r="422" spans="1:11">
      <c r="A422" s="5" t="s">
        <v>4</v>
      </c>
      <c r="B422" s="61" t="s">
        <v>112</v>
      </c>
      <c r="C422" s="62">
        <v>39875</v>
      </c>
      <c r="D422" s="62"/>
      <c r="E422" s="63">
        <v>103.1</v>
      </c>
      <c r="F422" s="62"/>
      <c r="G422" s="61"/>
      <c r="H422" s="61" t="s">
        <v>137</v>
      </c>
      <c r="I422" s="61" t="s">
        <v>106</v>
      </c>
      <c r="J422" s="61">
        <v>0.1</v>
      </c>
      <c r="K422" s="63" t="s">
        <v>143</v>
      </c>
    </row>
    <row r="423" spans="1:11">
      <c r="A423" s="5" t="s">
        <v>4</v>
      </c>
      <c r="B423" s="61" t="s">
        <v>112</v>
      </c>
      <c r="C423" s="62">
        <v>39875</v>
      </c>
      <c r="D423" s="62"/>
      <c r="E423" s="63">
        <v>103.1</v>
      </c>
      <c r="F423" s="62"/>
      <c r="G423" s="61"/>
      <c r="H423" s="61" t="s">
        <v>138</v>
      </c>
      <c r="I423" s="61" t="s">
        <v>106</v>
      </c>
      <c r="J423" s="61">
        <v>0.1</v>
      </c>
      <c r="K423" s="63" t="s">
        <v>143</v>
      </c>
    </row>
    <row r="424" spans="1:11">
      <c r="A424" s="5" t="s">
        <v>4</v>
      </c>
      <c r="B424" s="61" t="s">
        <v>112</v>
      </c>
      <c r="C424" s="62">
        <v>39875</v>
      </c>
      <c r="D424" s="62"/>
      <c r="E424" s="63">
        <v>103.1</v>
      </c>
      <c r="F424" s="62"/>
      <c r="G424" s="61"/>
      <c r="H424" s="61" t="s">
        <v>139</v>
      </c>
      <c r="I424" s="61"/>
      <c r="J424" s="63">
        <v>11.1</v>
      </c>
      <c r="K424" s="63" t="s">
        <v>143</v>
      </c>
    </row>
    <row r="425" spans="1:11">
      <c r="A425" s="5" t="s">
        <v>4</v>
      </c>
      <c r="B425" s="61" t="s">
        <v>112</v>
      </c>
      <c r="C425" s="62">
        <v>39875</v>
      </c>
      <c r="D425" s="62"/>
      <c r="E425" s="63">
        <v>103.1</v>
      </c>
      <c r="F425" s="62"/>
      <c r="G425" s="61"/>
      <c r="H425" s="61" t="s">
        <v>140</v>
      </c>
      <c r="I425" s="61"/>
      <c r="J425" s="63">
        <v>6.2</v>
      </c>
      <c r="K425" s="63" t="s">
        <v>143</v>
      </c>
    </row>
    <row r="426" spans="1:11">
      <c r="A426" s="5" t="s">
        <v>4</v>
      </c>
      <c r="B426" s="61" t="s">
        <v>112</v>
      </c>
      <c r="C426" s="62">
        <v>39875</v>
      </c>
      <c r="D426" s="62"/>
      <c r="E426" s="63">
        <v>103.1</v>
      </c>
      <c r="F426" s="62"/>
      <c r="G426" s="61"/>
      <c r="H426" s="61" t="s">
        <v>118</v>
      </c>
      <c r="I426" s="61"/>
      <c r="J426" s="63">
        <v>1.3</v>
      </c>
      <c r="K426" s="63" t="s">
        <v>143</v>
      </c>
    </row>
    <row r="427" spans="1:11">
      <c r="A427" s="5" t="s">
        <v>4</v>
      </c>
      <c r="B427" s="61" t="s">
        <v>114</v>
      </c>
      <c r="C427" s="62">
        <v>39875</v>
      </c>
      <c r="D427" s="62"/>
      <c r="E427" s="63">
        <v>102</v>
      </c>
      <c r="F427" s="62"/>
      <c r="G427" s="61"/>
      <c r="H427" s="61" t="s">
        <v>120</v>
      </c>
      <c r="I427" s="61"/>
      <c r="J427" s="63">
        <v>2</v>
      </c>
      <c r="K427" s="63" t="s">
        <v>144</v>
      </c>
    </row>
    <row r="428" spans="1:11">
      <c r="A428" s="5" t="s">
        <v>4</v>
      </c>
      <c r="B428" s="61" t="s">
        <v>114</v>
      </c>
      <c r="C428" s="62">
        <v>39875</v>
      </c>
      <c r="D428" s="62"/>
      <c r="E428" s="63">
        <v>102</v>
      </c>
      <c r="F428" s="62"/>
      <c r="G428" s="61"/>
      <c r="H428" s="61" t="s">
        <v>125</v>
      </c>
      <c r="I428" s="61"/>
      <c r="J428" s="63">
        <v>3.9</v>
      </c>
      <c r="K428" s="63" t="s">
        <v>144</v>
      </c>
    </row>
    <row r="429" spans="1:11">
      <c r="A429" s="5" t="s">
        <v>4</v>
      </c>
      <c r="B429" s="61" t="s">
        <v>114</v>
      </c>
      <c r="C429" s="62">
        <v>39875</v>
      </c>
      <c r="D429" s="62"/>
      <c r="E429" s="63">
        <v>102</v>
      </c>
      <c r="F429" s="62"/>
      <c r="G429" s="61"/>
      <c r="H429" s="61" t="s">
        <v>126</v>
      </c>
      <c r="I429" s="61"/>
      <c r="J429" s="63">
        <v>132</v>
      </c>
      <c r="K429" s="63" t="s">
        <v>144</v>
      </c>
    </row>
    <row r="430" spans="1:11">
      <c r="A430" s="5" t="s">
        <v>4</v>
      </c>
      <c r="B430" s="61" t="s">
        <v>114</v>
      </c>
      <c r="C430" s="62">
        <v>39875</v>
      </c>
      <c r="D430" s="62"/>
      <c r="E430" s="63">
        <v>102</v>
      </c>
      <c r="F430" s="62"/>
      <c r="G430" s="61"/>
      <c r="H430" s="61" t="s">
        <v>127</v>
      </c>
      <c r="I430" s="61" t="s">
        <v>106</v>
      </c>
      <c r="J430" s="61">
        <v>0.2</v>
      </c>
      <c r="K430" s="63" t="s">
        <v>144</v>
      </c>
    </row>
    <row r="431" spans="1:11">
      <c r="A431" s="5" t="s">
        <v>4</v>
      </c>
      <c r="B431" s="61" t="s">
        <v>114</v>
      </c>
      <c r="C431" s="62">
        <v>39875</v>
      </c>
      <c r="D431" s="62"/>
      <c r="E431" s="63">
        <v>102</v>
      </c>
      <c r="F431" s="62"/>
      <c r="G431" s="61"/>
      <c r="H431" s="61" t="s">
        <v>108</v>
      </c>
      <c r="I431" s="61" t="s">
        <v>106</v>
      </c>
      <c r="J431" s="61">
        <v>0.2</v>
      </c>
      <c r="K431" s="63" t="s">
        <v>144</v>
      </c>
    </row>
    <row r="432" spans="1:11">
      <c r="A432" s="5" t="s">
        <v>4</v>
      </c>
      <c r="B432" s="61" t="s">
        <v>114</v>
      </c>
      <c r="C432" s="62">
        <v>39875</v>
      </c>
      <c r="D432" s="62"/>
      <c r="E432" s="63">
        <v>102</v>
      </c>
      <c r="F432" s="62"/>
      <c r="G432" s="61"/>
      <c r="H432" s="61" t="s">
        <v>128</v>
      </c>
      <c r="I432" s="61"/>
      <c r="J432" s="63">
        <v>0.3</v>
      </c>
      <c r="K432" s="63" t="s">
        <v>144</v>
      </c>
    </row>
    <row r="433" spans="1:11">
      <c r="A433" s="5" t="s">
        <v>4</v>
      </c>
      <c r="B433" s="61" t="s">
        <v>114</v>
      </c>
      <c r="C433" s="62">
        <v>39875</v>
      </c>
      <c r="D433" s="62"/>
      <c r="E433" s="63">
        <v>102</v>
      </c>
      <c r="F433" s="62"/>
      <c r="G433" s="61"/>
      <c r="H433" s="61" t="s">
        <v>129</v>
      </c>
      <c r="I433" s="61" t="s">
        <v>106</v>
      </c>
      <c r="J433" s="61">
        <v>0.1</v>
      </c>
      <c r="K433" s="63" t="s">
        <v>144</v>
      </c>
    </row>
    <row r="434" spans="1:11">
      <c r="A434" s="5" t="s">
        <v>4</v>
      </c>
      <c r="B434" s="61" t="s">
        <v>114</v>
      </c>
      <c r="C434" s="62">
        <v>39875</v>
      </c>
      <c r="D434" s="62"/>
      <c r="E434" s="63">
        <v>102</v>
      </c>
      <c r="F434" s="62"/>
      <c r="G434" s="61"/>
      <c r="H434" s="61" t="s">
        <v>116</v>
      </c>
      <c r="I434" s="61"/>
      <c r="J434" s="63">
        <v>2.2999999999999998</v>
      </c>
      <c r="K434" s="63" t="s">
        <v>144</v>
      </c>
    </row>
    <row r="435" spans="1:11">
      <c r="A435" s="5" t="s">
        <v>4</v>
      </c>
      <c r="B435" s="61" t="s">
        <v>114</v>
      </c>
      <c r="C435" s="62">
        <v>39875</v>
      </c>
      <c r="D435" s="62"/>
      <c r="E435" s="63">
        <v>102</v>
      </c>
      <c r="F435" s="62"/>
      <c r="G435" s="61"/>
      <c r="H435" s="61" t="s">
        <v>130</v>
      </c>
      <c r="I435" s="61"/>
      <c r="J435" s="63">
        <v>253</v>
      </c>
      <c r="K435" s="63" t="s">
        <v>144</v>
      </c>
    </row>
    <row r="436" spans="1:11">
      <c r="A436" s="5" t="s">
        <v>4</v>
      </c>
      <c r="B436" s="61" t="s">
        <v>114</v>
      </c>
      <c r="C436" s="62">
        <v>39875</v>
      </c>
      <c r="D436" s="62"/>
      <c r="E436" s="63">
        <v>102</v>
      </c>
      <c r="F436" s="62"/>
      <c r="G436" s="61"/>
      <c r="H436" s="61" t="s">
        <v>117</v>
      </c>
      <c r="I436" s="61"/>
      <c r="J436" s="63">
        <v>0.53</v>
      </c>
      <c r="K436" s="63" t="s">
        <v>144</v>
      </c>
    </row>
    <row r="437" spans="1:11">
      <c r="A437" s="5" t="s">
        <v>4</v>
      </c>
      <c r="B437" s="61" t="s">
        <v>114</v>
      </c>
      <c r="C437" s="62">
        <v>39875</v>
      </c>
      <c r="D437" s="62"/>
      <c r="E437" s="63">
        <v>102</v>
      </c>
      <c r="F437" s="62"/>
      <c r="G437" s="61"/>
      <c r="H437" s="61" t="s">
        <v>131</v>
      </c>
      <c r="I437" s="61"/>
      <c r="J437" s="63">
        <v>9.4</v>
      </c>
      <c r="K437" s="63" t="s">
        <v>144</v>
      </c>
    </row>
    <row r="438" spans="1:11">
      <c r="A438" s="5" t="s">
        <v>4</v>
      </c>
      <c r="B438" s="61" t="s">
        <v>114</v>
      </c>
      <c r="C438" s="62">
        <v>39875</v>
      </c>
      <c r="D438" s="62"/>
      <c r="E438" s="63">
        <v>102</v>
      </c>
      <c r="F438" s="62"/>
      <c r="G438" s="61"/>
      <c r="H438" s="61" t="s">
        <v>132</v>
      </c>
      <c r="I438" s="61"/>
      <c r="J438" s="63">
        <v>3.5</v>
      </c>
      <c r="K438" s="63" t="s">
        <v>144</v>
      </c>
    </row>
    <row r="439" spans="1:11">
      <c r="A439" s="5" t="s">
        <v>4</v>
      </c>
      <c r="B439" s="61" t="s">
        <v>114</v>
      </c>
      <c r="C439" s="62">
        <v>39875</v>
      </c>
      <c r="D439" s="62"/>
      <c r="E439" s="63">
        <v>102</v>
      </c>
      <c r="F439" s="62"/>
      <c r="G439" s="61"/>
      <c r="H439" s="61" t="s">
        <v>133</v>
      </c>
      <c r="I439" s="61"/>
      <c r="J439" s="63">
        <v>0.5</v>
      </c>
      <c r="K439" s="63" t="s">
        <v>144</v>
      </c>
    </row>
    <row r="440" spans="1:11">
      <c r="A440" s="5" t="s">
        <v>4</v>
      </c>
      <c r="B440" s="61" t="s">
        <v>114</v>
      </c>
      <c r="C440" s="62">
        <v>39875</v>
      </c>
      <c r="D440" s="62"/>
      <c r="E440" s="63">
        <v>102</v>
      </c>
      <c r="F440" s="62"/>
      <c r="G440" s="61"/>
      <c r="H440" s="61" t="s">
        <v>134</v>
      </c>
      <c r="I440" s="61" t="s">
        <v>106</v>
      </c>
      <c r="J440" s="61">
        <v>0.2</v>
      </c>
      <c r="K440" s="63" t="s">
        <v>144</v>
      </c>
    </row>
    <row r="441" spans="1:11">
      <c r="A441" s="5" t="s">
        <v>4</v>
      </c>
      <c r="B441" s="61" t="s">
        <v>114</v>
      </c>
      <c r="C441" s="62">
        <v>39875</v>
      </c>
      <c r="D441" s="62"/>
      <c r="E441" s="63">
        <v>102</v>
      </c>
      <c r="F441" s="62"/>
      <c r="G441" s="61"/>
      <c r="H441" s="61" t="s">
        <v>135</v>
      </c>
      <c r="I441" s="61" t="s">
        <v>106</v>
      </c>
      <c r="J441" s="61">
        <v>0.5</v>
      </c>
      <c r="K441" s="63" t="s">
        <v>144</v>
      </c>
    </row>
    <row r="442" spans="1:11">
      <c r="A442" s="5" t="s">
        <v>4</v>
      </c>
      <c r="B442" s="61" t="s">
        <v>114</v>
      </c>
      <c r="C442" s="62">
        <v>39875</v>
      </c>
      <c r="D442" s="62"/>
      <c r="E442" s="63">
        <v>102</v>
      </c>
      <c r="F442" s="62"/>
      <c r="G442" s="61"/>
      <c r="H442" s="61" t="s">
        <v>136</v>
      </c>
      <c r="I442" s="61"/>
      <c r="J442" s="63">
        <v>424.6</v>
      </c>
      <c r="K442" s="63" t="s">
        <v>144</v>
      </c>
    </row>
    <row r="443" spans="1:11">
      <c r="A443" s="5" t="s">
        <v>4</v>
      </c>
      <c r="B443" s="61" t="s">
        <v>114</v>
      </c>
      <c r="C443" s="62">
        <v>39875</v>
      </c>
      <c r="D443" s="62"/>
      <c r="E443" s="63">
        <v>102</v>
      </c>
      <c r="F443" s="62"/>
      <c r="G443" s="61"/>
      <c r="H443" s="61" t="s">
        <v>137</v>
      </c>
      <c r="I443" s="61" t="s">
        <v>106</v>
      </c>
      <c r="J443" s="61">
        <v>0.1</v>
      </c>
      <c r="K443" s="63" t="s">
        <v>144</v>
      </c>
    </row>
    <row r="444" spans="1:11">
      <c r="A444" s="5" t="s">
        <v>4</v>
      </c>
      <c r="B444" s="61" t="s">
        <v>114</v>
      </c>
      <c r="C444" s="62">
        <v>39875</v>
      </c>
      <c r="D444" s="62"/>
      <c r="E444" s="63">
        <v>102</v>
      </c>
      <c r="F444" s="62"/>
      <c r="G444" s="61"/>
      <c r="H444" s="61" t="s">
        <v>138</v>
      </c>
      <c r="I444" s="61" t="s">
        <v>106</v>
      </c>
      <c r="J444" s="61">
        <v>0.1</v>
      </c>
      <c r="K444" s="63" t="s">
        <v>144</v>
      </c>
    </row>
    <row r="445" spans="1:11">
      <c r="A445" s="5" t="s">
        <v>4</v>
      </c>
      <c r="B445" s="61" t="s">
        <v>114</v>
      </c>
      <c r="C445" s="62">
        <v>39875</v>
      </c>
      <c r="D445" s="62"/>
      <c r="E445" s="63">
        <v>102</v>
      </c>
      <c r="F445" s="62"/>
      <c r="G445" s="61"/>
      <c r="H445" s="61" t="s">
        <v>139</v>
      </c>
      <c r="I445" s="61"/>
      <c r="J445" s="63">
        <v>11.8</v>
      </c>
      <c r="K445" s="63" t="s">
        <v>144</v>
      </c>
    </row>
    <row r="446" spans="1:11">
      <c r="A446" s="5" t="s">
        <v>4</v>
      </c>
      <c r="B446" s="61" t="s">
        <v>114</v>
      </c>
      <c r="C446" s="62">
        <v>39875</v>
      </c>
      <c r="D446" s="62"/>
      <c r="E446" s="63">
        <v>102</v>
      </c>
      <c r="F446" s="62"/>
      <c r="G446" s="61"/>
      <c r="H446" s="61" t="s">
        <v>140</v>
      </c>
      <c r="I446" s="61"/>
      <c r="J446" s="63">
        <v>6.4</v>
      </c>
      <c r="K446" s="63" t="s">
        <v>144</v>
      </c>
    </row>
    <row r="447" spans="1:11">
      <c r="A447" s="5" t="s">
        <v>4</v>
      </c>
      <c r="B447" s="61" t="s">
        <v>114</v>
      </c>
      <c r="C447" s="62">
        <v>39875</v>
      </c>
      <c r="D447" s="62"/>
      <c r="E447" s="63">
        <v>102</v>
      </c>
      <c r="F447" s="62"/>
      <c r="G447" s="61"/>
      <c r="H447" s="61" t="s">
        <v>118</v>
      </c>
      <c r="I447" s="61"/>
      <c r="J447" s="63">
        <v>1.5</v>
      </c>
      <c r="K447" s="63" t="s">
        <v>144</v>
      </c>
    </row>
    <row r="448" spans="1:11">
      <c r="A448" s="5" t="s">
        <v>4</v>
      </c>
      <c r="B448" s="61" t="s">
        <v>124</v>
      </c>
      <c r="C448" s="62">
        <v>39875</v>
      </c>
      <c r="D448" s="62"/>
      <c r="E448" s="63">
        <v>101.8</v>
      </c>
      <c r="F448" s="62"/>
      <c r="G448" s="61"/>
      <c r="H448" s="61" t="s">
        <v>120</v>
      </c>
      <c r="I448" s="61"/>
      <c r="J448" s="63">
        <v>2</v>
      </c>
      <c r="K448" s="63" t="s">
        <v>143</v>
      </c>
    </row>
    <row r="449" spans="1:11">
      <c r="A449" s="5" t="s">
        <v>4</v>
      </c>
      <c r="B449" s="61" t="s">
        <v>124</v>
      </c>
      <c r="C449" s="62">
        <v>39875</v>
      </c>
      <c r="D449" s="62"/>
      <c r="E449" s="63">
        <v>101.8</v>
      </c>
      <c r="F449" s="62"/>
      <c r="G449" s="61"/>
      <c r="H449" s="61" t="s">
        <v>125</v>
      </c>
      <c r="I449" s="61"/>
      <c r="J449" s="63">
        <v>3.8</v>
      </c>
      <c r="K449" s="63" t="s">
        <v>143</v>
      </c>
    </row>
    <row r="450" spans="1:11">
      <c r="A450" s="5" t="s">
        <v>4</v>
      </c>
      <c r="B450" s="61" t="s">
        <v>124</v>
      </c>
      <c r="C450" s="62">
        <v>39875</v>
      </c>
      <c r="D450" s="62"/>
      <c r="E450" s="63">
        <v>101.8</v>
      </c>
      <c r="F450" s="62"/>
      <c r="G450" s="61"/>
      <c r="H450" s="61" t="s">
        <v>126</v>
      </c>
      <c r="I450" s="61"/>
      <c r="J450" s="63">
        <v>128.19999999999999</v>
      </c>
      <c r="K450" s="63" t="s">
        <v>143</v>
      </c>
    </row>
    <row r="451" spans="1:11">
      <c r="A451" s="5" t="s">
        <v>4</v>
      </c>
      <c r="B451" s="61" t="s">
        <v>124</v>
      </c>
      <c r="C451" s="62">
        <v>39875</v>
      </c>
      <c r="D451" s="62"/>
      <c r="E451" s="63">
        <v>101.8</v>
      </c>
      <c r="F451" s="62"/>
      <c r="G451" s="61"/>
      <c r="H451" s="61" t="s">
        <v>127</v>
      </c>
      <c r="I451" s="61" t="s">
        <v>106</v>
      </c>
      <c r="J451" s="61">
        <v>0.2</v>
      </c>
      <c r="K451" s="63" t="s">
        <v>143</v>
      </c>
    </row>
    <row r="452" spans="1:11">
      <c r="A452" s="5" t="s">
        <v>4</v>
      </c>
      <c r="B452" s="61" t="s">
        <v>124</v>
      </c>
      <c r="C452" s="62">
        <v>39875</v>
      </c>
      <c r="D452" s="62"/>
      <c r="E452" s="63">
        <v>101.8</v>
      </c>
      <c r="F452" s="62"/>
      <c r="G452" s="61"/>
      <c r="H452" s="61" t="s">
        <v>108</v>
      </c>
      <c r="I452" s="61" t="s">
        <v>106</v>
      </c>
      <c r="J452" s="61">
        <v>0.2</v>
      </c>
      <c r="K452" s="63" t="s">
        <v>143</v>
      </c>
    </row>
    <row r="453" spans="1:11">
      <c r="A453" s="5" t="s">
        <v>4</v>
      </c>
      <c r="B453" s="61" t="s">
        <v>124</v>
      </c>
      <c r="C453" s="62">
        <v>39875</v>
      </c>
      <c r="D453" s="62"/>
      <c r="E453" s="63">
        <v>101.8</v>
      </c>
      <c r="F453" s="62"/>
      <c r="G453" s="61"/>
      <c r="H453" s="61" t="s">
        <v>128</v>
      </c>
      <c r="I453" s="61"/>
      <c r="J453" s="63">
        <v>0.3</v>
      </c>
      <c r="K453" s="63" t="s">
        <v>143</v>
      </c>
    </row>
    <row r="454" spans="1:11">
      <c r="A454" s="5" t="s">
        <v>4</v>
      </c>
      <c r="B454" s="61" t="s">
        <v>124</v>
      </c>
      <c r="C454" s="62">
        <v>39875</v>
      </c>
      <c r="D454" s="62"/>
      <c r="E454" s="63">
        <v>101.8</v>
      </c>
      <c r="F454" s="62"/>
      <c r="G454" s="61"/>
      <c r="H454" s="61" t="s">
        <v>129</v>
      </c>
      <c r="I454" s="61" t="s">
        <v>106</v>
      </c>
      <c r="J454" s="61">
        <v>0.1</v>
      </c>
      <c r="K454" s="63" t="s">
        <v>143</v>
      </c>
    </row>
    <row r="455" spans="1:11">
      <c r="A455" s="5" t="s">
        <v>4</v>
      </c>
      <c r="B455" s="61" t="s">
        <v>124</v>
      </c>
      <c r="C455" s="62">
        <v>39875</v>
      </c>
      <c r="D455" s="62"/>
      <c r="E455" s="63">
        <v>101.8</v>
      </c>
      <c r="F455" s="62"/>
      <c r="G455" s="61"/>
      <c r="H455" s="61" t="s">
        <v>116</v>
      </c>
      <c r="I455" s="61"/>
      <c r="J455" s="63">
        <v>3.3</v>
      </c>
      <c r="K455" s="63" t="s">
        <v>143</v>
      </c>
    </row>
    <row r="456" spans="1:11">
      <c r="A456" s="5" t="s">
        <v>4</v>
      </c>
      <c r="B456" s="61" t="s">
        <v>124</v>
      </c>
      <c r="C456" s="62">
        <v>39875</v>
      </c>
      <c r="D456" s="62"/>
      <c r="E456" s="63">
        <v>101.8</v>
      </c>
      <c r="F456" s="62"/>
      <c r="G456" s="61"/>
      <c r="H456" s="61" t="s">
        <v>130</v>
      </c>
      <c r="I456" s="61"/>
      <c r="J456" s="63">
        <v>182</v>
      </c>
      <c r="K456" s="63" t="s">
        <v>143</v>
      </c>
    </row>
    <row r="457" spans="1:11">
      <c r="A457" s="5" t="s">
        <v>4</v>
      </c>
      <c r="B457" s="61" t="s">
        <v>124</v>
      </c>
      <c r="C457" s="62">
        <v>39875</v>
      </c>
      <c r="D457" s="62"/>
      <c r="E457" s="63">
        <v>101.8</v>
      </c>
      <c r="F457" s="62"/>
      <c r="G457" s="61"/>
      <c r="H457" s="61" t="s">
        <v>117</v>
      </c>
      <c r="I457" s="61"/>
      <c r="J457" s="63">
        <v>0.7</v>
      </c>
      <c r="K457" s="63" t="s">
        <v>143</v>
      </c>
    </row>
    <row r="458" spans="1:11">
      <c r="A458" s="5" t="s">
        <v>4</v>
      </c>
      <c r="B458" s="61" t="s">
        <v>124</v>
      </c>
      <c r="C458" s="62">
        <v>39875</v>
      </c>
      <c r="D458" s="62"/>
      <c r="E458" s="63">
        <v>101.8</v>
      </c>
      <c r="F458" s="62"/>
      <c r="G458" s="61"/>
      <c r="H458" s="61" t="s">
        <v>131</v>
      </c>
      <c r="I458" s="61"/>
      <c r="J458" s="63">
        <v>9.3000000000000007</v>
      </c>
      <c r="K458" s="63" t="s">
        <v>143</v>
      </c>
    </row>
    <row r="459" spans="1:11">
      <c r="A459" s="5" t="s">
        <v>4</v>
      </c>
      <c r="B459" s="61" t="s">
        <v>124</v>
      </c>
      <c r="C459" s="62">
        <v>39875</v>
      </c>
      <c r="D459" s="62"/>
      <c r="E459" s="63">
        <v>101.8</v>
      </c>
      <c r="F459" s="62"/>
      <c r="G459" s="61"/>
      <c r="H459" s="61" t="s">
        <v>132</v>
      </c>
      <c r="I459" s="61"/>
      <c r="J459" s="63">
        <v>3.4</v>
      </c>
      <c r="K459" s="63" t="s">
        <v>143</v>
      </c>
    </row>
    <row r="460" spans="1:11">
      <c r="A460" s="5" t="s">
        <v>4</v>
      </c>
      <c r="B460" s="61" t="s">
        <v>124</v>
      </c>
      <c r="C460" s="62">
        <v>39875</v>
      </c>
      <c r="D460" s="62"/>
      <c r="E460" s="63">
        <v>101.8</v>
      </c>
      <c r="F460" s="62"/>
      <c r="G460" s="61"/>
      <c r="H460" s="61" t="s">
        <v>133</v>
      </c>
      <c r="I460" s="61"/>
      <c r="J460" s="63">
        <v>0.5</v>
      </c>
      <c r="K460" s="63" t="s">
        <v>143</v>
      </c>
    </row>
    <row r="461" spans="1:11">
      <c r="A461" s="5" t="s">
        <v>4</v>
      </c>
      <c r="B461" s="61" t="s">
        <v>124</v>
      </c>
      <c r="C461" s="62">
        <v>39875</v>
      </c>
      <c r="D461" s="62"/>
      <c r="E461" s="63">
        <v>101.8</v>
      </c>
      <c r="F461" s="62"/>
      <c r="G461" s="61"/>
      <c r="H461" s="61" t="s">
        <v>134</v>
      </c>
      <c r="I461" s="61" t="s">
        <v>106</v>
      </c>
      <c r="J461" s="61">
        <v>0.2</v>
      </c>
      <c r="K461" s="63" t="s">
        <v>143</v>
      </c>
    </row>
    <row r="462" spans="1:11">
      <c r="A462" s="5" t="s">
        <v>4</v>
      </c>
      <c r="B462" s="61" t="s">
        <v>124</v>
      </c>
      <c r="C462" s="62">
        <v>39875</v>
      </c>
      <c r="D462" s="62"/>
      <c r="E462" s="63">
        <v>101.8</v>
      </c>
      <c r="F462" s="62"/>
      <c r="G462" s="61"/>
      <c r="H462" s="61" t="s">
        <v>135</v>
      </c>
      <c r="I462" s="61" t="s">
        <v>106</v>
      </c>
      <c r="J462" s="61">
        <v>0.5</v>
      </c>
      <c r="K462" s="63" t="s">
        <v>143</v>
      </c>
    </row>
    <row r="463" spans="1:11">
      <c r="A463" s="5" t="s">
        <v>4</v>
      </c>
      <c r="B463" s="61" t="s">
        <v>124</v>
      </c>
      <c r="C463" s="62">
        <v>39875</v>
      </c>
      <c r="D463" s="62"/>
      <c r="E463" s="63">
        <v>101.8</v>
      </c>
      <c r="F463" s="62"/>
      <c r="G463" s="61"/>
      <c r="H463" s="61" t="s">
        <v>136</v>
      </c>
      <c r="I463" s="61"/>
      <c r="J463" s="63">
        <v>427</v>
      </c>
      <c r="K463" s="63" t="s">
        <v>143</v>
      </c>
    </row>
    <row r="464" spans="1:11">
      <c r="A464" s="5" t="s">
        <v>4</v>
      </c>
      <c r="B464" s="61" t="s">
        <v>124</v>
      </c>
      <c r="C464" s="62">
        <v>39875</v>
      </c>
      <c r="D464" s="62"/>
      <c r="E464" s="63">
        <v>101.8</v>
      </c>
      <c r="F464" s="62"/>
      <c r="G464" s="61"/>
      <c r="H464" s="61" t="s">
        <v>137</v>
      </c>
      <c r="I464" s="61" t="s">
        <v>106</v>
      </c>
      <c r="J464" s="61">
        <v>0.1</v>
      </c>
      <c r="K464" s="63" t="s">
        <v>143</v>
      </c>
    </row>
    <row r="465" spans="1:14">
      <c r="A465" s="5" t="s">
        <v>4</v>
      </c>
      <c r="B465" s="61" t="s">
        <v>124</v>
      </c>
      <c r="C465" s="62">
        <v>39875</v>
      </c>
      <c r="D465" s="62"/>
      <c r="E465" s="63">
        <v>101.8</v>
      </c>
      <c r="F465" s="62"/>
      <c r="G465" s="61"/>
      <c r="H465" s="61" t="s">
        <v>138</v>
      </c>
      <c r="I465" s="61" t="s">
        <v>106</v>
      </c>
      <c r="J465" s="61">
        <v>0.1</v>
      </c>
      <c r="K465" s="63" t="s">
        <v>143</v>
      </c>
    </row>
    <row r="466" spans="1:14">
      <c r="A466" s="5" t="s">
        <v>4</v>
      </c>
      <c r="B466" s="61" t="s">
        <v>124</v>
      </c>
      <c r="C466" s="62">
        <v>39875</v>
      </c>
      <c r="D466" s="62"/>
      <c r="E466" s="63">
        <v>101.8</v>
      </c>
      <c r="F466" s="62"/>
      <c r="G466" s="61"/>
      <c r="H466" s="61" t="s">
        <v>139</v>
      </c>
      <c r="I466" s="61"/>
      <c r="J466" s="63">
        <v>8.1</v>
      </c>
      <c r="K466" s="63" t="s">
        <v>143</v>
      </c>
    </row>
    <row r="467" spans="1:14">
      <c r="A467" s="5" t="s">
        <v>4</v>
      </c>
      <c r="B467" s="61" t="s">
        <v>124</v>
      </c>
      <c r="C467" s="62">
        <v>39875</v>
      </c>
      <c r="D467" s="62"/>
      <c r="E467" s="63">
        <v>101.8</v>
      </c>
      <c r="F467" s="62"/>
      <c r="G467" s="61"/>
      <c r="H467" s="61" t="s">
        <v>140</v>
      </c>
      <c r="I467" s="61"/>
      <c r="J467" s="63">
        <v>6.2</v>
      </c>
      <c r="K467" s="63" t="s">
        <v>143</v>
      </c>
    </row>
    <row r="468" spans="1:14">
      <c r="A468" s="5" t="s">
        <v>4</v>
      </c>
      <c r="B468" s="61" t="s">
        <v>124</v>
      </c>
      <c r="C468" s="62">
        <v>39875</v>
      </c>
      <c r="D468" s="62"/>
      <c r="E468" s="63">
        <v>101.8</v>
      </c>
      <c r="F468" s="62"/>
      <c r="G468" s="61"/>
      <c r="H468" s="61" t="s">
        <v>118</v>
      </c>
      <c r="I468" s="61"/>
      <c r="J468" s="63">
        <v>4.5</v>
      </c>
      <c r="K468" s="63" t="s">
        <v>143</v>
      </c>
    </row>
    <row r="469" spans="1:14" customFormat="1">
      <c r="A469" s="89" t="s">
        <v>147</v>
      </c>
      <c r="B469" s="90" t="s">
        <v>148</v>
      </c>
      <c r="C469" s="91">
        <v>33826</v>
      </c>
      <c r="D469" s="90">
        <v>0</v>
      </c>
      <c r="E469" s="92"/>
      <c r="F469" s="93"/>
      <c r="G469" s="93"/>
      <c r="H469" s="94" t="s">
        <v>116</v>
      </c>
      <c r="I469" s="93"/>
      <c r="J469" s="90">
        <v>18</v>
      </c>
      <c r="K469" s="95" t="s">
        <v>158</v>
      </c>
      <c r="L469" s="96"/>
      <c r="M469" s="97"/>
      <c r="N469" s="93"/>
    </row>
    <row r="470" spans="1:14" customFormat="1">
      <c r="A470" s="89" t="s">
        <v>147</v>
      </c>
      <c r="B470" s="90" t="s">
        <v>149</v>
      </c>
      <c r="C470" s="91">
        <v>33826</v>
      </c>
      <c r="D470" s="90">
        <v>2</v>
      </c>
      <c r="E470" s="92"/>
      <c r="F470" s="93"/>
      <c r="G470" s="93"/>
      <c r="H470" s="94" t="s">
        <v>116</v>
      </c>
      <c r="I470" s="93"/>
      <c r="J470" s="90">
        <v>18</v>
      </c>
      <c r="K470" s="95" t="s">
        <v>158</v>
      </c>
      <c r="L470" s="96"/>
      <c r="M470" s="97"/>
      <c r="N470" s="93"/>
    </row>
    <row r="471" spans="1:14" customFormat="1">
      <c r="A471" s="89" t="s">
        <v>147</v>
      </c>
      <c r="B471" s="90" t="s">
        <v>150</v>
      </c>
      <c r="C471" s="91">
        <v>33826</v>
      </c>
      <c r="D471" s="90">
        <v>3.5</v>
      </c>
      <c r="E471" s="92"/>
      <c r="F471" s="93"/>
      <c r="G471" s="93"/>
      <c r="H471" s="94" t="s">
        <v>116</v>
      </c>
      <c r="I471" s="93"/>
      <c r="J471" s="90">
        <v>13</v>
      </c>
      <c r="K471" s="95" t="s">
        <v>158</v>
      </c>
      <c r="L471" s="96"/>
      <c r="M471" s="97"/>
      <c r="N471" s="93"/>
    </row>
    <row r="472" spans="1:14" customFormat="1">
      <c r="A472" s="89" t="s">
        <v>147</v>
      </c>
      <c r="B472" s="98" t="s">
        <v>151</v>
      </c>
      <c r="C472" s="91">
        <v>33826</v>
      </c>
      <c r="D472" s="98">
        <v>0</v>
      </c>
      <c r="E472" s="92"/>
      <c r="F472" s="93"/>
      <c r="G472" s="93"/>
      <c r="H472" s="94" t="s">
        <v>116</v>
      </c>
      <c r="I472" s="93"/>
      <c r="J472" s="93">
        <v>18</v>
      </c>
      <c r="K472" s="95" t="s">
        <v>158</v>
      </c>
      <c r="L472" s="96"/>
      <c r="M472" s="97"/>
      <c r="N472" s="93"/>
    </row>
    <row r="473" spans="1:14" customFormat="1">
      <c r="A473" s="89" t="s">
        <v>147</v>
      </c>
      <c r="B473" s="98" t="s">
        <v>152</v>
      </c>
      <c r="C473" s="91">
        <v>33826</v>
      </c>
      <c r="D473" s="98">
        <v>2.5</v>
      </c>
      <c r="E473" s="92"/>
      <c r="F473" s="93"/>
      <c r="G473" s="93"/>
      <c r="H473" s="94" t="s">
        <v>116</v>
      </c>
      <c r="I473" s="93"/>
      <c r="J473" s="93">
        <v>19</v>
      </c>
      <c r="K473" s="95" t="s">
        <v>158</v>
      </c>
      <c r="L473" s="96"/>
      <c r="M473" s="97"/>
      <c r="N473" s="93"/>
    </row>
    <row r="474" spans="1:14" customFormat="1">
      <c r="A474" s="89" t="s">
        <v>147</v>
      </c>
      <c r="B474" s="98" t="s">
        <v>153</v>
      </c>
      <c r="C474" s="91">
        <v>33826</v>
      </c>
      <c r="D474" s="98">
        <v>0</v>
      </c>
      <c r="E474" s="92"/>
      <c r="F474" s="93"/>
      <c r="G474" s="93"/>
      <c r="H474" s="94" t="s">
        <v>116</v>
      </c>
      <c r="I474" s="93"/>
      <c r="J474" s="93">
        <v>22</v>
      </c>
      <c r="K474" s="95" t="s">
        <v>158</v>
      </c>
      <c r="L474" s="96"/>
      <c r="M474" s="97"/>
      <c r="N474" s="93"/>
    </row>
    <row r="475" spans="1:14" customFormat="1">
      <c r="A475" s="89" t="s">
        <v>147</v>
      </c>
      <c r="B475" s="98" t="s">
        <v>154</v>
      </c>
      <c r="C475" s="91">
        <v>33826</v>
      </c>
      <c r="D475" s="98">
        <v>2.5</v>
      </c>
      <c r="E475" s="92"/>
      <c r="F475" s="93"/>
      <c r="G475" s="93"/>
      <c r="H475" s="94" t="s">
        <v>116</v>
      </c>
      <c r="I475" s="93"/>
      <c r="J475" s="93">
        <v>21</v>
      </c>
      <c r="K475" s="95" t="s">
        <v>158</v>
      </c>
      <c r="L475" s="96"/>
      <c r="M475" s="97"/>
      <c r="N475" s="93"/>
    </row>
    <row r="476" spans="1:14" customFormat="1">
      <c r="A476" s="5" t="s">
        <v>147</v>
      </c>
      <c r="B476" s="69" t="s">
        <v>155</v>
      </c>
      <c r="C476" s="60">
        <v>33857</v>
      </c>
      <c r="D476" s="66">
        <v>0</v>
      </c>
      <c r="E476" s="67"/>
      <c r="F476" s="1"/>
      <c r="G476" s="1"/>
      <c r="H476" s="61" t="s">
        <v>116</v>
      </c>
      <c r="I476" s="1" t="s">
        <v>106</v>
      </c>
      <c r="J476" s="1">
        <v>10</v>
      </c>
      <c r="K476" s="68" t="s">
        <v>158</v>
      </c>
      <c r="L476" s="33"/>
      <c r="M476" s="6"/>
      <c r="N476" s="1"/>
    </row>
    <row r="477" spans="1:14" customFormat="1">
      <c r="A477" s="5" t="s">
        <v>147</v>
      </c>
      <c r="B477" s="69" t="s">
        <v>156</v>
      </c>
      <c r="C477" s="60">
        <v>33857</v>
      </c>
      <c r="D477" s="66">
        <v>2</v>
      </c>
      <c r="E477" s="67"/>
      <c r="F477" s="1"/>
      <c r="G477" s="1"/>
      <c r="H477" s="61" t="s">
        <v>116</v>
      </c>
      <c r="I477" s="1" t="s">
        <v>106</v>
      </c>
      <c r="J477" s="1">
        <v>10</v>
      </c>
      <c r="K477" s="68" t="s">
        <v>158</v>
      </c>
      <c r="L477" s="33"/>
      <c r="M477" s="6"/>
      <c r="N477" s="1"/>
    </row>
    <row r="478" spans="1:14" customFormat="1">
      <c r="A478" s="5" t="s">
        <v>147</v>
      </c>
      <c r="B478" s="69" t="s">
        <v>157</v>
      </c>
      <c r="C478" s="60">
        <v>33857</v>
      </c>
      <c r="D478" s="66">
        <v>3.5</v>
      </c>
      <c r="E478" s="67"/>
      <c r="F478" s="1"/>
      <c r="G478" s="1"/>
      <c r="H478" s="61" t="s">
        <v>116</v>
      </c>
      <c r="I478" s="1" t="s">
        <v>106</v>
      </c>
      <c r="J478" s="1">
        <v>10</v>
      </c>
      <c r="K478" s="68" t="s">
        <v>158</v>
      </c>
      <c r="L478" s="33"/>
      <c r="M478" s="6"/>
      <c r="N478" s="1"/>
    </row>
    <row r="479" spans="1:14" customFormat="1">
      <c r="A479" s="89" t="s">
        <v>147</v>
      </c>
      <c r="B479" s="98" t="s">
        <v>155</v>
      </c>
      <c r="C479" s="99">
        <v>33890</v>
      </c>
      <c r="D479" s="90">
        <v>0</v>
      </c>
      <c r="E479" s="92"/>
      <c r="F479" s="93"/>
      <c r="G479" s="93"/>
      <c r="H479" s="94" t="s">
        <v>116</v>
      </c>
      <c r="I479" s="93" t="s">
        <v>106</v>
      </c>
      <c r="J479" s="93">
        <v>10</v>
      </c>
      <c r="K479" s="95" t="s">
        <v>158</v>
      </c>
      <c r="L479" s="96"/>
      <c r="M479" s="97"/>
      <c r="N479" s="93"/>
    </row>
    <row r="480" spans="1:14" customFormat="1">
      <c r="A480" s="89" t="s">
        <v>147</v>
      </c>
      <c r="B480" s="98" t="s">
        <v>156</v>
      </c>
      <c r="C480" s="99">
        <v>33890</v>
      </c>
      <c r="D480" s="90">
        <v>2</v>
      </c>
      <c r="E480" s="92"/>
      <c r="F480" s="93"/>
      <c r="G480" s="93"/>
      <c r="H480" s="94" t="s">
        <v>116</v>
      </c>
      <c r="I480" s="93" t="s">
        <v>106</v>
      </c>
      <c r="J480" s="93">
        <v>10</v>
      </c>
      <c r="K480" s="95" t="s">
        <v>158</v>
      </c>
      <c r="L480" s="96"/>
      <c r="M480" s="97"/>
      <c r="N480" s="93"/>
    </row>
    <row r="481" spans="1:14" customFormat="1">
      <c r="A481" s="89" t="s">
        <v>147</v>
      </c>
      <c r="B481" s="98" t="s">
        <v>157</v>
      </c>
      <c r="C481" s="99">
        <v>33890</v>
      </c>
      <c r="D481" s="90">
        <v>3.5</v>
      </c>
      <c r="E481" s="92"/>
      <c r="F481" s="93"/>
      <c r="G481" s="93"/>
      <c r="H481" s="94" t="s">
        <v>116</v>
      </c>
      <c r="I481" s="93" t="s">
        <v>106</v>
      </c>
      <c r="J481" s="93">
        <v>10</v>
      </c>
      <c r="K481" s="95" t="s">
        <v>158</v>
      </c>
      <c r="L481" s="96"/>
      <c r="M481" s="97"/>
      <c r="N481" s="93"/>
    </row>
    <row r="482" spans="1:14" customFormat="1">
      <c r="A482" s="5" t="s">
        <v>147</v>
      </c>
      <c r="B482" s="69" t="s">
        <v>155</v>
      </c>
      <c r="C482" s="60">
        <v>33911</v>
      </c>
      <c r="D482" s="70">
        <v>0</v>
      </c>
      <c r="E482" s="67"/>
      <c r="F482" s="1"/>
      <c r="G482" s="1"/>
      <c r="H482" s="61" t="s">
        <v>116</v>
      </c>
      <c r="I482" s="1"/>
      <c r="J482" s="1">
        <v>27</v>
      </c>
      <c r="K482" s="68" t="s">
        <v>158</v>
      </c>
      <c r="L482" s="33"/>
      <c r="M482" s="6"/>
      <c r="N482" s="1"/>
    </row>
    <row r="483" spans="1:14" customFormat="1">
      <c r="A483" s="5" t="s">
        <v>147</v>
      </c>
      <c r="B483" s="69" t="s">
        <v>156</v>
      </c>
      <c r="C483" s="60">
        <v>33911</v>
      </c>
      <c r="D483" s="70">
        <v>1.5</v>
      </c>
      <c r="E483" s="67"/>
      <c r="F483" s="1"/>
      <c r="G483" s="1"/>
      <c r="H483" s="61" t="s">
        <v>116</v>
      </c>
      <c r="I483" s="1"/>
      <c r="J483" s="1">
        <v>20</v>
      </c>
      <c r="K483" s="68" t="s">
        <v>158</v>
      </c>
      <c r="L483" s="33"/>
      <c r="M483" s="6"/>
      <c r="N483" s="1"/>
    </row>
    <row r="484" spans="1:14" customFormat="1">
      <c r="A484" s="5" t="s">
        <v>147</v>
      </c>
      <c r="B484" s="69" t="s">
        <v>157</v>
      </c>
      <c r="C484" s="60">
        <v>33911</v>
      </c>
      <c r="D484" s="70">
        <v>2.5</v>
      </c>
      <c r="E484" s="67"/>
      <c r="F484" s="1"/>
      <c r="G484" s="1"/>
      <c r="H484" s="61" t="s">
        <v>116</v>
      </c>
      <c r="I484" s="1"/>
      <c r="J484" s="1">
        <v>56</v>
      </c>
      <c r="K484" s="68" t="s">
        <v>158</v>
      </c>
      <c r="L484" s="33"/>
      <c r="M484" s="6"/>
      <c r="N484" s="1"/>
    </row>
    <row r="485" spans="1:14" customFormat="1">
      <c r="A485" s="89" t="s">
        <v>147</v>
      </c>
      <c r="B485" s="98" t="s">
        <v>155</v>
      </c>
      <c r="C485" s="99">
        <v>33983</v>
      </c>
      <c r="D485" s="90">
        <v>0</v>
      </c>
      <c r="E485" s="92"/>
      <c r="F485" s="93"/>
      <c r="G485" s="93"/>
      <c r="H485" s="94" t="s">
        <v>116</v>
      </c>
      <c r="I485" s="93" t="s">
        <v>106</v>
      </c>
      <c r="J485" s="93">
        <v>10</v>
      </c>
      <c r="K485" s="95" t="s">
        <v>158</v>
      </c>
      <c r="L485" s="96"/>
      <c r="M485" s="97"/>
      <c r="N485" s="93"/>
    </row>
    <row r="486" spans="1:14" customFormat="1">
      <c r="A486" s="89" t="s">
        <v>147</v>
      </c>
      <c r="B486" s="98" t="s">
        <v>156</v>
      </c>
      <c r="C486" s="99">
        <v>33983</v>
      </c>
      <c r="D486" s="90">
        <v>2</v>
      </c>
      <c r="E486" s="92"/>
      <c r="F486" s="93"/>
      <c r="G486" s="93"/>
      <c r="H486" s="94" t="s">
        <v>116</v>
      </c>
      <c r="I486" s="93" t="s">
        <v>106</v>
      </c>
      <c r="J486" s="93">
        <v>10</v>
      </c>
      <c r="K486" s="95" t="s">
        <v>158</v>
      </c>
      <c r="L486" s="96"/>
      <c r="M486" s="97"/>
      <c r="N486" s="93"/>
    </row>
    <row r="487" spans="1:14" customFormat="1">
      <c r="A487" s="89" t="s">
        <v>147</v>
      </c>
      <c r="B487" s="98" t="s">
        <v>157</v>
      </c>
      <c r="C487" s="99">
        <v>33983</v>
      </c>
      <c r="D487" s="90">
        <v>3.5</v>
      </c>
      <c r="E487" s="92"/>
      <c r="F487" s="93"/>
      <c r="G487" s="93"/>
      <c r="H487" s="94" t="s">
        <v>116</v>
      </c>
      <c r="I487" s="93" t="s">
        <v>106</v>
      </c>
      <c r="J487" s="93">
        <v>10</v>
      </c>
      <c r="K487" s="95" t="s">
        <v>158</v>
      </c>
      <c r="L487" s="96"/>
      <c r="M487" s="97"/>
      <c r="N487" s="93"/>
    </row>
    <row r="488" spans="1:14" customFormat="1">
      <c r="A488" s="5" t="s">
        <v>147</v>
      </c>
      <c r="B488" s="69" t="s">
        <v>155</v>
      </c>
      <c r="C488" s="60">
        <v>34003</v>
      </c>
      <c r="D488" s="66">
        <v>0</v>
      </c>
      <c r="E488" s="67"/>
      <c r="F488" s="1"/>
      <c r="G488" s="1"/>
      <c r="H488" s="61" t="s">
        <v>116</v>
      </c>
      <c r="I488" s="1" t="s">
        <v>106</v>
      </c>
      <c r="J488" s="1">
        <v>10</v>
      </c>
      <c r="K488" s="68" t="s">
        <v>158</v>
      </c>
      <c r="L488" s="33"/>
      <c r="M488" s="6"/>
      <c r="N488" s="1"/>
    </row>
    <row r="489" spans="1:14" customFormat="1">
      <c r="A489" s="5" t="s">
        <v>147</v>
      </c>
      <c r="B489" s="69" t="s">
        <v>156</v>
      </c>
      <c r="C489" s="60">
        <v>34003</v>
      </c>
      <c r="D489" s="66">
        <v>2</v>
      </c>
      <c r="E489" s="67"/>
      <c r="F489" s="1"/>
      <c r="G489" s="1"/>
      <c r="H489" s="61" t="s">
        <v>116</v>
      </c>
      <c r="I489" s="1" t="s">
        <v>106</v>
      </c>
      <c r="J489" s="1">
        <v>10</v>
      </c>
      <c r="K489" s="68" t="s">
        <v>158</v>
      </c>
      <c r="L489" s="33"/>
      <c r="M489" s="6"/>
      <c r="N489" s="1"/>
    </row>
    <row r="490" spans="1:14" customFormat="1">
      <c r="A490" s="5" t="s">
        <v>147</v>
      </c>
      <c r="B490" s="69" t="s">
        <v>157</v>
      </c>
      <c r="C490" s="60">
        <v>34003</v>
      </c>
      <c r="D490" s="66">
        <v>3</v>
      </c>
      <c r="E490" s="67"/>
      <c r="F490" s="1"/>
      <c r="G490" s="1"/>
      <c r="H490" s="61" t="s">
        <v>116</v>
      </c>
      <c r="I490" s="1" t="s">
        <v>106</v>
      </c>
      <c r="J490" s="1">
        <v>10</v>
      </c>
      <c r="K490" s="68" t="s">
        <v>158</v>
      </c>
      <c r="L490" s="33"/>
      <c r="M490" s="6"/>
      <c r="N490" s="1"/>
    </row>
    <row r="491" spans="1:14" customFormat="1">
      <c r="A491" s="89" t="s">
        <v>147</v>
      </c>
      <c r="B491" s="98" t="s">
        <v>155</v>
      </c>
      <c r="C491" s="99">
        <v>34037</v>
      </c>
      <c r="D491" s="90">
        <v>0</v>
      </c>
      <c r="E491" s="92"/>
      <c r="F491" s="93"/>
      <c r="G491" s="93"/>
      <c r="H491" s="94" t="s">
        <v>116</v>
      </c>
      <c r="I491" s="93" t="s">
        <v>106</v>
      </c>
      <c r="J491" s="93">
        <v>10</v>
      </c>
      <c r="K491" s="95" t="s">
        <v>158</v>
      </c>
      <c r="L491" s="96"/>
      <c r="M491" s="97"/>
      <c r="N491" s="93"/>
    </row>
    <row r="492" spans="1:14" customFormat="1">
      <c r="A492" s="89" t="s">
        <v>147</v>
      </c>
      <c r="B492" s="98" t="s">
        <v>156</v>
      </c>
      <c r="C492" s="99">
        <v>34037</v>
      </c>
      <c r="D492" s="90">
        <v>2</v>
      </c>
      <c r="E492" s="92"/>
      <c r="F492" s="93"/>
      <c r="G492" s="93"/>
      <c r="H492" s="94" t="s">
        <v>116</v>
      </c>
      <c r="I492" s="93" t="s">
        <v>106</v>
      </c>
      <c r="J492" s="93">
        <v>10</v>
      </c>
      <c r="K492" s="95" t="s">
        <v>158</v>
      </c>
      <c r="L492" s="96"/>
      <c r="M492" s="97"/>
      <c r="N492" s="93"/>
    </row>
    <row r="493" spans="1:14" customFormat="1">
      <c r="A493" s="89" t="s">
        <v>147</v>
      </c>
      <c r="B493" s="98" t="s">
        <v>157</v>
      </c>
      <c r="C493" s="99">
        <v>34037</v>
      </c>
      <c r="D493" s="90">
        <v>3.5</v>
      </c>
      <c r="E493" s="92"/>
      <c r="F493" s="93"/>
      <c r="G493" s="93"/>
      <c r="H493" s="94" t="s">
        <v>116</v>
      </c>
      <c r="I493" s="93" t="s">
        <v>106</v>
      </c>
      <c r="J493" s="93">
        <v>10</v>
      </c>
      <c r="K493" s="95" t="s">
        <v>158</v>
      </c>
      <c r="L493" s="96"/>
      <c r="M493" s="97"/>
      <c r="N493" s="93"/>
    </row>
    <row r="494" spans="1:14" customFormat="1">
      <c r="A494" s="5" t="s">
        <v>147</v>
      </c>
      <c r="B494" s="69" t="s">
        <v>155</v>
      </c>
      <c r="C494" s="60">
        <v>34073</v>
      </c>
      <c r="D494" s="70">
        <v>0</v>
      </c>
      <c r="E494" s="67"/>
      <c r="F494" s="1"/>
      <c r="G494" s="1"/>
      <c r="H494" s="61" t="s">
        <v>116</v>
      </c>
      <c r="I494" s="1" t="s">
        <v>106</v>
      </c>
      <c r="J494" s="1">
        <v>10</v>
      </c>
      <c r="K494" s="68" t="s">
        <v>158</v>
      </c>
      <c r="L494" s="33"/>
      <c r="M494" s="6"/>
      <c r="N494" s="1"/>
    </row>
    <row r="495" spans="1:14" customFormat="1">
      <c r="A495" s="5" t="s">
        <v>147</v>
      </c>
      <c r="B495" s="69" t="s">
        <v>156</v>
      </c>
      <c r="C495" s="60">
        <v>34073</v>
      </c>
      <c r="D495" s="70">
        <v>1.5</v>
      </c>
      <c r="E495" s="67"/>
      <c r="F495" s="1"/>
      <c r="G495" s="1"/>
      <c r="H495" s="61" t="s">
        <v>116</v>
      </c>
      <c r="I495" s="1" t="s">
        <v>106</v>
      </c>
      <c r="J495" s="1">
        <v>10</v>
      </c>
      <c r="K495" s="68" t="s">
        <v>158</v>
      </c>
      <c r="L495" s="33"/>
      <c r="M495" s="6"/>
      <c r="N495" s="1"/>
    </row>
    <row r="496" spans="1:14" customFormat="1">
      <c r="A496" s="5" t="s">
        <v>147</v>
      </c>
      <c r="B496" s="69" t="s">
        <v>157</v>
      </c>
      <c r="C496" s="60">
        <v>34073</v>
      </c>
      <c r="D496" s="70">
        <v>2.5</v>
      </c>
      <c r="E496" s="67"/>
      <c r="F496" s="1"/>
      <c r="G496" s="1"/>
      <c r="H496" s="61" t="s">
        <v>116</v>
      </c>
      <c r="I496" s="1" t="s">
        <v>106</v>
      </c>
      <c r="J496" s="1">
        <v>10</v>
      </c>
      <c r="K496" s="68" t="s">
        <v>158</v>
      </c>
      <c r="L496" s="33"/>
      <c r="M496" s="6"/>
      <c r="N496" s="1"/>
    </row>
    <row r="497" spans="1:14" customFormat="1">
      <c r="A497" s="89" t="s">
        <v>147</v>
      </c>
      <c r="B497" s="98" t="s">
        <v>155</v>
      </c>
      <c r="C497" s="99">
        <v>34114</v>
      </c>
      <c r="D497" s="100">
        <v>0</v>
      </c>
      <c r="E497" s="92"/>
      <c r="F497" s="93"/>
      <c r="G497" s="93"/>
      <c r="H497" s="94" t="s">
        <v>116</v>
      </c>
      <c r="I497" s="93" t="s">
        <v>106</v>
      </c>
      <c r="J497" s="93">
        <v>10</v>
      </c>
      <c r="K497" s="95" t="s">
        <v>158</v>
      </c>
      <c r="L497" s="96"/>
      <c r="M497" s="97"/>
      <c r="N497" s="93"/>
    </row>
    <row r="498" spans="1:14" customFormat="1">
      <c r="A498" s="89" t="s">
        <v>147</v>
      </c>
      <c r="B498" s="98" t="s">
        <v>156</v>
      </c>
      <c r="C498" s="99">
        <v>34114</v>
      </c>
      <c r="D498" s="100">
        <v>1.5</v>
      </c>
      <c r="E498" s="92"/>
      <c r="F498" s="93"/>
      <c r="G498" s="93"/>
      <c r="H498" s="94" t="s">
        <v>116</v>
      </c>
      <c r="I498" s="93" t="s">
        <v>106</v>
      </c>
      <c r="J498" s="93">
        <v>10</v>
      </c>
      <c r="K498" s="95" t="s">
        <v>158</v>
      </c>
      <c r="L498" s="96"/>
      <c r="M498" s="97"/>
      <c r="N498" s="93"/>
    </row>
    <row r="499" spans="1:14" customFormat="1">
      <c r="A499" s="89" t="s">
        <v>147</v>
      </c>
      <c r="B499" s="98" t="s">
        <v>157</v>
      </c>
      <c r="C499" s="99">
        <v>34114</v>
      </c>
      <c r="D499" s="100">
        <v>2.5</v>
      </c>
      <c r="E499" s="92"/>
      <c r="F499" s="93"/>
      <c r="G499" s="93"/>
      <c r="H499" s="94" t="s">
        <v>116</v>
      </c>
      <c r="I499" s="93" t="s">
        <v>106</v>
      </c>
      <c r="J499" s="93">
        <v>10</v>
      </c>
      <c r="K499" s="95" t="s">
        <v>158</v>
      </c>
      <c r="L499" s="96"/>
      <c r="M499" s="97"/>
      <c r="N499" s="93"/>
    </row>
    <row r="500" spans="1:14" customFormat="1">
      <c r="A500" s="5" t="s">
        <v>147</v>
      </c>
      <c r="B500" s="69" t="s">
        <v>155</v>
      </c>
      <c r="C500" s="60">
        <v>34141</v>
      </c>
      <c r="D500" s="70">
        <v>0</v>
      </c>
      <c r="E500" s="67"/>
      <c r="F500" s="1"/>
      <c r="G500" s="1"/>
      <c r="H500" s="61" t="s">
        <v>116</v>
      </c>
      <c r="I500" s="1" t="s">
        <v>106</v>
      </c>
      <c r="J500" s="1">
        <v>10</v>
      </c>
      <c r="K500" s="68" t="s">
        <v>158</v>
      </c>
      <c r="L500" s="33"/>
      <c r="M500" s="6"/>
      <c r="N500" s="1"/>
    </row>
    <row r="501" spans="1:14" customFormat="1">
      <c r="A501" s="5" t="s">
        <v>147</v>
      </c>
      <c r="B501" s="69" t="s">
        <v>156</v>
      </c>
      <c r="C501" s="60">
        <v>34141</v>
      </c>
      <c r="D501" s="70">
        <v>1.5</v>
      </c>
      <c r="E501" s="67"/>
      <c r="F501" s="1"/>
      <c r="G501" s="1"/>
      <c r="H501" s="61" t="s">
        <v>116</v>
      </c>
      <c r="I501" s="1" t="s">
        <v>106</v>
      </c>
      <c r="J501" s="1">
        <v>10</v>
      </c>
      <c r="K501" s="68" t="s">
        <v>158</v>
      </c>
      <c r="L501" s="33"/>
      <c r="M501" s="6"/>
      <c r="N501" s="1"/>
    </row>
    <row r="502" spans="1:14" customFormat="1">
      <c r="A502" s="5" t="s">
        <v>147</v>
      </c>
      <c r="B502" s="69" t="s">
        <v>157</v>
      </c>
      <c r="C502" s="60">
        <v>34141</v>
      </c>
      <c r="D502" s="70">
        <v>2.5</v>
      </c>
      <c r="E502" s="67"/>
      <c r="F502" s="1"/>
      <c r="G502" s="1"/>
      <c r="H502" s="61" t="s">
        <v>116</v>
      </c>
      <c r="I502" s="1" t="s">
        <v>106</v>
      </c>
      <c r="J502" s="1">
        <v>10</v>
      </c>
      <c r="K502" s="68" t="s">
        <v>158</v>
      </c>
      <c r="L502" s="33"/>
      <c r="M502" s="6"/>
      <c r="N502" s="1"/>
    </row>
    <row r="503" spans="1:14" customFormat="1">
      <c r="A503" s="89" t="s">
        <v>147</v>
      </c>
      <c r="B503" s="90" t="s">
        <v>148</v>
      </c>
      <c r="C503" s="91">
        <v>33826</v>
      </c>
      <c r="D503" s="90">
        <v>0</v>
      </c>
      <c r="E503" s="92"/>
      <c r="F503" s="89"/>
      <c r="G503" s="89"/>
      <c r="H503" s="94" t="s">
        <v>117</v>
      </c>
      <c r="I503" s="90" t="s">
        <v>106</v>
      </c>
      <c r="J503" s="90">
        <v>1</v>
      </c>
      <c r="K503" s="95" t="s">
        <v>158</v>
      </c>
      <c r="L503" s="96"/>
      <c r="M503" s="97"/>
      <c r="N503" s="93"/>
    </row>
    <row r="504" spans="1:14" customFormat="1">
      <c r="A504" s="89" t="s">
        <v>147</v>
      </c>
      <c r="B504" s="90" t="s">
        <v>149</v>
      </c>
      <c r="C504" s="91">
        <v>33826</v>
      </c>
      <c r="D504" s="90">
        <v>2</v>
      </c>
      <c r="E504" s="92"/>
      <c r="F504" s="89"/>
      <c r="G504" s="89"/>
      <c r="H504" s="94" t="s">
        <v>117</v>
      </c>
      <c r="I504" s="90"/>
      <c r="J504" s="90">
        <v>10</v>
      </c>
      <c r="K504" s="95" t="s">
        <v>158</v>
      </c>
      <c r="L504" s="96"/>
      <c r="M504" s="97"/>
      <c r="N504" s="93"/>
    </row>
    <row r="505" spans="1:14" customFormat="1">
      <c r="A505" s="89" t="s">
        <v>147</v>
      </c>
      <c r="B505" s="90" t="s">
        <v>150</v>
      </c>
      <c r="C505" s="91">
        <v>33826</v>
      </c>
      <c r="D505" s="90">
        <v>3.5</v>
      </c>
      <c r="E505" s="92"/>
      <c r="F505" s="89"/>
      <c r="G505" s="89"/>
      <c r="H505" s="94" t="s">
        <v>117</v>
      </c>
      <c r="I505" s="90"/>
      <c r="J505" s="90">
        <v>3</v>
      </c>
      <c r="K505" s="95" t="s">
        <v>158</v>
      </c>
      <c r="L505" s="96"/>
      <c r="M505" s="97"/>
      <c r="N505" s="93"/>
    </row>
    <row r="506" spans="1:14" customFormat="1">
      <c r="A506" s="89" t="s">
        <v>147</v>
      </c>
      <c r="B506" s="98" t="s">
        <v>151</v>
      </c>
      <c r="C506" s="91">
        <v>33826</v>
      </c>
      <c r="D506" s="98">
        <v>0</v>
      </c>
      <c r="E506" s="92"/>
      <c r="F506" s="89"/>
      <c r="G506" s="89"/>
      <c r="H506" s="94" t="s">
        <v>117</v>
      </c>
      <c r="I506" s="93"/>
      <c r="J506" s="93">
        <v>2</v>
      </c>
      <c r="K506" s="95" t="s">
        <v>158</v>
      </c>
      <c r="L506" s="96"/>
      <c r="M506" s="97"/>
      <c r="N506" s="93"/>
    </row>
    <row r="507" spans="1:14" customFormat="1">
      <c r="A507" s="89" t="s">
        <v>147</v>
      </c>
      <c r="B507" s="98" t="s">
        <v>152</v>
      </c>
      <c r="C507" s="91">
        <v>33826</v>
      </c>
      <c r="D507" s="98">
        <v>2.5</v>
      </c>
      <c r="E507" s="92"/>
      <c r="F507" s="89"/>
      <c r="G507" s="89"/>
      <c r="H507" s="94" t="s">
        <v>117</v>
      </c>
      <c r="I507" s="93"/>
      <c r="J507" s="93">
        <v>2</v>
      </c>
      <c r="K507" s="95" t="s">
        <v>158</v>
      </c>
      <c r="L507" s="96"/>
      <c r="M507" s="97"/>
      <c r="N507" s="93"/>
    </row>
    <row r="508" spans="1:14" customFormat="1">
      <c r="A508" s="89" t="s">
        <v>147</v>
      </c>
      <c r="B508" s="98" t="s">
        <v>153</v>
      </c>
      <c r="C508" s="91">
        <v>33826</v>
      </c>
      <c r="D508" s="98">
        <v>0</v>
      </c>
      <c r="E508" s="92"/>
      <c r="F508" s="89"/>
      <c r="G508" s="89"/>
      <c r="H508" s="94" t="s">
        <v>117</v>
      </c>
      <c r="I508" s="93"/>
      <c r="J508" s="93">
        <v>2</v>
      </c>
      <c r="K508" s="95" t="s">
        <v>158</v>
      </c>
      <c r="L508" s="96"/>
      <c r="M508" s="97"/>
      <c r="N508" s="93"/>
    </row>
    <row r="509" spans="1:14" customFormat="1">
      <c r="A509" s="89" t="s">
        <v>147</v>
      </c>
      <c r="B509" s="98" t="s">
        <v>154</v>
      </c>
      <c r="C509" s="91">
        <v>33826</v>
      </c>
      <c r="D509" s="98">
        <v>2.5</v>
      </c>
      <c r="E509" s="92"/>
      <c r="F509" s="89"/>
      <c r="G509" s="89"/>
      <c r="H509" s="94" t="s">
        <v>117</v>
      </c>
      <c r="I509" s="93"/>
      <c r="J509" s="93">
        <v>2</v>
      </c>
      <c r="K509" s="95" t="s">
        <v>158</v>
      </c>
      <c r="L509" s="96"/>
      <c r="M509" s="97"/>
      <c r="N509" s="93"/>
    </row>
    <row r="510" spans="1:14" customFormat="1">
      <c r="A510" s="5" t="s">
        <v>147</v>
      </c>
      <c r="B510" s="69" t="s">
        <v>155</v>
      </c>
      <c r="C510" s="60">
        <v>33857</v>
      </c>
      <c r="D510" s="66">
        <v>0</v>
      </c>
      <c r="E510" s="67"/>
      <c r="H510" s="61" t="s">
        <v>117</v>
      </c>
      <c r="I510" s="1"/>
      <c r="J510" s="1">
        <v>2</v>
      </c>
      <c r="K510" s="68" t="s">
        <v>158</v>
      </c>
      <c r="L510" s="33"/>
      <c r="M510" s="6"/>
      <c r="N510" s="1"/>
    </row>
    <row r="511" spans="1:14" customFormat="1">
      <c r="A511" s="5" t="s">
        <v>147</v>
      </c>
      <c r="B511" s="69" t="s">
        <v>156</v>
      </c>
      <c r="C511" s="60">
        <v>33857</v>
      </c>
      <c r="D511" s="66">
        <v>2</v>
      </c>
      <c r="E511" s="67"/>
      <c r="H511" s="61" t="s">
        <v>117</v>
      </c>
      <c r="I511" s="66" t="s">
        <v>106</v>
      </c>
      <c r="J511" s="66">
        <v>1</v>
      </c>
      <c r="K511" s="68" t="s">
        <v>158</v>
      </c>
      <c r="L511" s="33"/>
      <c r="M511" s="6"/>
      <c r="N511" s="1"/>
    </row>
    <row r="512" spans="1:14" customFormat="1">
      <c r="A512" s="5" t="s">
        <v>147</v>
      </c>
      <c r="B512" s="69" t="s">
        <v>157</v>
      </c>
      <c r="C512" s="60">
        <v>33857</v>
      </c>
      <c r="D512" s="66">
        <v>3.5</v>
      </c>
      <c r="E512" s="67"/>
      <c r="H512" s="61" t="s">
        <v>117</v>
      </c>
      <c r="I512" s="66" t="s">
        <v>106</v>
      </c>
      <c r="J512" s="66">
        <v>1</v>
      </c>
      <c r="K512" s="68" t="s">
        <v>158</v>
      </c>
      <c r="L512" s="33"/>
      <c r="M512" s="6"/>
      <c r="N512" s="1"/>
    </row>
    <row r="513" spans="1:14" customFormat="1">
      <c r="A513" s="89" t="s">
        <v>147</v>
      </c>
      <c r="B513" s="98" t="s">
        <v>155</v>
      </c>
      <c r="C513" s="99">
        <v>33890</v>
      </c>
      <c r="D513" s="90">
        <v>0</v>
      </c>
      <c r="E513" s="92"/>
      <c r="F513" s="89"/>
      <c r="G513" s="89"/>
      <c r="H513" s="94" t="s">
        <v>117</v>
      </c>
      <c r="I513" s="93"/>
      <c r="J513" s="93">
        <v>15</v>
      </c>
      <c r="K513" s="95" t="s">
        <v>158</v>
      </c>
      <c r="L513" s="96"/>
      <c r="M513" s="97"/>
      <c r="N513" s="93"/>
    </row>
    <row r="514" spans="1:14" customFormat="1">
      <c r="A514" s="89" t="s">
        <v>147</v>
      </c>
      <c r="B514" s="98" t="s">
        <v>156</v>
      </c>
      <c r="C514" s="99">
        <v>33890</v>
      </c>
      <c r="D514" s="90">
        <v>2</v>
      </c>
      <c r="E514" s="92"/>
      <c r="F514" s="89"/>
      <c r="G514" s="89"/>
      <c r="H514" s="94" t="s">
        <v>117</v>
      </c>
      <c r="I514" s="93"/>
      <c r="J514" s="93">
        <v>4</v>
      </c>
      <c r="K514" s="95" t="s">
        <v>158</v>
      </c>
      <c r="L514" s="96"/>
      <c r="M514" s="97"/>
      <c r="N514" s="93"/>
    </row>
    <row r="515" spans="1:14" customFormat="1">
      <c r="A515" s="89" t="s">
        <v>147</v>
      </c>
      <c r="B515" s="98" t="s">
        <v>157</v>
      </c>
      <c r="C515" s="99">
        <v>33890</v>
      </c>
      <c r="D515" s="90">
        <v>3.5</v>
      </c>
      <c r="E515" s="92"/>
      <c r="F515" s="89"/>
      <c r="G515" s="89"/>
      <c r="H515" s="94" t="s">
        <v>117</v>
      </c>
      <c r="I515" s="90" t="s">
        <v>106</v>
      </c>
      <c r="J515" s="90">
        <v>1</v>
      </c>
      <c r="K515" s="95" t="s">
        <v>158</v>
      </c>
      <c r="L515" s="96"/>
      <c r="M515" s="97"/>
      <c r="N515" s="93"/>
    </row>
    <row r="516" spans="1:14" customFormat="1">
      <c r="A516" s="5" t="s">
        <v>147</v>
      </c>
      <c r="B516" s="69" t="s">
        <v>155</v>
      </c>
      <c r="C516" s="60">
        <v>33911</v>
      </c>
      <c r="D516" s="70">
        <v>0</v>
      </c>
      <c r="E516" s="67"/>
      <c r="H516" s="61" t="s">
        <v>117</v>
      </c>
      <c r="I516" s="1"/>
      <c r="J516" s="1">
        <v>3</v>
      </c>
      <c r="K516" s="68" t="s">
        <v>158</v>
      </c>
      <c r="L516" s="33"/>
      <c r="M516" s="6"/>
      <c r="N516" s="1"/>
    </row>
    <row r="517" spans="1:14" customFormat="1">
      <c r="A517" s="5" t="s">
        <v>147</v>
      </c>
      <c r="B517" s="69" t="s">
        <v>156</v>
      </c>
      <c r="C517" s="60">
        <v>33911</v>
      </c>
      <c r="D517" s="70">
        <v>1.5</v>
      </c>
      <c r="E517" s="67"/>
      <c r="H517" s="61" t="s">
        <v>117</v>
      </c>
      <c r="I517" s="1"/>
      <c r="J517" s="1">
        <v>2</v>
      </c>
      <c r="K517" s="68" t="s">
        <v>158</v>
      </c>
      <c r="L517" s="33"/>
      <c r="M517" s="6"/>
      <c r="N517" s="1"/>
    </row>
    <row r="518" spans="1:14" customFormat="1">
      <c r="A518" s="5" t="s">
        <v>147</v>
      </c>
      <c r="B518" s="69" t="s">
        <v>157</v>
      </c>
      <c r="C518" s="60">
        <v>33911</v>
      </c>
      <c r="D518" s="70">
        <v>2.5</v>
      </c>
      <c r="E518" s="67"/>
      <c r="H518" s="61" t="s">
        <v>117</v>
      </c>
      <c r="I518" s="1"/>
      <c r="J518" s="1">
        <v>2</v>
      </c>
      <c r="K518" s="68" t="s">
        <v>158</v>
      </c>
      <c r="L518" s="33"/>
      <c r="M518" s="6"/>
      <c r="N518" s="1"/>
    </row>
    <row r="519" spans="1:14" customFormat="1">
      <c r="A519" s="89" t="s">
        <v>147</v>
      </c>
      <c r="B519" s="98" t="s">
        <v>155</v>
      </c>
      <c r="C519" s="99">
        <v>33983</v>
      </c>
      <c r="D519" s="90">
        <v>0</v>
      </c>
      <c r="E519" s="92"/>
      <c r="F519" s="89"/>
      <c r="G519" s="89"/>
      <c r="H519" s="94" t="s">
        <v>117</v>
      </c>
      <c r="I519" s="93"/>
      <c r="J519" s="93">
        <v>1</v>
      </c>
      <c r="K519" s="95" t="s">
        <v>158</v>
      </c>
      <c r="L519" s="96"/>
      <c r="M519" s="97"/>
      <c r="N519" s="93"/>
    </row>
    <row r="520" spans="1:14" customFormat="1">
      <c r="A520" s="89" t="s">
        <v>147</v>
      </c>
      <c r="B520" s="98" t="s">
        <v>156</v>
      </c>
      <c r="C520" s="99">
        <v>33983</v>
      </c>
      <c r="D520" s="90">
        <v>2</v>
      </c>
      <c r="E520" s="92"/>
      <c r="F520" s="89"/>
      <c r="G520" s="89"/>
      <c r="H520" s="94" t="s">
        <v>117</v>
      </c>
      <c r="I520" s="90" t="s">
        <v>106</v>
      </c>
      <c r="J520" s="90">
        <v>1</v>
      </c>
      <c r="K520" s="95" t="s">
        <v>158</v>
      </c>
      <c r="L520" s="96"/>
      <c r="M520" s="97"/>
      <c r="N520" s="93"/>
    </row>
    <row r="521" spans="1:14" customFormat="1">
      <c r="A521" s="89" t="s">
        <v>147</v>
      </c>
      <c r="B521" s="98" t="s">
        <v>157</v>
      </c>
      <c r="C521" s="99">
        <v>33983</v>
      </c>
      <c r="D521" s="90">
        <v>3.5</v>
      </c>
      <c r="E521" s="92"/>
      <c r="F521" s="89"/>
      <c r="G521" s="89"/>
      <c r="H521" s="94" t="s">
        <v>117</v>
      </c>
      <c r="I521" s="90" t="s">
        <v>106</v>
      </c>
      <c r="J521" s="90">
        <v>1</v>
      </c>
      <c r="K521" s="95" t="s">
        <v>158</v>
      </c>
      <c r="L521" s="96"/>
      <c r="M521" s="97"/>
      <c r="N521" s="93"/>
    </row>
    <row r="522" spans="1:14" customFormat="1">
      <c r="A522" s="5" t="s">
        <v>147</v>
      </c>
      <c r="B522" s="69" t="s">
        <v>155</v>
      </c>
      <c r="C522" s="60">
        <v>34003</v>
      </c>
      <c r="D522" s="66">
        <v>0</v>
      </c>
      <c r="E522" s="67"/>
      <c r="H522" s="61" t="s">
        <v>117</v>
      </c>
      <c r="I522" s="66" t="s">
        <v>106</v>
      </c>
      <c r="J522" s="66">
        <v>1</v>
      </c>
      <c r="K522" s="68" t="s">
        <v>158</v>
      </c>
      <c r="L522" s="33"/>
      <c r="M522" s="6"/>
      <c r="N522" s="1"/>
    </row>
    <row r="523" spans="1:14" customFormat="1">
      <c r="A523" s="5" t="s">
        <v>147</v>
      </c>
      <c r="B523" s="69" t="s">
        <v>156</v>
      </c>
      <c r="C523" s="60">
        <v>34003</v>
      </c>
      <c r="D523" s="66">
        <v>2</v>
      </c>
      <c r="E523" s="67"/>
      <c r="H523" s="61" t="s">
        <v>117</v>
      </c>
      <c r="I523" s="66" t="s">
        <v>106</v>
      </c>
      <c r="J523" s="66">
        <v>1</v>
      </c>
      <c r="K523" s="68" t="s">
        <v>158</v>
      </c>
      <c r="L523" s="33"/>
      <c r="M523" s="6"/>
      <c r="N523" s="1"/>
    </row>
    <row r="524" spans="1:14" customFormat="1">
      <c r="A524" s="5" t="s">
        <v>147</v>
      </c>
      <c r="B524" s="69" t="s">
        <v>157</v>
      </c>
      <c r="C524" s="60">
        <v>34003</v>
      </c>
      <c r="D524" s="66">
        <v>3</v>
      </c>
      <c r="E524" s="67"/>
      <c r="H524" s="61" t="s">
        <v>117</v>
      </c>
      <c r="I524" s="66" t="s">
        <v>106</v>
      </c>
      <c r="J524" s="66">
        <v>1</v>
      </c>
      <c r="K524" s="68" t="s">
        <v>158</v>
      </c>
      <c r="L524" s="33"/>
      <c r="M524" s="6"/>
      <c r="N524" s="1"/>
    </row>
    <row r="525" spans="1:14" customFormat="1">
      <c r="A525" s="89" t="s">
        <v>147</v>
      </c>
      <c r="B525" s="98" t="s">
        <v>155</v>
      </c>
      <c r="C525" s="99">
        <v>34037</v>
      </c>
      <c r="D525" s="90">
        <v>0</v>
      </c>
      <c r="E525" s="92"/>
      <c r="F525" s="89"/>
      <c r="G525" s="89"/>
      <c r="H525" s="94" t="s">
        <v>117</v>
      </c>
      <c r="I525" s="93"/>
      <c r="J525" s="93">
        <v>8</v>
      </c>
      <c r="K525" s="95" t="s">
        <v>158</v>
      </c>
      <c r="L525" s="96"/>
      <c r="M525" s="97"/>
      <c r="N525" s="93"/>
    </row>
    <row r="526" spans="1:14" customFormat="1">
      <c r="A526" s="89" t="s">
        <v>147</v>
      </c>
      <c r="B526" s="98" t="s">
        <v>156</v>
      </c>
      <c r="C526" s="99">
        <v>34037</v>
      </c>
      <c r="D526" s="90">
        <v>2</v>
      </c>
      <c r="E526" s="92"/>
      <c r="F526" s="89"/>
      <c r="G526" s="89"/>
      <c r="H526" s="94" t="s">
        <v>117</v>
      </c>
      <c r="I526" s="93"/>
      <c r="J526" s="93">
        <v>23</v>
      </c>
      <c r="K526" s="95" t="s">
        <v>158</v>
      </c>
      <c r="L526" s="96"/>
      <c r="M526" s="97"/>
      <c r="N526" s="93"/>
    </row>
    <row r="527" spans="1:14" customFormat="1">
      <c r="A527" s="89" t="s">
        <v>147</v>
      </c>
      <c r="B527" s="98" t="s">
        <v>157</v>
      </c>
      <c r="C527" s="99">
        <v>34037</v>
      </c>
      <c r="D527" s="90">
        <v>3.5</v>
      </c>
      <c r="E527" s="92"/>
      <c r="F527" s="89"/>
      <c r="G527" s="89"/>
      <c r="H527" s="94" t="s">
        <v>117</v>
      </c>
      <c r="I527" s="93"/>
      <c r="J527" s="93">
        <v>2</v>
      </c>
      <c r="K527" s="95" t="s">
        <v>158</v>
      </c>
      <c r="L527" s="96"/>
      <c r="M527" s="97"/>
      <c r="N527" s="93"/>
    </row>
    <row r="528" spans="1:14" customFormat="1">
      <c r="A528" s="5" t="s">
        <v>147</v>
      </c>
      <c r="B528" s="69" t="s">
        <v>155</v>
      </c>
      <c r="C528" s="60">
        <v>34073</v>
      </c>
      <c r="D528" s="70">
        <v>0</v>
      </c>
      <c r="E528" s="67"/>
      <c r="H528" s="61" t="s">
        <v>117</v>
      </c>
      <c r="I528" s="1"/>
      <c r="J528" s="1">
        <v>9</v>
      </c>
      <c r="K528" s="68" t="s">
        <v>158</v>
      </c>
      <c r="L528" s="33"/>
      <c r="M528" s="6"/>
      <c r="N528" s="1"/>
    </row>
    <row r="529" spans="1:14" customFormat="1">
      <c r="A529" s="5" t="s">
        <v>147</v>
      </c>
      <c r="B529" s="69" t="s">
        <v>156</v>
      </c>
      <c r="C529" s="60">
        <v>34073</v>
      </c>
      <c r="D529" s="70">
        <v>1.5</v>
      </c>
      <c r="E529" s="67"/>
      <c r="H529" s="61" t="s">
        <v>117</v>
      </c>
      <c r="I529" s="1"/>
      <c r="J529" s="1">
        <v>37</v>
      </c>
      <c r="K529" s="68" t="s">
        <v>158</v>
      </c>
      <c r="L529" s="33"/>
      <c r="M529" s="6"/>
      <c r="N529" s="1"/>
    </row>
    <row r="530" spans="1:14" customFormat="1">
      <c r="A530" s="5" t="s">
        <v>147</v>
      </c>
      <c r="B530" s="69" t="s">
        <v>157</v>
      </c>
      <c r="C530" s="60">
        <v>34073</v>
      </c>
      <c r="D530" s="70">
        <v>2.5</v>
      </c>
      <c r="E530" s="67"/>
      <c r="H530" s="61" t="s">
        <v>117</v>
      </c>
      <c r="I530" s="66" t="s">
        <v>106</v>
      </c>
      <c r="J530" s="66">
        <v>1</v>
      </c>
      <c r="K530" s="68" t="s">
        <v>158</v>
      </c>
      <c r="L530" s="33"/>
      <c r="M530" s="6"/>
      <c r="N530" s="1"/>
    </row>
    <row r="531" spans="1:14" customFormat="1">
      <c r="A531" s="89" t="s">
        <v>147</v>
      </c>
      <c r="B531" s="98" t="s">
        <v>155</v>
      </c>
      <c r="C531" s="99">
        <v>34114</v>
      </c>
      <c r="D531" s="100">
        <v>0</v>
      </c>
      <c r="E531" s="92"/>
      <c r="F531" s="89"/>
      <c r="G531" s="89"/>
      <c r="H531" s="94" t="s">
        <v>117</v>
      </c>
      <c r="I531" s="93"/>
      <c r="J531" s="93">
        <v>18</v>
      </c>
      <c r="K531" s="95" t="s">
        <v>158</v>
      </c>
      <c r="L531" s="96"/>
      <c r="M531" s="97"/>
      <c r="N531" s="93"/>
    </row>
    <row r="532" spans="1:14" customFormat="1">
      <c r="A532" s="89" t="s">
        <v>147</v>
      </c>
      <c r="B532" s="98" t="s">
        <v>156</v>
      </c>
      <c r="C532" s="99">
        <v>34114</v>
      </c>
      <c r="D532" s="100">
        <v>1.5</v>
      </c>
      <c r="E532" s="92"/>
      <c r="F532" s="89"/>
      <c r="G532" s="89"/>
      <c r="H532" s="94" t="s">
        <v>117</v>
      </c>
      <c r="I532" s="93"/>
      <c r="J532" s="93">
        <v>36</v>
      </c>
      <c r="K532" s="95" t="s">
        <v>158</v>
      </c>
      <c r="L532" s="96"/>
      <c r="M532" s="97"/>
      <c r="N532" s="93"/>
    </row>
    <row r="533" spans="1:14" customFormat="1">
      <c r="A533" s="89" t="s">
        <v>147</v>
      </c>
      <c r="B533" s="98" t="s">
        <v>157</v>
      </c>
      <c r="C533" s="99">
        <v>34114</v>
      </c>
      <c r="D533" s="100">
        <v>2.5</v>
      </c>
      <c r="E533" s="92"/>
      <c r="F533" s="89"/>
      <c r="G533" s="89"/>
      <c r="H533" s="94" t="s">
        <v>117</v>
      </c>
      <c r="I533" s="93"/>
      <c r="J533" s="93">
        <v>12</v>
      </c>
      <c r="K533" s="95" t="s">
        <v>158</v>
      </c>
      <c r="L533" s="96"/>
      <c r="M533" s="97"/>
      <c r="N533" s="93"/>
    </row>
    <row r="534" spans="1:14" customFormat="1">
      <c r="A534" s="5" t="s">
        <v>147</v>
      </c>
      <c r="B534" s="69" t="s">
        <v>155</v>
      </c>
      <c r="C534" s="60">
        <v>34141</v>
      </c>
      <c r="D534" s="70">
        <v>0</v>
      </c>
      <c r="E534" s="67"/>
      <c r="H534" s="61" t="s">
        <v>117</v>
      </c>
      <c r="I534" s="66" t="s">
        <v>106</v>
      </c>
      <c r="J534" s="66">
        <v>1</v>
      </c>
      <c r="K534" s="68" t="s">
        <v>158</v>
      </c>
      <c r="L534" s="33"/>
      <c r="M534" s="6"/>
      <c r="N534" s="1"/>
    </row>
    <row r="535" spans="1:14" customFormat="1">
      <c r="A535" s="5" t="s">
        <v>147</v>
      </c>
      <c r="B535" s="69" t="s">
        <v>156</v>
      </c>
      <c r="C535" s="60">
        <v>34141</v>
      </c>
      <c r="D535" s="70">
        <v>1.5</v>
      </c>
      <c r="E535" s="67"/>
      <c r="H535" s="61" t="s">
        <v>117</v>
      </c>
      <c r="I535" s="1"/>
      <c r="J535" s="1">
        <v>8</v>
      </c>
      <c r="K535" s="68" t="s">
        <v>158</v>
      </c>
      <c r="L535" s="33"/>
      <c r="M535" s="6"/>
      <c r="N535" s="1"/>
    </row>
    <row r="536" spans="1:14" customFormat="1">
      <c r="A536" s="5" t="s">
        <v>147</v>
      </c>
      <c r="B536" s="69" t="s">
        <v>157</v>
      </c>
      <c r="C536" s="60">
        <v>34141</v>
      </c>
      <c r="D536" s="70">
        <v>2.5</v>
      </c>
      <c r="E536" s="67"/>
      <c r="H536" s="61" t="s">
        <v>117</v>
      </c>
      <c r="I536" s="1"/>
      <c r="J536" s="1">
        <v>51</v>
      </c>
      <c r="K536" s="68" t="s">
        <v>158</v>
      </c>
      <c r="L536" s="33"/>
      <c r="M536" s="6"/>
      <c r="N536" s="1"/>
    </row>
  </sheetData>
  <phoneticPr fontId="1" type="noConversion"/>
  <conditionalFormatting sqref="M469:M536 M124 M18:M41">
    <cfRule type="cellIs" dxfId="0" priority="5" stopIfTrue="1" operator="equal">
      <formula>"yes"</formula>
    </cfRule>
  </conditionalFormatting>
  <pageMargins left="0.75" right="0.75" top="1" bottom="1" header="0.5" footer="0.5"/>
  <pageSetup orientation="portrait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Table 13</vt:lpstr>
      <vt:lpstr>Table 14</vt:lpstr>
      <vt:lpstr>Table 15</vt:lpstr>
      <vt:lpstr>Metals Summary</vt:lpstr>
      <vt:lpstr>pH Summary</vt:lpstr>
      <vt:lpstr>pH data</vt:lpstr>
      <vt:lpstr>Metals Data </vt:lpstr>
      <vt:lpstr>Standards</vt:lpstr>
      <vt:lpstr>Excluded or Combined</vt:lpstr>
      <vt:lpstr>'Table 15'!Print_Titles</vt:lpstr>
    </vt:vector>
  </TitlesOfParts>
  <Company>Tt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King</dc:creator>
  <cp:lastModifiedBy>Emiko K. Innes</cp:lastModifiedBy>
  <cp:lastPrinted>2010-08-03T19:50:00Z</cp:lastPrinted>
  <dcterms:created xsi:type="dcterms:W3CDTF">2008-04-25T15:27:30Z</dcterms:created>
  <dcterms:modified xsi:type="dcterms:W3CDTF">2010-08-23T20:39:15Z</dcterms:modified>
</cp:coreProperties>
</file>