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65446" windowWidth="15180" windowHeight="8580" tabRatio="759" activeTab="0"/>
  </bookViews>
  <sheets>
    <sheet name="Bolsa" sheetId="1" r:id="rId1"/>
    <sheet name="Borrego" sheetId="2" r:id="rId2"/>
    <sheet name="GS" sheetId="3" r:id="rId3"/>
    <sheet name="Peters" sheetId="4" r:id="rId4"/>
    <sheet name="Delhi" sheetId="5" r:id="rId5"/>
    <sheet name="SARR2" sheetId="6" r:id="rId6"/>
    <sheet name="Temescal" sheetId="7" r:id="rId7"/>
    <sheet name="Morning" sheetId="8" r:id="rId8"/>
    <sheet name="SanDiegoCrkR2" sheetId="9" r:id="rId9"/>
    <sheet name="Serrano" sheetId="10" r:id="rId10"/>
  </sheets>
  <definedNames>
    <definedName name="wrn.Sample._.1._.Detail._.report." hidden="1">{"Full Report Sample 1",#N/A,TRUE,"11-08-98"}</definedName>
    <definedName name="wrn.Sample._.1._.Raw._.Data." hidden="1">{"Raw Data Sample 1",#N/A,FALSE,"11-08-98"}</definedName>
    <definedName name="wrn.Sample._.2._.Detail._.report." hidden="1">{"Full Report Sample 2",#N/A,FALSE,"01-25-99"}</definedName>
    <definedName name="wrn.Sample._.2._.Raw._.Data." hidden="1">{"Raw Data Sample 2",#N/A,FALSE,"01-25-99"}</definedName>
    <definedName name="wrn.Sample._.3._.Detail._.Report." hidden="1">{"Full Report Sample 3",#N/A,FALSE,"02-09-99"}</definedName>
    <definedName name="wrn.Sample._.3._.Raw._.Data." hidden="1">{"Raw Data Sample 3",#N/A,FALSE,"02-09-99"}</definedName>
    <definedName name="wrn.Sample._.4._.Detail._.Report." hidden="1">{"Full Report Sample 4",#N/A,FALSE,"03-16-99"}</definedName>
    <definedName name="wrn.Sample._.4._.Raw._.Data." hidden="1">{"Raw Data Sample 4",#N/A,FALSE,"03-16-99"}</definedName>
    <definedName name="wrn.Sample._.5._.Detail._.report." hidden="1">{"Full Report Sample 5",#N/A,FALSE,"04-07-99"}</definedName>
    <definedName name="wrn.Sample._.5._.Raw._.Data." hidden="1">{"Raw Data Sample 5",#N/A,FALSE,"04-07-99"}</definedName>
  </definedNames>
  <calcPr fullCalcOnLoad="1"/>
</workbook>
</file>

<file path=xl/sharedStrings.xml><?xml version="1.0" encoding="utf-8"?>
<sst xmlns="http://schemas.openxmlformats.org/spreadsheetml/2006/main" count="4725" uniqueCount="94">
  <si>
    <t>StationID</t>
  </si>
  <si>
    <t>SampleDate</t>
  </si>
  <si>
    <t>ParameterCode</t>
  </si>
  <si>
    <t>SampleType</t>
  </si>
  <si>
    <t>Result</t>
  </si>
  <si>
    <t>Units</t>
  </si>
  <si>
    <t>Season</t>
  </si>
  <si>
    <t>Golden Star site 1</t>
  </si>
  <si>
    <t>gs1</t>
  </si>
  <si>
    <t>E. Coli</t>
  </si>
  <si>
    <t>RESULTS</t>
  </si>
  <si>
    <t>MPN/100mL</t>
  </si>
  <si>
    <t>no</t>
  </si>
  <si>
    <t>d</t>
  </si>
  <si>
    <t>w</t>
  </si>
  <si>
    <t>Yes</t>
  </si>
  <si>
    <t>Golden Star site 2</t>
  </si>
  <si>
    <t>gs2</t>
  </si>
  <si>
    <t>Golden Star site 3</t>
  </si>
  <si>
    <t>gs3</t>
  </si>
  <si>
    <t xml:space="preserve">Green River </t>
  </si>
  <si>
    <t>sar1</t>
  </si>
  <si>
    <t>Gypsum Canyon</t>
  </si>
  <si>
    <t>sar2</t>
  </si>
  <si>
    <t>The Yorba Linda Park</t>
  </si>
  <si>
    <t>sar3</t>
  </si>
  <si>
    <t>Lakeview</t>
  </si>
  <si>
    <t>sar4</t>
  </si>
  <si>
    <t>Lincoln</t>
  </si>
  <si>
    <t>sar5</t>
  </si>
  <si>
    <t>Kattela</t>
  </si>
  <si>
    <t>sar6</t>
  </si>
  <si>
    <t>San Diego Creek Site 1</t>
  </si>
  <si>
    <t>sd1</t>
  </si>
  <si>
    <t>San Diego Creek site2</t>
  </si>
  <si>
    <t>sd2</t>
  </si>
  <si>
    <t>San Diego Creek site 3</t>
  </si>
  <si>
    <t>sd3</t>
  </si>
  <si>
    <t>Temescal site 1</t>
  </si>
  <si>
    <t>tem1</t>
  </si>
  <si>
    <t>Temescal site 2</t>
  </si>
  <si>
    <t>tem2</t>
  </si>
  <si>
    <t>Temescal site 3</t>
  </si>
  <si>
    <t>tem3</t>
  </si>
  <si>
    <t>Bolsa  Chica Channel site 1</t>
  </si>
  <si>
    <t>Bolsa  Chica Channel site 2</t>
  </si>
  <si>
    <t>Borrego Channel site 1</t>
  </si>
  <si>
    <t>Borrego Channel site 2</t>
  </si>
  <si>
    <t>Delhi Channel site 1</t>
  </si>
  <si>
    <t>Delhi Channel site 2</t>
  </si>
  <si>
    <t>Morning Canyon Creek site 1</t>
  </si>
  <si>
    <t>Morning Canyon  Creek site 2</t>
  </si>
  <si>
    <t>Peter's Canyon Channel site 1</t>
  </si>
  <si>
    <t>Peter's Canyon Channel site 2</t>
  </si>
  <si>
    <t>Serrano Channel site 1</t>
  </si>
  <si>
    <t>Serrano Channel site 2</t>
  </si>
  <si>
    <t>season</t>
  </si>
  <si>
    <t>bc1</t>
  </si>
  <si>
    <t>bc2</t>
  </si>
  <si>
    <t>bor1</t>
  </si>
  <si>
    <t>bor1
bor1</t>
  </si>
  <si>
    <t>bor2</t>
  </si>
  <si>
    <t>del1</t>
  </si>
  <si>
    <t>del2</t>
  </si>
  <si>
    <t>mc1</t>
  </si>
  <si>
    <t>mc2</t>
  </si>
  <si>
    <t>pc1</t>
  </si>
  <si>
    <t>pc2</t>
  </si>
  <si>
    <t>ser1</t>
  </si>
  <si>
    <t>ser2</t>
  </si>
  <si>
    <t>win2</t>
  </si>
  <si>
    <t>http://www.waterboards.ca.gov/water_issues/programs/tmdl/2010state_ir_reports/02262.shtml#13087</t>
  </si>
  <si>
    <t>Exceed &gt;200? FECAL STD</t>
  </si>
  <si>
    <t>Exceed &gt;235? EPA SSM #?</t>
  </si>
  <si>
    <t>TOTAL</t>
  </si>
  <si>
    <t>Note: found one 100 mpn results marked YES in GS2 and changed it</t>
  </si>
  <si>
    <t>allowable exceedances per binomial</t>
  </si>
  <si>
    <t>Exceed &gt;126? EPA GEOMEAN?</t>
  </si>
  <si>
    <t>http://www.waterboards.ca.gov/water_issues/programs/tmdl/2010state_ir_reports/02253.shtml#12574</t>
  </si>
  <si>
    <t>http://www.waterboards.ca.gov/water_issues/programs/tmdl/2010state_ir_reports/02265.shtml#12615</t>
  </si>
  <si>
    <t>Note: noticed there are a couple of rows with no data. Left as is.</t>
  </si>
  <si>
    <t>http://www.waterboards.ca.gov/water_issues/programs/tmdl/2010state_ir_reports/01541.shtml#13113</t>
  </si>
  <si>
    <t>http://www.waterboards.ca.gov/water_issues/programs/tmdl/2010state_ir_reports/01537.shtml#13072</t>
  </si>
  <si>
    <t>http://www.waterboards.ca.gov/water_issues/programs/tmdl/2010state_ir_reports/01546.shtml#16572</t>
  </si>
  <si>
    <t>http://www.waterboards.ca.gov/water_issues/programs/tmdl/2010state_ir_reports/02304.shtml#16573</t>
  </si>
  <si>
    <t>http://www.waterboards.ca.gov/water_issues/programs/tmdl/2010state_ir_reports/01538.shtml#13103</t>
  </si>
  <si>
    <t>Note: this data point was removed from above because the label appears to indicate a different site</t>
  </si>
  <si>
    <t>http://www.waterboards.ca.gov/water_issues/programs/tmdl/2010state_ir_reports/02256.shtml#13351</t>
  </si>
  <si>
    <t>San Diego Creek Reach 2</t>
  </si>
  <si>
    <t>http://www.waterboards.ca.gov/water_issues/programs/tmdl/2010state_ir_reports/01528.shtml#13184</t>
  </si>
  <si>
    <t>for just the last site</t>
  </si>
  <si>
    <t>Exceed &gt;400 fecal STD?</t>
  </si>
  <si>
    <t>Exceed &gt;352 FECAL TRANSLATED</t>
  </si>
  <si>
    <t>Note: These sites are on Temescal Creek Reach 6 (elsinore groundwater sub basin boudnary to lake elsinore outlet)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</si>
</sst>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m/yyyy"/>
    <numFmt numFmtId="165" formatCode="mmm\-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dd\-mmm\-yy"/>
  </numFmts>
  <fonts count="53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8"/>
      <name val="Arial Greek"/>
      <family val="0"/>
    </font>
    <font>
      <b/>
      <sz val="10"/>
      <color indexed="8"/>
      <name val="Arial Greek"/>
      <family val="0"/>
    </font>
    <font>
      <sz val="10"/>
      <color indexed="12"/>
      <name val="Arial Greek"/>
      <family val="0"/>
    </font>
    <font>
      <sz val="10"/>
      <color indexed="10"/>
      <name val="Arial Greek"/>
      <family val="0"/>
    </font>
    <font>
      <sz val="10"/>
      <name val="Arial Greek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0"/>
      <color indexed="8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2" fillId="30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1" borderId="1" applyNumberFormat="0" applyAlignment="0" applyProtection="0"/>
    <xf numFmtId="0" fontId="45" fillId="0" borderId="6" applyNumberFormat="0" applyFill="0" applyAlignment="0" applyProtection="0"/>
    <xf numFmtId="0" fontId="46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3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/>
    </xf>
    <xf numFmtId="0" fontId="0" fillId="35" borderId="0" xfId="0" applyFill="1" applyAlignment="1">
      <alignment horizontal="center"/>
    </xf>
    <xf numFmtId="14" fontId="0" fillId="0" borderId="0" xfId="0" applyNumberFormat="1" applyAlignment="1">
      <alignment/>
    </xf>
    <xf numFmtId="15" fontId="0" fillId="0" borderId="0" xfId="0" applyNumberFormat="1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36" borderId="0" xfId="0" applyFont="1" applyFill="1" applyAlignment="1">
      <alignment wrapText="1"/>
    </xf>
    <xf numFmtId="0" fontId="0" fillId="36" borderId="0" xfId="0" applyFont="1" applyFill="1" applyAlignment="1">
      <alignment wrapText="1"/>
    </xf>
    <xf numFmtId="0" fontId="4" fillId="0" borderId="0" xfId="0" applyFont="1" applyAlignment="1">
      <alignment/>
    </xf>
    <xf numFmtId="0" fontId="7" fillId="37" borderId="0" xfId="95" applyFont="1" applyFill="1" applyBorder="1" applyAlignment="1">
      <alignment horizontal="center"/>
      <protection/>
    </xf>
    <xf numFmtId="0" fontId="6" fillId="37" borderId="10" xfId="94" applyFont="1" applyFill="1" applyBorder="1" applyAlignment="1">
      <alignment horizontal="center" wrapText="1"/>
      <protection/>
    </xf>
    <xf numFmtId="0" fontId="6" fillId="37" borderId="11" xfId="94" applyFont="1" applyFill="1" applyBorder="1" applyAlignment="1">
      <alignment horizontal="center" wrapText="1"/>
      <protection/>
    </xf>
    <xf numFmtId="0" fontId="6" fillId="37" borderId="0" xfId="94" applyFont="1" applyFill="1" applyBorder="1" applyAlignment="1">
      <alignment horizontal="center" wrapText="1"/>
      <protection/>
    </xf>
    <xf numFmtId="0" fontId="6" fillId="0" borderId="12" xfId="94" applyFont="1" applyFill="1" applyBorder="1" applyAlignment="1">
      <alignment wrapText="1"/>
      <protection/>
    </xf>
    <xf numFmtId="164" fontId="6" fillId="0" borderId="12" xfId="94" applyNumberFormat="1" applyFont="1" applyFill="1" applyBorder="1" applyAlignment="1">
      <alignment horizontal="right" wrapText="1"/>
      <protection/>
    </xf>
    <xf numFmtId="0" fontId="6" fillId="0" borderId="12" xfId="94" applyFont="1" applyFill="1" applyBorder="1" applyAlignment="1">
      <alignment horizontal="right" wrapText="1"/>
      <protection/>
    </xf>
    <xf numFmtId="0" fontId="6" fillId="0" borderId="13" xfId="94" applyFont="1" applyFill="1" applyBorder="1" applyAlignment="1">
      <alignment wrapText="1"/>
      <protection/>
    </xf>
    <xf numFmtId="0" fontId="6" fillId="0" borderId="14" xfId="94" applyFont="1" applyFill="1" applyBorder="1" applyAlignment="1">
      <alignment wrapText="1"/>
      <protection/>
    </xf>
    <xf numFmtId="164" fontId="6" fillId="0" borderId="14" xfId="94" applyNumberFormat="1" applyFont="1" applyFill="1" applyBorder="1" applyAlignment="1">
      <alignment horizontal="right" wrapText="1"/>
      <protection/>
    </xf>
    <xf numFmtId="0" fontId="6" fillId="0" borderId="14" xfId="94" applyFont="1" applyFill="1" applyBorder="1" applyAlignment="1">
      <alignment horizontal="right" wrapText="1"/>
      <protection/>
    </xf>
    <xf numFmtId="0" fontId="9" fillId="0" borderId="13" xfId="94" applyFont="1" applyFill="1" applyBorder="1" applyAlignment="1">
      <alignment wrapText="1"/>
      <protection/>
    </xf>
    <xf numFmtId="0" fontId="10" fillId="0" borderId="13" xfId="94" applyFont="1" applyFill="1" applyBorder="1" applyAlignment="1">
      <alignment wrapText="1"/>
      <protection/>
    </xf>
    <xf numFmtId="0" fontId="6" fillId="0" borderId="15" xfId="94" applyFont="1" applyFill="1" applyBorder="1" applyAlignment="1">
      <alignment wrapText="1"/>
      <protection/>
    </xf>
    <xf numFmtId="164" fontId="6" fillId="0" borderId="15" xfId="94" applyNumberFormat="1" applyFont="1" applyFill="1" applyBorder="1" applyAlignment="1">
      <alignment horizontal="right" wrapText="1"/>
      <protection/>
    </xf>
    <xf numFmtId="0" fontId="6" fillId="0" borderId="15" xfId="94" applyFont="1" applyFill="1" applyBorder="1" applyAlignment="1">
      <alignment horizontal="right" wrapText="1"/>
      <protection/>
    </xf>
    <xf numFmtId="0" fontId="6" fillId="0" borderId="16" xfId="94" applyFont="1" applyFill="1" applyBorder="1" applyAlignment="1">
      <alignment wrapText="1"/>
      <protection/>
    </xf>
    <xf numFmtId="0" fontId="9" fillId="0" borderId="16" xfId="94" applyFont="1" applyFill="1" applyBorder="1" applyAlignment="1">
      <alignment wrapText="1"/>
      <protection/>
    </xf>
    <xf numFmtId="0" fontId="0" fillId="0" borderId="0" xfId="0" applyAlignment="1">
      <alignment/>
    </xf>
    <xf numFmtId="0" fontId="0" fillId="0" borderId="0" xfId="0" applyFont="1" applyFill="1" applyBorder="1" applyAlignment="1">
      <alignment wrapText="1"/>
    </xf>
    <xf numFmtId="0" fontId="1" fillId="38" borderId="0" xfId="0" applyFont="1" applyFill="1" applyAlignment="1">
      <alignment/>
    </xf>
    <xf numFmtId="15" fontId="0" fillId="38" borderId="0" xfId="0" applyNumberFormat="1" applyFill="1" applyAlignment="1">
      <alignment/>
    </xf>
    <xf numFmtId="0" fontId="0" fillId="38" borderId="0" xfId="0" applyFill="1" applyAlignment="1">
      <alignment/>
    </xf>
    <xf numFmtId="0" fontId="0" fillId="38" borderId="0" xfId="0" applyFill="1" applyAlignment="1">
      <alignment wrapText="1"/>
    </xf>
    <xf numFmtId="0" fontId="0" fillId="34" borderId="0" xfId="0" applyFont="1" applyFill="1" applyAlignment="1">
      <alignment wrapText="1"/>
    </xf>
    <xf numFmtId="0" fontId="0" fillId="36" borderId="0" xfId="0" applyFont="1" applyFill="1" applyAlignment="1">
      <alignment horizontal="center" wrapText="1"/>
    </xf>
    <xf numFmtId="0" fontId="0" fillId="15" borderId="0" xfId="0" applyFont="1" applyFill="1" applyAlignment="1">
      <alignment/>
    </xf>
    <xf numFmtId="0" fontId="0" fillId="15" borderId="0" xfId="0" applyFill="1" applyAlignment="1">
      <alignment/>
    </xf>
    <xf numFmtId="0" fontId="0" fillId="15" borderId="0" xfId="0" applyFill="1" applyAlignment="1">
      <alignment wrapText="1"/>
    </xf>
    <xf numFmtId="0" fontId="6" fillId="0" borderId="14" xfId="94" applyFont="1" applyFill="1" applyBorder="1" applyAlignment="1">
      <alignment/>
      <protection/>
    </xf>
    <xf numFmtId="0" fontId="6" fillId="0" borderId="0" xfId="94" applyFont="1" applyFill="1" applyBorder="1" applyAlignment="1">
      <alignment horizontal="center" wrapText="1"/>
      <protection/>
    </xf>
    <xf numFmtId="0" fontId="7" fillId="0" borderId="0" xfId="95" applyFont="1" applyFill="1" applyBorder="1" applyAlignment="1">
      <alignment horizontal="center"/>
      <protection/>
    </xf>
    <xf numFmtId="0" fontId="6" fillId="0" borderId="0" xfId="94" applyFont="1" applyFill="1" applyBorder="1" applyAlignment="1">
      <alignment wrapText="1"/>
      <protection/>
    </xf>
    <xf numFmtId="0" fontId="6" fillId="37" borderId="0" xfId="94" applyFont="1" applyFill="1" applyBorder="1" applyAlignment="1">
      <alignment horizontal="center"/>
      <protection/>
    </xf>
    <xf numFmtId="0" fontId="6" fillId="39" borderId="0" xfId="94" applyFont="1" applyFill="1" applyBorder="1" applyAlignment="1">
      <alignment horizontal="center"/>
      <protection/>
    </xf>
    <xf numFmtId="0" fontId="6" fillId="40" borderId="0" xfId="94" applyFont="1" applyFill="1" applyBorder="1" applyAlignment="1">
      <alignment horizontal="center" wrapText="1"/>
      <protection/>
    </xf>
    <xf numFmtId="0" fontId="0" fillId="38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6" fillId="38" borderId="0" xfId="94" applyFont="1" applyFill="1" applyBorder="1" applyAlignment="1">
      <alignment horizontal="left"/>
      <protection/>
    </xf>
    <xf numFmtId="0" fontId="6" fillId="40" borderId="0" xfId="94" applyFont="1" applyFill="1" applyBorder="1" applyAlignment="1">
      <alignment horizontal="left"/>
      <protection/>
    </xf>
    <xf numFmtId="14" fontId="0" fillId="38" borderId="0" xfId="0" applyNumberFormat="1" applyFill="1" applyAlignment="1">
      <alignment/>
    </xf>
    <xf numFmtId="0" fontId="6" fillId="38" borderId="14" xfId="94" applyFont="1" applyFill="1" applyBorder="1" applyAlignment="1">
      <alignment wrapText="1"/>
      <protection/>
    </xf>
    <xf numFmtId="164" fontId="6" fillId="38" borderId="14" xfId="94" applyNumberFormat="1" applyFont="1" applyFill="1" applyBorder="1" applyAlignment="1">
      <alignment horizontal="right" wrapText="1"/>
      <protection/>
    </xf>
    <xf numFmtId="0" fontId="6" fillId="38" borderId="14" xfId="94" applyFont="1" applyFill="1" applyBorder="1" applyAlignment="1">
      <alignment horizontal="right" wrapText="1"/>
      <protection/>
    </xf>
    <xf numFmtId="0" fontId="9" fillId="38" borderId="16" xfId="94" applyFont="1" applyFill="1" applyBorder="1" applyAlignment="1">
      <alignment wrapText="1"/>
      <protection/>
    </xf>
    <xf numFmtId="0" fontId="6" fillId="38" borderId="0" xfId="94" applyFont="1" applyFill="1" applyBorder="1" applyAlignment="1">
      <alignment horizontal="center" wrapText="1"/>
      <protection/>
    </xf>
    <xf numFmtId="0" fontId="0" fillId="34" borderId="0" xfId="0" applyFont="1" applyFill="1" applyAlignment="1">
      <alignment/>
    </xf>
    <xf numFmtId="0" fontId="6" fillId="40" borderId="0" xfId="94" applyFont="1" applyFill="1" applyBorder="1" applyAlignment="1">
      <alignment horizontal="center"/>
      <protection/>
    </xf>
    <xf numFmtId="0" fontId="0" fillId="38" borderId="0" xfId="0" applyFont="1" applyFill="1" applyAlignment="1">
      <alignment/>
    </xf>
    <xf numFmtId="14" fontId="0" fillId="38" borderId="0" xfId="0" applyNumberFormat="1" applyFont="1" applyFill="1" applyAlignment="1">
      <alignment/>
    </xf>
    <xf numFmtId="14" fontId="1" fillId="38" borderId="0" xfId="0" applyNumberFormat="1" applyFont="1" applyFill="1" applyAlignment="1">
      <alignment/>
    </xf>
    <xf numFmtId="0" fontId="0" fillId="38" borderId="0" xfId="0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9" fillId="0" borderId="0" xfId="94" applyFont="1" applyFill="1" applyBorder="1" applyAlignment="1">
      <alignment wrapText="1"/>
      <protection/>
    </xf>
    <xf numFmtId="0" fontId="10" fillId="0" borderId="0" xfId="94" applyFont="1" applyFill="1" applyBorder="1" applyAlignment="1">
      <alignment wrapText="1"/>
      <protection/>
    </xf>
    <xf numFmtId="0" fontId="0" fillId="0" borderId="0" xfId="0" applyBorder="1" applyAlignment="1">
      <alignment horizontal="left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2" fillId="0" borderId="0" xfId="0" applyFont="1" applyAlignment="1">
      <alignment wrapText="1"/>
    </xf>
    <xf numFmtId="0" fontId="8" fillId="0" borderId="0" xfId="94" applyFont="1" applyFill="1" applyBorder="1" applyAlignment="1">
      <alignment horizontal="left"/>
      <protection/>
    </xf>
    <xf numFmtId="0" fontId="4" fillId="0" borderId="0" xfId="0" applyFont="1" applyFill="1" applyBorder="1" applyAlignment="1">
      <alignment horizontal="left"/>
    </xf>
    <xf numFmtId="0" fontId="8" fillId="0" borderId="17" xfId="94" applyFont="1" applyFill="1" applyBorder="1" applyAlignment="1">
      <alignment horizontal="left"/>
      <protection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4" fillId="0" borderId="20" xfId="0" applyFont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4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8" fillId="0" borderId="14" xfId="94" applyFont="1" applyFill="1" applyBorder="1" applyAlignment="1">
      <alignment/>
      <protection/>
    </xf>
    <xf numFmtId="0" fontId="0" fillId="0" borderId="14" xfId="0" applyBorder="1" applyAlignment="1">
      <alignment/>
    </xf>
    <xf numFmtId="0" fontId="8" fillId="0" borderId="17" xfId="94" applyFont="1" applyFill="1" applyBorder="1" applyAlignment="1">
      <alignment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Good 2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2 2 2" xfId="60"/>
    <cellStyle name="Normal 2 2 3" xfId="61"/>
    <cellStyle name="Normal 2 2 4" xfId="62"/>
    <cellStyle name="Normal 2 2 5" xfId="63"/>
    <cellStyle name="Normal 2 2 6" xfId="64"/>
    <cellStyle name="Normal 2 2 7" xfId="65"/>
    <cellStyle name="Normal 2 2 8" xfId="66"/>
    <cellStyle name="Normal 2 2 9" xfId="67"/>
    <cellStyle name="Normal 2 3" xfId="68"/>
    <cellStyle name="Normal 2 4" xfId="69"/>
    <cellStyle name="Normal 2 5" xfId="70"/>
    <cellStyle name="Normal 2 6" xfId="71"/>
    <cellStyle name="Normal 2 7" xfId="72"/>
    <cellStyle name="Normal 2 8" xfId="73"/>
    <cellStyle name="Normal 2 9" xfId="74"/>
    <cellStyle name="Normal 3" xfId="75"/>
    <cellStyle name="Normal 3 2" xfId="76"/>
    <cellStyle name="Normal 3 3" xfId="77"/>
    <cellStyle name="Normal 3 4" xfId="78"/>
    <cellStyle name="Normal 3 5" xfId="79"/>
    <cellStyle name="Normal 3 6" xfId="80"/>
    <cellStyle name="Normal 3 7" xfId="81"/>
    <cellStyle name="Normal 4" xfId="82"/>
    <cellStyle name="Normal 4 2" xfId="83"/>
    <cellStyle name="Normal 4 3" xfId="84"/>
    <cellStyle name="Normal 4 3 2" xfId="85"/>
    <cellStyle name="Normal 4 3 3" xfId="86"/>
    <cellStyle name="Normal 4 3 4" xfId="87"/>
    <cellStyle name="Normal 4 3 5" xfId="88"/>
    <cellStyle name="Normal 4 3 6" xfId="89"/>
    <cellStyle name="Normal 4 4" xfId="90"/>
    <cellStyle name="Normal 4 5" xfId="91"/>
    <cellStyle name="Normal 4 6" xfId="92"/>
    <cellStyle name="Normal 4 7" xfId="93"/>
    <cellStyle name="Normal_E. Coli Excedences" xfId="94"/>
    <cellStyle name="Normal_Nitrate Exceedences" xfId="95"/>
    <cellStyle name="Note" xfId="96"/>
    <cellStyle name="Output" xfId="97"/>
    <cellStyle name="Percent" xfId="98"/>
    <cellStyle name="Title" xfId="99"/>
    <cellStyle name="Total" xfId="100"/>
    <cellStyle name="Warning Text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tabSelected="1" zoomScalePageLayoutView="0" workbookViewId="0" topLeftCell="A1">
      <pane ySplit="1" topLeftCell="A62" activePane="bottomLeft" state="frozen"/>
      <selection pane="topLeft" activeCell="A1" sqref="A1"/>
      <selection pane="bottomLeft" activeCell="K1" sqref="K1:K16384"/>
    </sheetView>
  </sheetViews>
  <sheetFormatPr defaultColWidth="9.140625" defaultRowHeight="12.75"/>
  <cols>
    <col min="1" max="1" width="7.57421875" style="0" customWidth="1"/>
    <col min="2" max="2" width="11.7109375" style="0" customWidth="1"/>
    <col min="3" max="3" width="7.00390625" style="0" customWidth="1"/>
    <col min="4" max="4" width="10.7109375" style="0" customWidth="1"/>
    <col min="6" max="8" width="11.8515625" style="0" customWidth="1"/>
    <col min="9" max="9" width="15.140625" style="3" customWidth="1"/>
    <col min="10" max="10" width="12.28125" style="3" customWidth="1"/>
    <col min="11" max="11" width="7.00390625" style="0" customWidth="1"/>
  </cols>
  <sheetData>
    <row r="1" spans="1:11" ht="92.25" customHeight="1">
      <c r="A1" s="18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41" t="s">
        <v>77</v>
      </c>
      <c r="H1" s="41" t="s">
        <v>72</v>
      </c>
      <c r="I1" s="41" t="s">
        <v>73</v>
      </c>
      <c r="J1" s="41" t="s">
        <v>91</v>
      </c>
      <c r="K1" s="20" t="s">
        <v>56</v>
      </c>
    </row>
    <row r="2" spans="1:11" s="5" customFormat="1" ht="18" customHeight="1">
      <c r="A2" s="46" t="s">
        <v>78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0" ht="12.75" customHeight="1">
      <c r="A3" s="77" t="s">
        <v>44</v>
      </c>
      <c r="B3" s="78"/>
      <c r="C3" s="78"/>
      <c r="D3" s="78"/>
      <c r="E3" s="78"/>
      <c r="F3" s="78"/>
      <c r="G3" s="78"/>
      <c r="H3" s="78"/>
      <c r="I3" s="78"/>
      <c r="J3" s="69"/>
    </row>
    <row r="4" spans="1:11" ht="12.75" customHeight="1">
      <c r="A4" s="21" t="s">
        <v>57</v>
      </c>
      <c r="B4" s="22">
        <v>38077</v>
      </c>
      <c r="C4" s="21" t="s">
        <v>9</v>
      </c>
      <c r="D4" s="21" t="s">
        <v>10</v>
      </c>
      <c r="E4" s="23">
        <v>100</v>
      </c>
      <c r="F4" s="21" t="s">
        <v>11</v>
      </c>
      <c r="G4" s="24"/>
      <c r="H4" s="24"/>
      <c r="I4" s="28">
        <f aca="true" t="shared" si="0" ref="I4:I35">IF(E4&gt;235,"yes","")</f>
      </c>
      <c r="J4" s="49"/>
      <c r="K4" t="s">
        <v>14</v>
      </c>
    </row>
    <row r="5" spans="1:11" ht="12.75" customHeight="1">
      <c r="A5" s="25" t="s">
        <v>57</v>
      </c>
      <c r="B5" s="26">
        <v>38100</v>
      </c>
      <c r="C5" s="25" t="s">
        <v>9</v>
      </c>
      <c r="D5" s="25" t="s">
        <v>10</v>
      </c>
      <c r="E5" s="27">
        <v>100</v>
      </c>
      <c r="F5" s="25" t="s">
        <v>11</v>
      </c>
      <c r="G5" s="24"/>
      <c r="H5" s="24"/>
      <c r="I5" s="28">
        <f t="shared" si="0"/>
      </c>
      <c r="J5" s="49"/>
      <c r="K5" t="s">
        <v>13</v>
      </c>
    </row>
    <row r="6" spans="1:11" ht="12.75" customHeight="1">
      <c r="A6" s="25" t="s">
        <v>57</v>
      </c>
      <c r="B6" s="26">
        <v>38108</v>
      </c>
      <c r="C6" s="25" t="s">
        <v>9</v>
      </c>
      <c r="D6" s="25" t="s">
        <v>10</v>
      </c>
      <c r="E6" s="27">
        <v>520</v>
      </c>
      <c r="F6" s="25" t="s">
        <v>11</v>
      </c>
      <c r="G6" s="28" t="s">
        <v>15</v>
      </c>
      <c r="H6" s="28" t="s">
        <v>15</v>
      </c>
      <c r="I6" s="28" t="str">
        <f t="shared" si="0"/>
        <v>yes</v>
      </c>
      <c r="J6" s="70" t="s">
        <v>15</v>
      </c>
      <c r="K6" t="s">
        <v>13</v>
      </c>
    </row>
    <row r="7" spans="1:11" ht="12.75" customHeight="1">
      <c r="A7" s="25" t="s">
        <v>57</v>
      </c>
      <c r="B7" s="26">
        <v>38131</v>
      </c>
      <c r="C7" s="25" t="s">
        <v>9</v>
      </c>
      <c r="D7" s="25" t="s">
        <v>10</v>
      </c>
      <c r="E7" s="27">
        <v>850</v>
      </c>
      <c r="F7" s="25" t="s">
        <v>11</v>
      </c>
      <c r="G7" s="28" t="s">
        <v>15</v>
      </c>
      <c r="H7" s="28" t="s">
        <v>15</v>
      </c>
      <c r="I7" s="28" t="str">
        <f t="shared" si="0"/>
        <v>yes</v>
      </c>
      <c r="J7" s="70" t="s">
        <v>15</v>
      </c>
      <c r="K7" t="s">
        <v>13</v>
      </c>
    </row>
    <row r="8" spans="1:11" ht="12.75" customHeight="1">
      <c r="A8" s="25" t="s">
        <v>57</v>
      </c>
      <c r="B8" s="26">
        <v>38155</v>
      </c>
      <c r="C8" s="25" t="s">
        <v>9</v>
      </c>
      <c r="D8" s="25" t="s">
        <v>10</v>
      </c>
      <c r="E8" s="27">
        <v>1090</v>
      </c>
      <c r="F8" s="25" t="s">
        <v>11</v>
      </c>
      <c r="G8" s="28" t="s">
        <v>15</v>
      </c>
      <c r="H8" s="28" t="s">
        <v>15</v>
      </c>
      <c r="I8" s="28" t="str">
        <f t="shared" si="0"/>
        <v>yes</v>
      </c>
      <c r="J8" s="70" t="s">
        <v>15</v>
      </c>
      <c r="K8" t="s">
        <v>13</v>
      </c>
    </row>
    <row r="9" spans="1:11" ht="12.75" customHeight="1">
      <c r="A9" s="25" t="s">
        <v>57</v>
      </c>
      <c r="B9" s="26">
        <v>38195</v>
      </c>
      <c r="C9" s="25" t="s">
        <v>9</v>
      </c>
      <c r="D9" s="25" t="s">
        <v>10</v>
      </c>
      <c r="E9" s="27">
        <v>970</v>
      </c>
      <c r="F9" s="25" t="s">
        <v>11</v>
      </c>
      <c r="G9" s="28" t="s">
        <v>15</v>
      </c>
      <c r="H9" s="28" t="s">
        <v>15</v>
      </c>
      <c r="I9" s="28" t="str">
        <f t="shared" si="0"/>
        <v>yes</v>
      </c>
      <c r="J9" s="70" t="s">
        <v>15</v>
      </c>
      <c r="K9" t="s">
        <v>13</v>
      </c>
    </row>
    <row r="10" spans="1:11" ht="12.75" customHeight="1">
      <c r="A10" s="25" t="s">
        <v>57</v>
      </c>
      <c r="B10" s="26">
        <v>38216</v>
      </c>
      <c r="C10" s="25" t="s">
        <v>9</v>
      </c>
      <c r="D10" s="25" t="s">
        <v>10</v>
      </c>
      <c r="E10" s="27">
        <v>100</v>
      </c>
      <c r="F10" s="25" t="s">
        <v>11</v>
      </c>
      <c r="G10" s="24"/>
      <c r="H10" s="24"/>
      <c r="I10" s="28">
        <f t="shared" si="0"/>
      </c>
      <c r="J10" s="71"/>
      <c r="K10" t="s">
        <v>13</v>
      </c>
    </row>
    <row r="11" spans="1:11" ht="12.75" customHeight="1">
      <c r="A11" s="25" t="s">
        <v>57</v>
      </c>
      <c r="B11" s="26">
        <v>38272</v>
      </c>
      <c r="C11" s="25" t="s">
        <v>9</v>
      </c>
      <c r="D11" s="25" t="s">
        <v>10</v>
      </c>
      <c r="E11" s="27">
        <v>400</v>
      </c>
      <c r="F11" s="25" t="s">
        <v>11</v>
      </c>
      <c r="G11" s="28" t="s">
        <v>15</v>
      </c>
      <c r="H11" s="28" t="s">
        <v>15</v>
      </c>
      <c r="I11" s="28" t="str">
        <f t="shared" si="0"/>
        <v>yes</v>
      </c>
      <c r="J11" t="s">
        <v>12</v>
      </c>
      <c r="K11" t="s">
        <v>13</v>
      </c>
    </row>
    <row r="12" spans="1:11" ht="12.75" customHeight="1">
      <c r="A12" s="25" t="s">
        <v>57</v>
      </c>
      <c r="B12" s="26">
        <v>38324</v>
      </c>
      <c r="C12" s="25" t="s">
        <v>9</v>
      </c>
      <c r="D12" s="25" t="s">
        <v>10</v>
      </c>
      <c r="E12" s="27">
        <v>1610</v>
      </c>
      <c r="F12" s="25" t="s">
        <v>11</v>
      </c>
      <c r="G12" s="28" t="s">
        <v>15</v>
      </c>
      <c r="H12" s="28" t="s">
        <v>15</v>
      </c>
      <c r="I12" s="28" t="str">
        <f t="shared" si="0"/>
        <v>yes</v>
      </c>
      <c r="J12" s="70" t="s">
        <v>15</v>
      </c>
      <c r="K12" t="s">
        <v>14</v>
      </c>
    </row>
    <row r="13" spans="1:11" ht="12.75" customHeight="1">
      <c r="A13" s="25" t="s">
        <v>57</v>
      </c>
      <c r="B13" s="26">
        <v>38351</v>
      </c>
      <c r="C13" s="25" t="s">
        <v>9</v>
      </c>
      <c r="D13" s="25" t="s">
        <v>10</v>
      </c>
      <c r="E13" s="27">
        <v>14140</v>
      </c>
      <c r="F13" s="25" t="s">
        <v>11</v>
      </c>
      <c r="G13" s="28" t="s">
        <v>15</v>
      </c>
      <c r="H13" s="28" t="s">
        <v>15</v>
      </c>
      <c r="I13" s="28" t="str">
        <f t="shared" si="0"/>
        <v>yes</v>
      </c>
      <c r="J13" s="70" t="s">
        <v>15</v>
      </c>
      <c r="K13" t="s">
        <v>14</v>
      </c>
    </row>
    <row r="14" spans="1:11" ht="12.75" customHeight="1">
      <c r="A14" s="25" t="s">
        <v>57</v>
      </c>
      <c r="B14" s="26">
        <v>38366</v>
      </c>
      <c r="C14" s="25" t="s">
        <v>9</v>
      </c>
      <c r="D14" s="25" t="s">
        <v>10</v>
      </c>
      <c r="E14" s="27">
        <v>7660</v>
      </c>
      <c r="F14" s="25" t="s">
        <v>11</v>
      </c>
      <c r="G14" s="28" t="s">
        <v>15</v>
      </c>
      <c r="H14" s="28" t="s">
        <v>15</v>
      </c>
      <c r="I14" s="28" t="str">
        <f t="shared" si="0"/>
        <v>yes</v>
      </c>
      <c r="J14" s="70" t="s">
        <v>15</v>
      </c>
      <c r="K14" t="s">
        <v>14</v>
      </c>
    </row>
    <row r="15" spans="1:11" ht="12.75" customHeight="1">
      <c r="A15" s="25" t="s">
        <v>57</v>
      </c>
      <c r="B15" s="26">
        <v>38380</v>
      </c>
      <c r="C15" s="25" t="s">
        <v>9</v>
      </c>
      <c r="D15" s="25" t="s">
        <v>10</v>
      </c>
      <c r="E15" s="27">
        <v>48840</v>
      </c>
      <c r="F15" s="25" t="s">
        <v>11</v>
      </c>
      <c r="G15" s="28" t="s">
        <v>15</v>
      </c>
      <c r="H15" s="28" t="s">
        <v>15</v>
      </c>
      <c r="I15" s="28" t="str">
        <f t="shared" si="0"/>
        <v>yes</v>
      </c>
      <c r="J15" s="70" t="s">
        <v>15</v>
      </c>
      <c r="K15" t="s">
        <v>14</v>
      </c>
    </row>
    <row r="16" spans="1:11" ht="12.75" customHeight="1">
      <c r="A16" s="25" t="s">
        <v>57</v>
      </c>
      <c r="B16" s="26">
        <v>38397</v>
      </c>
      <c r="C16" s="25" t="s">
        <v>9</v>
      </c>
      <c r="D16" s="25" t="s">
        <v>10</v>
      </c>
      <c r="E16" s="27">
        <v>970</v>
      </c>
      <c r="F16" s="25" t="s">
        <v>11</v>
      </c>
      <c r="G16" s="28" t="s">
        <v>15</v>
      </c>
      <c r="H16" s="28" t="s">
        <v>15</v>
      </c>
      <c r="I16" s="28" t="str">
        <f t="shared" si="0"/>
        <v>yes</v>
      </c>
      <c r="J16" s="70" t="s">
        <v>15</v>
      </c>
      <c r="K16" t="s">
        <v>14</v>
      </c>
    </row>
    <row r="17" spans="1:11" ht="12.75" customHeight="1">
      <c r="A17" s="25" t="s">
        <v>57</v>
      </c>
      <c r="B17" s="26">
        <v>38407</v>
      </c>
      <c r="C17" s="25" t="s">
        <v>9</v>
      </c>
      <c r="D17" s="25" t="s">
        <v>10</v>
      </c>
      <c r="E17" s="27">
        <v>1497</v>
      </c>
      <c r="F17" s="25" t="s">
        <v>11</v>
      </c>
      <c r="G17" s="28" t="s">
        <v>15</v>
      </c>
      <c r="H17" s="28" t="s">
        <v>15</v>
      </c>
      <c r="I17" s="28" t="str">
        <f t="shared" si="0"/>
        <v>yes</v>
      </c>
      <c r="J17" s="70" t="s">
        <v>15</v>
      </c>
      <c r="K17" t="s">
        <v>14</v>
      </c>
    </row>
    <row r="18" spans="1:11" ht="12.75" customHeight="1">
      <c r="A18" s="25" t="s">
        <v>57</v>
      </c>
      <c r="B18" s="26">
        <v>38418</v>
      </c>
      <c r="C18" s="25" t="s">
        <v>9</v>
      </c>
      <c r="D18" s="25" t="s">
        <v>10</v>
      </c>
      <c r="E18" s="27">
        <v>187</v>
      </c>
      <c r="F18" s="25" t="s">
        <v>11</v>
      </c>
      <c r="G18" s="28" t="s">
        <v>15</v>
      </c>
      <c r="H18" s="28"/>
      <c r="I18" s="28">
        <f t="shared" si="0"/>
      </c>
      <c r="J18" s="71"/>
      <c r="K18" t="s">
        <v>14</v>
      </c>
    </row>
    <row r="19" spans="1:11" ht="12.75" customHeight="1">
      <c r="A19" s="25" t="s">
        <v>57</v>
      </c>
      <c r="B19" s="26">
        <v>38432</v>
      </c>
      <c r="C19" s="25" t="s">
        <v>9</v>
      </c>
      <c r="D19" s="25" t="s">
        <v>10</v>
      </c>
      <c r="E19" s="27">
        <v>520</v>
      </c>
      <c r="F19" s="25" t="s">
        <v>11</v>
      </c>
      <c r="G19" s="28" t="s">
        <v>15</v>
      </c>
      <c r="H19" s="28" t="s">
        <v>15</v>
      </c>
      <c r="I19" s="28" t="str">
        <f t="shared" si="0"/>
        <v>yes</v>
      </c>
      <c r="J19" s="70" t="s">
        <v>15</v>
      </c>
      <c r="K19" t="s">
        <v>14</v>
      </c>
    </row>
    <row r="20" spans="1:11" ht="12.75" customHeight="1">
      <c r="A20" s="25" t="s">
        <v>57</v>
      </c>
      <c r="B20" s="26">
        <v>38468</v>
      </c>
      <c r="C20" s="25" t="s">
        <v>9</v>
      </c>
      <c r="D20" s="25" t="s">
        <v>10</v>
      </c>
      <c r="E20" s="27">
        <v>850</v>
      </c>
      <c r="F20" s="25" t="s">
        <v>11</v>
      </c>
      <c r="G20" s="28" t="s">
        <v>15</v>
      </c>
      <c r="H20" s="28" t="s">
        <v>15</v>
      </c>
      <c r="I20" s="28" t="str">
        <f t="shared" si="0"/>
        <v>yes</v>
      </c>
      <c r="J20" s="70" t="s">
        <v>15</v>
      </c>
      <c r="K20" t="s">
        <v>13</v>
      </c>
    </row>
    <row r="21" spans="1:11" ht="12.75" customHeight="1">
      <c r="A21" s="25" t="s">
        <v>57</v>
      </c>
      <c r="B21" s="26">
        <v>38479</v>
      </c>
      <c r="C21" s="25" t="s">
        <v>9</v>
      </c>
      <c r="D21" s="25" t="s">
        <v>10</v>
      </c>
      <c r="E21" s="27">
        <v>7030</v>
      </c>
      <c r="F21" s="25" t="s">
        <v>11</v>
      </c>
      <c r="G21" s="28" t="s">
        <v>15</v>
      </c>
      <c r="H21" s="28" t="s">
        <v>15</v>
      </c>
      <c r="I21" s="28" t="str">
        <f t="shared" si="0"/>
        <v>yes</v>
      </c>
      <c r="J21" s="70" t="s">
        <v>15</v>
      </c>
      <c r="K21" t="s">
        <v>13</v>
      </c>
    </row>
    <row r="22" spans="1:11" ht="12.75" customHeight="1">
      <c r="A22" s="25" t="s">
        <v>57</v>
      </c>
      <c r="B22" s="26">
        <v>38511</v>
      </c>
      <c r="C22" s="25" t="s">
        <v>9</v>
      </c>
      <c r="D22" s="25" t="s">
        <v>10</v>
      </c>
      <c r="E22" s="27">
        <v>2098</v>
      </c>
      <c r="F22" s="25" t="s">
        <v>11</v>
      </c>
      <c r="G22" s="28" t="s">
        <v>15</v>
      </c>
      <c r="H22" s="28" t="s">
        <v>15</v>
      </c>
      <c r="I22" s="28" t="str">
        <f t="shared" si="0"/>
        <v>yes</v>
      </c>
      <c r="J22" s="70" t="s">
        <v>15</v>
      </c>
      <c r="K22" t="s">
        <v>13</v>
      </c>
    </row>
    <row r="23" spans="1:11" ht="12.75" customHeight="1">
      <c r="A23" s="25" t="s">
        <v>57</v>
      </c>
      <c r="B23" s="26">
        <v>38552</v>
      </c>
      <c r="C23" s="25" t="s">
        <v>9</v>
      </c>
      <c r="D23" s="25" t="s">
        <v>10</v>
      </c>
      <c r="E23" s="27">
        <v>1750</v>
      </c>
      <c r="F23" s="25" t="s">
        <v>11</v>
      </c>
      <c r="G23" s="28" t="s">
        <v>15</v>
      </c>
      <c r="H23" s="28" t="s">
        <v>15</v>
      </c>
      <c r="I23" s="28" t="str">
        <f t="shared" si="0"/>
        <v>yes</v>
      </c>
      <c r="J23" s="70" t="s">
        <v>15</v>
      </c>
      <c r="K23" t="s">
        <v>13</v>
      </c>
    </row>
    <row r="24" spans="1:11" ht="12.75" customHeight="1">
      <c r="A24" s="25" t="s">
        <v>57</v>
      </c>
      <c r="B24" s="26">
        <v>38568</v>
      </c>
      <c r="C24" s="25" t="s">
        <v>9</v>
      </c>
      <c r="D24" s="25" t="s">
        <v>10</v>
      </c>
      <c r="E24" s="27">
        <v>630</v>
      </c>
      <c r="F24" s="25" t="s">
        <v>11</v>
      </c>
      <c r="G24" s="28" t="s">
        <v>15</v>
      </c>
      <c r="H24" s="28" t="s">
        <v>15</v>
      </c>
      <c r="I24" s="28" t="str">
        <f t="shared" si="0"/>
        <v>yes</v>
      </c>
      <c r="J24" s="70" t="s">
        <v>15</v>
      </c>
      <c r="K24" t="s">
        <v>13</v>
      </c>
    </row>
    <row r="25" spans="1:11" ht="12.75" customHeight="1">
      <c r="A25" s="25" t="s">
        <v>57</v>
      </c>
      <c r="B25" s="26">
        <v>38602</v>
      </c>
      <c r="C25" s="25" t="s">
        <v>9</v>
      </c>
      <c r="D25" s="25" t="s">
        <v>10</v>
      </c>
      <c r="E25" s="27">
        <v>100</v>
      </c>
      <c r="F25" s="25" t="s">
        <v>11</v>
      </c>
      <c r="G25" s="24"/>
      <c r="H25" s="24"/>
      <c r="I25" s="28">
        <f t="shared" si="0"/>
      </c>
      <c r="J25" s="71"/>
      <c r="K25" t="s">
        <v>13</v>
      </c>
    </row>
    <row r="26" spans="1:11" ht="12.75" customHeight="1">
      <c r="A26" s="25" t="s">
        <v>57</v>
      </c>
      <c r="B26" s="26">
        <v>38628</v>
      </c>
      <c r="C26" s="25" t="s">
        <v>9</v>
      </c>
      <c r="D26" s="25" t="s">
        <v>10</v>
      </c>
      <c r="E26" s="27">
        <v>100</v>
      </c>
      <c r="F26" s="25" t="s">
        <v>11</v>
      </c>
      <c r="G26" s="24"/>
      <c r="H26" s="24"/>
      <c r="I26" s="28">
        <f t="shared" si="0"/>
      </c>
      <c r="J26" s="71"/>
      <c r="K26" t="s">
        <v>13</v>
      </c>
    </row>
    <row r="27" spans="1:11" ht="12.75" customHeight="1">
      <c r="A27" s="25" t="s">
        <v>57</v>
      </c>
      <c r="B27" s="26">
        <v>38692</v>
      </c>
      <c r="C27" s="25" t="s">
        <v>9</v>
      </c>
      <c r="D27" s="25" t="s">
        <v>10</v>
      </c>
      <c r="E27" s="27">
        <v>310</v>
      </c>
      <c r="F27" s="25" t="s">
        <v>11</v>
      </c>
      <c r="G27" s="28" t="s">
        <v>15</v>
      </c>
      <c r="H27" s="28" t="s">
        <v>15</v>
      </c>
      <c r="I27" s="28" t="str">
        <f t="shared" si="0"/>
        <v>yes</v>
      </c>
      <c r="J27" s="70" t="s">
        <v>15</v>
      </c>
      <c r="K27" t="s">
        <v>14</v>
      </c>
    </row>
    <row r="28" spans="1:11" ht="12.75" customHeight="1">
      <c r="A28" s="25" t="s">
        <v>57</v>
      </c>
      <c r="B28" s="26">
        <v>38708</v>
      </c>
      <c r="C28" s="25" t="s">
        <v>9</v>
      </c>
      <c r="D28" s="25" t="s">
        <v>10</v>
      </c>
      <c r="E28" s="27">
        <v>1210</v>
      </c>
      <c r="F28" s="25" t="s">
        <v>11</v>
      </c>
      <c r="G28" s="28" t="s">
        <v>15</v>
      </c>
      <c r="H28" s="28" t="s">
        <v>15</v>
      </c>
      <c r="I28" s="28" t="str">
        <f t="shared" si="0"/>
        <v>yes</v>
      </c>
      <c r="J28" s="70" t="s">
        <v>15</v>
      </c>
      <c r="K28" t="s">
        <v>14</v>
      </c>
    </row>
    <row r="29" spans="1:11" ht="12.75" customHeight="1">
      <c r="A29" s="25" t="s">
        <v>57</v>
      </c>
      <c r="B29" s="26">
        <v>38722</v>
      </c>
      <c r="C29" s="25" t="s">
        <v>9</v>
      </c>
      <c r="D29" s="25" t="s">
        <v>10</v>
      </c>
      <c r="E29" s="27">
        <v>860</v>
      </c>
      <c r="F29" s="25" t="s">
        <v>11</v>
      </c>
      <c r="G29" s="28" t="s">
        <v>15</v>
      </c>
      <c r="H29" s="28" t="s">
        <v>15</v>
      </c>
      <c r="I29" s="28" t="str">
        <f t="shared" si="0"/>
        <v>yes</v>
      </c>
      <c r="J29" s="70" t="s">
        <v>15</v>
      </c>
      <c r="K29" t="s">
        <v>14</v>
      </c>
    </row>
    <row r="30" spans="1:11" ht="12.75" customHeight="1">
      <c r="A30" s="25" t="s">
        <v>57</v>
      </c>
      <c r="B30" s="26">
        <v>38737</v>
      </c>
      <c r="C30" s="25" t="s">
        <v>9</v>
      </c>
      <c r="D30" s="25" t="s">
        <v>10</v>
      </c>
      <c r="E30" s="27">
        <v>1100</v>
      </c>
      <c r="F30" s="25" t="s">
        <v>11</v>
      </c>
      <c r="G30" s="28" t="s">
        <v>15</v>
      </c>
      <c r="H30" s="28" t="s">
        <v>15</v>
      </c>
      <c r="I30" s="28" t="str">
        <f t="shared" si="0"/>
        <v>yes</v>
      </c>
      <c r="J30" s="70" t="s">
        <v>15</v>
      </c>
      <c r="K30" t="s">
        <v>14</v>
      </c>
    </row>
    <row r="31" spans="1:11" ht="12.75" customHeight="1">
      <c r="A31" s="25" t="s">
        <v>57</v>
      </c>
      <c r="B31" s="26">
        <v>38750</v>
      </c>
      <c r="C31" s="25" t="s">
        <v>9</v>
      </c>
      <c r="D31" s="25" t="s">
        <v>10</v>
      </c>
      <c r="E31" s="27">
        <v>520</v>
      </c>
      <c r="F31" s="25" t="s">
        <v>11</v>
      </c>
      <c r="G31" s="28" t="s">
        <v>15</v>
      </c>
      <c r="H31" s="28" t="s">
        <v>15</v>
      </c>
      <c r="I31" s="28" t="str">
        <f t="shared" si="0"/>
        <v>yes</v>
      </c>
      <c r="J31" s="70"/>
      <c r="K31" t="s">
        <v>14</v>
      </c>
    </row>
    <row r="32" spans="1:11" ht="12.75" customHeight="1">
      <c r="A32" s="25" t="s">
        <v>57</v>
      </c>
      <c r="B32" s="26">
        <v>38764</v>
      </c>
      <c r="C32" s="25" t="s">
        <v>9</v>
      </c>
      <c r="D32" s="25" t="s">
        <v>10</v>
      </c>
      <c r="E32" s="27">
        <v>310</v>
      </c>
      <c r="F32" s="25" t="s">
        <v>11</v>
      </c>
      <c r="G32" s="28" t="s">
        <v>15</v>
      </c>
      <c r="H32" s="28" t="s">
        <v>15</v>
      </c>
      <c r="I32" s="28" t="str">
        <f t="shared" si="0"/>
        <v>yes</v>
      </c>
      <c r="J32" s="70" t="s">
        <v>15</v>
      </c>
      <c r="K32" t="s">
        <v>14</v>
      </c>
    </row>
    <row r="33" spans="1:11" ht="12.75" customHeight="1">
      <c r="A33" s="25" t="s">
        <v>57</v>
      </c>
      <c r="B33" s="26">
        <v>38777</v>
      </c>
      <c r="C33" s="25" t="s">
        <v>9</v>
      </c>
      <c r="D33" s="25" t="s">
        <v>10</v>
      </c>
      <c r="E33" s="27">
        <v>3230</v>
      </c>
      <c r="F33" s="25" t="s">
        <v>11</v>
      </c>
      <c r="G33" s="28" t="s">
        <v>15</v>
      </c>
      <c r="H33" s="28" t="s">
        <v>15</v>
      </c>
      <c r="I33" s="28" t="str">
        <f t="shared" si="0"/>
        <v>yes</v>
      </c>
      <c r="J33" s="70" t="s">
        <v>15</v>
      </c>
      <c r="K33" t="s">
        <v>14</v>
      </c>
    </row>
    <row r="34" spans="1:11" ht="12.75" customHeight="1">
      <c r="A34" s="25" t="s">
        <v>57</v>
      </c>
      <c r="B34" s="26">
        <v>38791</v>
      </c>
      <c r="C34" s="25" t="s">
        <v>9</v>
      </c>
      <c r="D34" s="25" t="s">
        <v>10</v>
      </c>
      <c r="E34" s="27">
        <v>310</v>
      </c>
      <c r="F34" s="25" t="s">
        <v>11</v>
      </c>
      <c r="G34" s="28" t="s">
        <v>15</v>
      </c>
      <c r="H34" s="28" t="s">
        <v>15</v>
      </c>
      <c r="I34" s="28" t="str">
        <f t="shared" si="0"/>
        <v>yes</v>
      </c>
      <c r="J34" s="70" t="s">
        <v>12</v>
      </c>
      <c r="K34" t="s">
        <v>14</v>
      </c>
    </row>
    <row r="35" spans="1:11" ht="12.75" customHeight="1">
      <c r="A35" s="25" t="s">
        <v>57</v>
      </c>
      <c r="B35" s="26">
        <v>38806</v>
      </c>
      <c r="C35" s="25" t="s">
        <v>9</v>
      </c>
      <c r="D35" s="25" t="s">
        <v>10</v>
      </c>
      <c r="E35" s="27">
        <v>13340</v>
      </c>
      <c r="F35" s="25" t="s">
        <v>11</v>
      </c>
      <c r="G35" s="28" t="s">
        <v>15</v>
      </c>
      <c r="H35" s="28" t="s">
        <v>15</v>
      </c>
      <c r="I35" s="28" t="str">
        <f t="shared" si="0"/>
        <v>yes</v>
      </c>
      <c r="J35" s="70" t="s">
        <v>15</v>
      </c>
      <c r="K35" t="s">
        <v>14</v>
      </c>
    </row>
    <row r="36" spans="1:11" ht="12.75" customHeight="1">
      <c r="A36" s="25"/>
      <c r="B36" s="26"/>
      <c r="C36" s="25"/>
      <c r="D36" s="25"/>
      <c r="E36" s="27"/>
      <c r="F36" s="25"/>
      <c r="G36" s="24">
        <f>COUNTIF(G4:G35,"yes")</f>
        <v>27</v>
      </c>
      <c r="H36" s="24">
        <f>COUNTIF(H4:H35,"yes")</f>
        <v>26</v>
      </c>
      <c r="I36" s="24">
        <f>COUNTIF(I4:I35,"yes")</f>
        <v>26</v>
      </c>
      <c r="J36" s="24">
        <f>COUNTIF(J4:J35,"yes")</f>
        <v>23</v>
      </c>
      <c r="K36">
        <v>32</v>
      </c>
    </row>
    <row r="37" spans="1:10" ht="12.75" customHeight="1">
      <c r="A37" s="25"/>
      <c r="B37" s="26"/>
      <c r="C37" s="25"/>
      <c r="D37" s="25"/>
      <c r="E37" s="27"/>
      <c r="F37" s="25"/>
      <c r="G37" s="24"/>
      <c r="H37" s="24"/>
      <c r="I37" s="28"/>
      <c r="J37" s="70"/>
    </row>
    <row r="38" spans="1:10" ht="12.75" customHeight="1">
      <c r="A38" s="30"/>
      <c r="B38" s="31"/>
      <c r="C38" s="30"/>
      <c r="D38" s="30"/>
      <c r="E38" s="32"/>
      <c r="F38" s="30"/>
      <c r="G38" s="24"/>
      <c r="H38" s="24"/>
      <c r="I38" s="29"/>
      <c r="J38" s="71"/>
    </row>
    <row r="39" spans="1:10" ht="12.75" customHeight="1">
      <c r="A39" s="77" t="s">
        <v>45</v>
      </c>
      <c r="B39" s="78"/>
      <c r="C39" s="78"/>
      <c r="D39" s="78"/>
      <c r="E39" s="78"/>
      <c r="F39" s="78"/>
      <c r="G39" s="78"/>
      <c r="H39" s="78"/>
      <c r="I39" s="78"/>
      <c r="J39" s="69"/>
    </row>
    <row r="40" spans="1:11" ht="12.75" customHeight="1">
      <c r="A40" s="21" t="s">
        <v>58</v>
      </c>
      <c r="B40" s="22">
        <v>38063</v>
      </c>
      <c r="C40" s="21" t="s">
        <v>9</v>
      </c>
      <c r="D40" s="21" t="s">
        <v>10</v>
      </c>
      <c r="E40" s="23">
        <v>310</v>
      </c>
      <c r="F40" s="21" t="s">
        <v>11</v>
      </c>
      <c r="G40" s="28" t="s">
        <v>15</v>
      </c>
      <c r="H40" s="28" t="s">
        <v>15</v>
      </c>
      <c r="I40" s="28" t="str">
        <f aca="true" t="shared" si="1" ref="I40:I71">IF(E40&gt;235,"yes","")</f>
        <v>yes</v>
      </c>
      <c r="J40" s="70"/>
      <c r="K40" t="s">
        <v>14</v>
      </c>
    </row>
    <row r="41" spans="1:11" ht="12.75" customHeight="1">
      <c r="A41" s="25" t="s">
        <v>58</v>
      </c>
      <c r="B41" s="26">
        <v>38077</v>
      </c>
      <c r="C41" s="25" t="s">
        <v>9</v>
      </c>
      <c r="D41" s="25" t="s">
        <v>10</v>
      </c>
      <c r="E41" s="27">
        <v>200</v>
      </c>
      <c r="F41" s="25" t="s">
        <v>11</v>
      </c>
      <c r="G41" s="24" t="s">
        <v>15</v>
      </c>
      <c r="H41" s="24"/>
      <c r="I41" s="28">
        <f t="shared" si="1"/>
      </c>
      <c r="J41" s="71"/>
      <c r="K41" t="s">
        <v>14</v>
      </c>
    </row>
    <row r="42" spans="1:11" ht="12.75" customHeight="1">
      <c r="A42" s="25" t="s">
        <v>58</v>
      </c>
      <c r="B42" s="26">
        <v>38108</v>
      </c>
      <c r="C42" s="25" t="s">
        <v>9</v>
      </c>
      <c r="D42" s="25" t="s">
        <v>10</v>
      </c>
      <c r="E42" s="27">
        <v>100</v>
      </c>
      <c r="F42" s="25" t="s">
        <v>11</v>
      </c>
      <c r="G42" s="24"/>
      <c r="H42" s="24"/>
      <c r="I42" s="28">
        <f t="shared" si="1"/>
      </c>
      <c r="J42" s="71"/>
      <c r="K42" t="s">
        <v>13</v>
      </c>
    </row>
    <row r="43" spans="1:11" ht="12.75" customHeight="1">
      <c r="A43" s="25" t="s">
        <v>58</v>
      </c>
      <c r="B43" s="26">
        <v>38131</v>
      </c>
      <c r="C43" s="25" t="s">
        <v>9</v>
      </c>
      <c r="D43" s="25" t="s">
        <v>10</v>
      </c>
      <c r="E43" s="27">
        <v>200</v>
      </c>
      <c r="F43" s="25" t="s">
        <v>11</v>
      </c>
      <c r="G43" s="24" t="s">
        <v>15</v>
      </c>
      <c r="H43" s="24"/>
      <c r="I43" s="28">
        <f t="shared" si="1"/>
      </c>
      <c r="J43" s="71"/>
      <c r="K43" t="s">
        <v>13</v>
      </c>
    </row>
    <row r="44" spans="1:11" ht="12.75" customHeight="1">
      <c r="A44" s="25" t="s">
        <v>58</v>
      </c>
      <c r="B44" s="26">
        <v>38155</v>
      </c>
      <c r="C44" s="25" t="s">
        <v>9</v>
      </c>
      <c r="D44" s="25" t="s">
        <v>10</v>
      </c>
      <c r="E44" s="27">
        <v>100</v>
      </c>
      <c r="F44" s="25" t="s">
        <v>11</v>
      </c>
      <c r="G44" s="24"/>
      <c r="H44" s="24"/>
      <c r="I44" s="28">
        <f t="shared" si="1"/>
      </c>
      <c r="J44" s="71"/>
      <c r="K44" t="s">
        <v>13</v>
      </c>
    </row>
    <row r="45" spans="1:11" ht="12.75" customHeight="1">
      <c r="A45" s="25" t="s">
        <v>58</v>
      </c>
      <c r="B45" s="26">
        <v>38195</v>
      </c>
      <c r="C45" s="25" t="s">
        <v>9</v>
      </c>
      <c r="D45" s="25" t="s">
        <v>10</v>
      </c>
      <c r="E45" s="27">
        <v>410</v>
      </c>
      <c r="F45" s="25" t="s">
        <v>11</v>
      </c>
      <c r="G45" s="28" t="s">
        <v>15</v>
      </c>
      <c r="H45" s="28" t="s">
        <v>15</v>
      </c>
      <c r="I45" s="28" t="str">
        <f t="shared" si="1"/>
        <v>yes</v>
      </c>
      <c r="J45" s="12" t="s">
        <v>15</v>
      </c>
      <c r="K45" t="s">
        <v>13</v>
      </c>
    </row>
    <row r="46" spans="1:11" ht="12.75" customHeight="1">
      <c r="A46" s="25" t="s">
        <v>58</v>
      </c>
      <c r="B46" s="26">
        <v>38272</v>
      </c>
      <c r="C46" s="25" t="s">
        <v>9</v>
      </c>
      <c r="D46" s="25" t="s">
        <v>10</v>
      </c>
      <c r="E46" s="27">
        <v>510</v>
      </c>
      <c r="F46" s="25" t="s">
        <v>11</v>
      </c>
      <c r="G46" s="28" t="s">
        <v>15</v>
      </c>
      <c r="H46" s="28" t="s">
        <v>15</v>
      </c>
      <c r="I46" s="28" t="str">
        <f t="shared" si="1"/>
        <v>yes</v>
      </c>
      <c r="J46" s="12" t="s">
        <v>15</v>
      </c>
      <c r="K46" t="s">
        <v>13</v>
      </c>
    </row>
    <row r="47" spans="1:10" ht="12.75" customHeight="1">
      <c r="A47" s="25"/>
      <c r="B47" s="26"/>
      <c r="C47" s="25"/>
      <c r="D47" s="25"/>
      <c r="E47" s="27"/>
      <c r="F47" s="25"/>
      <c r="G47" s="49"/>
      <c r="H47" s="49"/>
      <c r="I47" s="28">
        <f t="shared" si="1"/>
      </c>
      <c r="J47" s="4"/>
    </row>
    <row r="48" spans="1:11" ht="12.75" customHeight="1">
      <c r="A48" s="25" t="s">
        <v>58</v>
      </c>
      <c r="B48" s="26">
        <v>38324</v>
      </c>
      <c r="C48" s="25" t="s">
        <v>9</v>
      </c>
      <c r="D48" s="25" t="s">
        <v>10</v>
      </c>
      <c r="E48" s="27">
        <v>1750</v>
      </c>
      <c r="F48" s="25" t="s">
        <v>11</v>
      </c>
      <c r="G48" s="28" t="s">
        <v>15</v>
      </c>
      <c r="H48" s="28" t="s">
        <v>15</v>
      </c>
      <c r="I48" s="28" t="str">
        <f t="shared" si="1"/>
        <v>yes</v>
      </c>
      <c r="J48" s="12" t="s">
        <v>15</v>
      </c>
      <c r="K48" t="s">
        <v>14</v>
      </c>
    </row>
    <row r="49" spans="1:10" ht="12.75" customHeight="1">
      <c r="A49" s="25"/>
      <c r="B49" s="26"/>
      <c r="C49" s="25"/>
      <c r="D49" s="25"/>
      <c r="E49" s="27"/>
      <c r="F49" s="25"/>
      <c r="G49" s="24"/>
      <c r="H49" s="24"/>
      <c r="I49" s="28">
        <f t="shared" si="1"/>
      </c>
      <c r="J49" s="49"/>
    </row>
    <row r="50" spans="1:11" ht="12.75" customHeight="1">
      <c r="A50" s="25" t="s">
        <v>58</v>
      </c>
      <c r="B50" s="26">
        <v>38351</v>
      </c>
      <c r="C50" s="25" t="s">
        <v>9</v>
      </c>
      <c r="D50" s="25" t="s">
        <v>10</v>
      </c>
      <c r="E50" s="27">
        <v>5980</v>
      </c>
      <c r="F50" s="25" t="s">
        <v>11</v>
      </c>
      <c r="G50" s="28" t="s">
        <v>15</v>
      </c>
      <c r="H50" s="28" t="s">
        <v>15</v>
      </c>
      <c r="I50" s="28" t="str">
        <f t="shared" si="1"/>
        <v>yes</v>
      </c>
      <c r="J50" s="12" t="s">
        <v>15</v>
      </c>
      <c r="K50" t="s">
        <v>14</v>
      </c>
    </row>
    <row r="51" spans="1:11" ht="12.75" customHeight="1">
      <c r="A51" s="25" t="s">
        <v>58</v>
      </c>
      <c r="B51" s="26">
        <v>38366</v>
      </c>
      <c r="C51" s="25" t="s">
        <v>9</v>
      </c>
      <c r="D51" s="25" t="s">
        <v>10</v>
      </c>
      <c r="E51" s="27">
        <v>740</v>
      </c>
      <c r="F51" s="25" t="s">
        <v>11</v>
      </c>
      <c r="G51" s="28" t="s">
        <v>15</v>
      </c>
      <c r="H51" s="28" t="s">
        <v>15</v>
      </c>
      <c r="I51" s="28" t="str">
        <f t="shared" si="1"/>
        <v>yes</v>
      </c>
      <c r="J51" s="12" t="s">
        <v>15</v>
      </c>
      <c r="K51" t="s">
        <v>14</v>
      </c>
    </row>
    <row r="52" spans="1:11" ht="12.75" customHeight="1">
      <c r="A52" s="25" t="s">
        <v>58</v>
      </c>
      <c r="B52" s="26">
        <v>38380</v>
      </c>
      <c r="C52" s="25" t="s">
        <v>9</v>
      </c>
      <c r="D52" s="25" t="s">
        <v>10</v>
      </c>
      <c r="E52" s="27">
        <v>980</v>
      </c>
      <c r="F52" s="25" t="s">
        <v>11</v>
      </c>
      <c r="G52" s="28" t="s">
        <v>15</v>
      </c>
      <c r="H52" s="28" t="s">
        <v>15</v>
      </c>
      <c r="I52" s="28" t="str">
        <f t="shared" si="1"/>
        <v>yes</v>
      </c>
      <c r="J52" s="12" t="s">
        <v>15</v>
      </c>
      <c r="K52" t="s">
        <v>14</v>
      </c>
    </row>
    <row r="53" spans="1:11" ht="12.75" customHeight="1">
      <c r="A53" s="25" t="s">
        <v>58</v>
      </c>
      <c r="B53" s="26">
        <v>38397</v>
      </c>
      <c r="C53" s="25" t="s">
        <v>9</v>
      </c>
      <c r="D53" s="25" t="s">
        <v>10</v>
      </c>
      <c r="E53" s="27">
        <v>630</v>
      </c>
      <c r="F53" s="25" t="s">
        <v>11</v>
      </c>
      <c r="G53" s="28" t="s">
        <v>15</v>
      </c>
      <c r="H53" s="28" t="s">
        <v>15</v>
      </c>
      <c r="I53" s="28" t="str">
        <f t="shared" si="1"/>
        <v>yes</v>
      </c>
      <c r="J53" s="12" t="s">
        <v>15</v>
      </c>
      <c r="K53" t="s">
        <v>14</v>
      </c>
    </row>
    <row r="54" spans="1:11" ht="12.75" customHeight="1">
      <c r="A54" s="25" t="s">
        <v>58</v>
      </c>
      <c r="B54" s="26">
        <v>38407</v>
      </c>
      <c r="C54" s="25" t="s">
        <v>9</v>
      </c>
      <c r="D54" s="25" t="s">
        <v>10</v>
      </c>
      <c r="E54" s="27">
        <v>2750</v>
      </c>
      <c r="F54" s="25" t="s">
        <v>11</v>
      </c>
      <c r="G54" s="28" t="s">
        <v>15</v>
      </c>
      <c r="H54" s="28" t="s">
        <v>15</v>
      </c>
      <c r="I54" s="28" t="str">
        <f t="shared" si="1"/>
        <v>yes</v>
      </c>
      <c r="J54" s="12" t="s">
        <v>15</v>
      </c>
      <c r="K54" t="s">
        <v>14</v>
      </c>
    </row>
    <row r="55" spans="1:11" ht="12.75" customHeight="1">
      <c r="A55" s="25" t="s">
        <v>58</v>
      </c>
      <c r="B55" s="26">
        <v>38418</v>
      </c>
      <c r="C55" s="25" t="s">
        <v>9</v>
      </c>
      <c r="D55" s="25" t="s">
        <v>10</v>
      </c>
      <c r="E55" s="27">
        <v>218</v>
      </c>
      <c r="F55" s="25" t="s">
        <v>11</v>
      </c>
      <c r="G55" s="28" t="s">
        <v>15</v>
      </c>
      <c r="H55" s="28" t="s">
        <v>15</v>
      </c>
      <c r="I55" s="28">
        <f t="shared" si="1"/>
      </c>
      <c r="J55" s="11"/>
      <c r="K55" t="s">
        <v>14</v>
      </c>
    </row>
    <row r="56" spans="1:11" ht="12.75" customHeight="1">
      <c r="A56" s="25" t="s">
        <v>58</v>
      </c>
      <c r="B56" s="26">
        <v>38432</v>
      </c>
      <c r="C56" s="25" t="s">
        <v>9</v>
      </c>
      <c r="D56" s="25" t="s">
        <v>10</v>
      </c>
      <c r="E56" s="27">
        <v>200</v>
      </c>
      <c r="F56" s="25" t="s">
        <v>11</v>
      </c>
      <c r="G56" s="49" t="s">
        <v>15</v>
      </c>
      <c r="H56" s="49"/>
      <c r="I56" s="28">
        <f t="shared" si="1"/>
      </c>
      <c r="J56" s="11"/>
      <c r="K56" t="s">
        <v>14</v>
      </c>
    </row>
    <row r="57" spans="1:11" ht="12.75" customHeight="1">
      <c r="A57" s="25" t="s">
        <v>58</v>
      </c>
      <c r="B57" s="26">
        <v>38468</v>
      </c>
      <c r="C57" s="25" t="s">
        <v>9</v>
      </c>
      <c r="D57" s="25" t="s">
        <v>10</v>
      </c>
      <c r="E57" s="27">
        <v>410</v>
      </c>
      <c r="F57" s="25" t="s">
        <v>11</v>
      </c>
      <c r="G57" s="28" t="s">
        <v>15</v>
      </c>
      <c r="H57" s="28" t="s">
        <v>15</v>
      </c>
      <c r="I57" s="28" t="str">
        <f t="shared" si="1"/>
        <v>yes</v>
      </c>
      <c r="J57" s="12" t="s">
        <v>15</v>
      </c>
      <c r="K57" t="s">
        <v>13</v>
      </c>
    </row>
    <row r="58" spans="1:11" ht="12.75" customHeight="1">
      <c r="A58" s="25" t="s">
        <v>58</v>
      </c>
      <c r="B58" s="26">
        <v>38479</v>
      </c>
      <c r="C58" s="25" t="s">
        <v>9</v>
      </c>
      <c r="D58" s="25" t="s">
        <v>10</v>
      </c>
      <c r="E58" s="27">
        <v>6950</v>
      </c>
      <c r="F58" s="25" t="s">
        <v>11</v>
      </c>
      <c r="G58" s="28" t="s">
        <v>15</v>
      </c>
      <c r="H58" s="28" t="s">
        <v>15</v>
      </c>
      <c r="I58" s="28" t="str">
        <f t="shared" si="1"/>
        <v>yes</v>
      </c>
      <c r="J58" s="12" t="s">
        <v>15</v>
      </c>
      <c r="K58" t="s">
        <v>13</v>
      </c>
    </row>
    <row r="59" spans="1:11" ht="12.75" customHeight="1">
      <c r="A59" s="25" t="s">
        <v>58</v>
      </c>
      <c r="B59" s="26">
        <v>38530</v>
      </c>
      <c r="C59" s="25" t="s">
        <v>9</v>
      </c>
      <c r="D59" s="25" t="s">
        <v>10</v>
      </c>
      <c r="E59" s="27">
        <v>121</v>
      </c>
      <c r="F59" s="25" t="s">
        <v>11</v>
      </c>
      <c r="G59" s="49"/>
      <c r="H59" s="49"/>
      <c r="I59" s="28">
        <f t="shared" si="1"/>
      </c>
      <c r="J59" s="11"/>
      <c r="K59" t="s">
        <v>13</v>
      </c>
    </row>
    <row r="60" spans="1:11" ht="12.75" customHeight="1">
      <c r="A60" s="25" t="s">
        <v>58</v>
      </c>
      <c r="B60" s="26">
        <v>38552</v>
      </c>
      <c r="C60" s="25" t="s">
        <v>9</v>
      </c>
      <c r="D60" s="25" t="s">
        <v>10</v>
      </c>
      <c r="E60" s="27">
        <v>959</v>
      </c>
      <c r="F60" s="25" t="s">
        <v>11</v>
      </c>
      <c r="G60" s="28" t="s">
        <v>15</v>
      </c>
      <c r="H60" s="28" t="s">
        <v>15</v>
      </c>
      <c r="I60" s="28" t="str">
        <f t="shared" si="1"/>
        <v>yes</v>
      </c>
      <c r="J60" s="70" t="s">
        <v>15</v>
      </c>
      <c r="K60" t="s">
        <v>13</v>
      </c>
    </row>
    <row r="61" spans="1:11" ht="12.75" customHeight="1">
      <c r="A61" s="25" t="s">
        <v>58</v>
      </c>
      <c r="B61" s="26">
        <v>38568</v>
      </c>
      <c r="C61" s="25" t="s">
        <v>9</v>
      </c>
      <c r="D61" s="25" t="s">
        <v>10</v>
      </c>
      <c r="E61" s="27">
        <v>288</v>
      </c>
      <c r="F61" s="25" t="s">
        <v>11</v>
      </c>
      <c r="G61" s="28" t="s">
        <v>15</v>
      </c>
      <c r="H61" s="28" t="s">
        <v>15</v>
      </c>
      <c r="I61" s="28" t="str">
        <f t="shared" si="1"/>
        <v>yes</v>
      </c>
      <c r="J61" s="70"/>
      <c r="K61" t="s">
        <v>13</v>
      </c>
    </row>
    <row r="62" spans="1:11" ht="12.75" customHeight="1">
      <c r="A62" s="25" t="s">
        <v>58</v>
      </c>
      <c r="B62" s="26">
        <v>38602</v>
      </c>
      <c r="C62" s="25" t="s">
        <v>9</v>
      </c>
      <c r="D62" s="25" t="s">
        <v>10</v>
      </c>
      <c r="E62" s="27">
        <v>310</v>
      </c>
      <c r="F62" s="25" t="s">
        <v>11</v>
      </c>
      <c r="G62" s="28" t="s">
        <v>15</v>
      </c>
      <c r="H62" s="28" t="s">
        <v>15</v>
      </c>
      <c r="I62" s="28" t="str">
        <f t="shared" si="1"/>
        <v>yes</v>
      </c>
      <c r="J62" s="70"/>
      <c r="K62" t="s">
        <v>13</v>
      </c>
    </row>
    <row r="63" spans="1:11" ht="12.75" customHeight="1">
      <c r="A63" s="25" t="s">
        <v>58</v>
      </c>
      <c r="B63" s="26">
        <v>38628</v>
      </c>
      <c r="C63" s="25" t="s">
        <v>9</v>
      </c>
      <c r="D63" s="25" t="s">
        <v>10</v>
      </c>
      <c r="E63" s="27">
        <v>310</v>
      </c>
      <c r="F63" s="25" t="s">
        <v>11</v>
      </c>
      <c r="G63" s="28" t="s">
        <v>15</v>
      </c>
      <c r="H63" s="28" t="s">
        <v>15</v>
      </c>
      <c r="I63" s="28" t="str">
        <f t="shared" si="1"/>
        <v>yes</v>
      </c>
      <c r="J63" s="70"/>
      <c r="K63" t="s">
        <v>13</v>
      </c>
    </row>
    <row r="64" spans="1:11" ht="12.75" customHeight="1">
      <c r="A64" s="25" t="s">
        <v>58</v>
      </c>
      <c r="B64" s="26">
        <v>38692</v>
      </c>
      <c r="C64" s="25" t="s">
        <v>9</v>
      </c>
      <c r="D64" s="25" t="s">
        <v>10</v>
      </c>
      <c r="E64" s="27">
        <v>630</v>
      </c>
      <c r="F64" s="25" t="s">
        <v>11</v>
      </c>
      <c r="G64" s="28" t="s">
        <v>15</v>
      </c>
      <c r="H64" s="28" t="s">
        <v>15</v>
      </c>
      <c r="I64" s="28" t="str">
        <f t="shared" si="1"/>
        <v>yes</v>
      </c>
      <c r="J64" s="70" t="s">
        <v>15</v>
      </c>
      <c r="K64" t="s">
        <v>14</v>
      </c>
    </row>
    <row r="65" spans="1:11" ht="12.75" customHeight="1">
      <c r="A65" s="25" t="s">
        <v>58</v>
      </c>
      <c r="B65" s="26">
        <v>38708</v>
      </c>
      <c r="C65" s="25" t="s">
        <v>9</v>
      </c>
      <c r="D65" s="25" t="s">
        <v>10</v>
      </c>
      <c r="E65" s="27">
        <v>1730</v>
      </c>
      <c r="F65" s="25" t="s">
        <v>11</v>
      </c>
      <c r="G65" s="28" t="s">
        <v>15</v>
      </c>
      <c r="H65" s="28" t="s">
        <v>15</v>
      </c>
      <c r="I65" s="28" t="str">
        <f t="shared" si="1"/>
        <v>yes</v>
      </c>
      <c r="J65" s="70" t="s">
        <v>15</v>
      </c>
      <c r="K65" t="s">
        <v>14</v>
      </c>
    </row>
    <row r="66" spans="1:11" ht="12.75" customHeight="1">
      <c r="A66" s="25" t="s">
        <v>58</v>
      </c>
      <c r="B66" s="26">
        <v>38722</v>
      </c>
      <c r="C66" s="25" t="s">
        <v>9</v>
      </c>
      <c r="D66" s="25" t="s">
        <v>10</v>
      </c>
      <c r="E66" s="27">
        <v>2230</v>
      </c>
      <c r="F66" s="25" t="s">
        <v>11</v>
      </c>
      <c r="G66" s="28" t="s">
        <v>15</v>
      </c>
      <c r="H66" s="28" t="s">
        <v>15</v>
      </c>
      <c r="I66" s="28" t="str">
        <f t="shared" si="1"/>
        <v>yes</v>
      </c>
      <c r="J66" s="70" t="s">
        <v>15</v>
      </c>
      <c r="K66" t="s">
        <v>14</v>
      </c>
    </row>
    <row r="67" spans="1:11" ht="12.75" customHeight="1">
      <c r="A67" s="25" t="s">
        <v>58</v>
      </c>
      <c r="B67" s="26">
        <v>38737</v>
      </c>
      <c r="C67" s="25" t="s">
        <v>9</v>
      </c>
      <c r="D67" s="25" t="s">
        <v>10</v>
      </c>
      <c r="E67" s="27">
        <v>1890</v>
      </c>
      <c r="F67" s="25" t="s">
        <v>11</v>
      </c>
      <c r="G67" s="28" t="s">
        <v>15</v>
      </c>
      <c r="H67" s="28" t="s">
        <v>15</v>
      </c>
      <c r="I67" s="28" t="str">
        <f t="shared" si="1"/>
        <v>yes</v>
      </c>
      <c r="J67" s="70" t="s">
        <v>15</v>
      </c>
      <c r="K67" t="s">
        <v>14</v>
      </c>
    </row>
    <row r="68" spans="1:11" ht="12.75" customHeight="1">
      <c r="A68" s="25" t="s">
        <v>58</v>
      </c>
      <c r="B68" s="26">
        <v>38750</v>
      </c>
      <c r="C68" s="25" t="s">
        <v>9</v>
      </c>
      <c r="D68" s="25" t="s">
        <v>10</v>
      </c>
      <c r="E68" s="27">
        <v>630</v>
      </c>
      <c r="F68" s="25" t="s">
        <v>11</v>
      </c>
      <c r="G68" s="28" t="s">
        <v>15</v>
      </c>
      <c r="H68" s="28" t="s">
        <v>15</v>
      </c>
      <c r="I68" s="28" t="str">
        <f t="shared" si="1"/>
        <v>yes</v>
      </c>
      <c r="J68" s="70" t="s">
        <v>15</v>
      </c>
      <c r="K68" t="s">
        <v>14</v>
      </c>
    </row>
    <row r="69" spans="1:11" ht="12.75" customHeight="1">
      <c r="A69" s="25" t="s">
        <v>58</v>
      </c>
      <c r="B69" s="26">
        <v>38764</v>
      </c>
      <c r="C69" s="25" t="s">
        <v>9</v>
      </c>
      <c r="D69" s="25" t="s">
        <v>10</v>
      </c>
      <c r="E69" s="27">
        <v>5050</v>
      </c>
      <c r="F69" s="25" t="s">
        <v>11</v>
      </c>
      <c r="G69" s="28" t="s">
        <v>15</v>
      </c>
      <c r="H69" s="28" t="s">
        <v>15</v>
      </c>
      <c r="I69" s="28" t="str">
        <f t="shared" si="1"/>
        <v>yes</v>
      </c>
      <c r="J69" s="70" t="s">
        <v>15</v>
      </c>
      <c r="K69" t="s">
        <v>14</v>
      </c>
    </row>
    <row r="70" spans="1:11" ht="12.75" customHeight="1">
      <c r="A70" s="25" t="s">
        <v>58</v>
      </c>
      <c r="B70" s="26">
        <v>38777</v>
      </c>
      <c r="C70" s="25" t="s">
        <v>9</v>
      </c>
      <c r="D70" s="25" t="s">
        <v>10</v>
      </c>
      <c r="E70" s="27">
        <v>2950</v>
      </c>
      <c r="F70" s="25" t="s">
        <v>11</v>
      </c>
      <c r="G70" s="28" t="s">
        <v>15</v>
      </c>
      <c r="H70" s="28" t="s">
        <v>15</v>
      </c>
      <c r="I70" s="28" t="str">
        <f t="shared" si="1"/>
        <v>yes</v>
      </c>
      <c r="J70" s="70" t="s">
        <v>15</v>
      </c>
      <c r="K70" t="s">
        <v>14</v>
      </c>
    </row>
    <row r="71" spans="1:11" ht="12.75" customHeight="1">
      <c r="A71" s="25" t="s">
        <v>58</v>
      </c>
      <c r="B71" s="26">
        <v>38791</v>
      </c>
      <c r="C71" s="25" t="s">
        <v>9</v>
      </c>
      <c r="D71" s="25" t="s">
        <v>10</v>
      </c>
      <c r="E71" s="27">
        <v>100</v>
      </c>
      <c r="F71" s="25" t="s">
        <v>11</v>
      </c>
      <c r="G71" s="24"/>
      <c r="H71" s="24"/>
      <c r="I71" s="28">
        <f t="shared" si="1"/>
      </c>
      <c r="J71" s="71"/>
      <c r="K71" t="s">
        <v>14</v>
      </c>
    </row>
    <row r="72" spans="1:11" ht="12.75" customHeight="1">
      <c r="A72" s="25" t="s">
        <v>58</v>
      </c>
      <c r="B72" s="26">
        <v>38806</v>
      </c>
      <c r="C72" s="25" t="s">
        <v>9</v>
      </c>
      <c r="D72" s="25" t="s">
        <v>10</v>
      </c>
      <c r="E72" s="27">
        <v>3230</v>
      </c>
      <c r="F72" s="25" t="s">
        <v>11</v>
      </c>
      <c r="G72" s="28" t="s">
        <v>15</v>
      </c>
      <c r="H72" s="28" t="s">
        <v>15</v>
      </c>
      <c r="I72" s="28" t="str">
        <f>IF(E72&gt;235,"yes","")</f>
        <v>yes</v>
      </c>
      <c r="J72" s="70" t="s">
        <v>15</v>
      </c>
      <c r="K72" t="s">
        <v>14</v>
      </c>
    </row>
    <row r="73" spans="1:11" ht="12.75" customHeight="1">
      <c r="A73" s="30"/>
      <c r="B73" s="31"/>
      <c r="C73" s="30"/>
      <c r="D73" s="30"/>
      <c r="E73" s="32"/>
      <c r="F73" s="30"/>
      <c r="G73" s="33">
        <f>COUNTIF(G40:G72,"yes")</f>
        <v>27</v>
      </c>
      <c r="H73" s="33">
        <f>COUNTIF(H40:H72,"yes")</f>
        <v>24</v>
      </c>
      <c r="I73" s="33">
        <f>COUNTIF(I40:I72,"yes")</f>
        <v>23</v>
      </c>
      <c r="J73" s="33">
        <f>COUNTIF(J40:J72,"yes")</f>
        <v>19</v>
      </c>
      <c r="K73">
        <v>31</v>
      </c>
    </row>
    <row r="74" spans="1:10" ht="38.25">
      <c r="A74" s="30"/>
      <c r="B74" s="31"/>
      <c r="C74" s="30"/>
      <c r="D74" s="30"/>
      <c r="E74" s="32"/>
      <c r="F74" s="30"/>
      <c r="G74" s="41" t="s">
        <v>77</v>
      </c>
      <c r="H74" s="41" t="s">
        <v>72</v>
      </c>
      <c r="I74" s="41" t="s">
        <v>73</v>
      </c>
      <c r="J74" s="41" t="s">
        <v>91</v>
      </c>
    </row>
    <row r="75" spans="6:11" ht="12.75">
      <c r="F75" s="43" t="s">
        <v>74</v>
      </c>
      <c r="G75" s="44">
        <f>SUM(G3:G74)</f>
        <v>54</v>
      </c>
      <c r="H75" s="44">
        <f>SUM(H3:H74)</f>
        <v>50</v>
      </c>
      <c r="I75" s="44">
        <f>SUM(I3:I74)</f>
        <v>49</v>
      </c>
      <c r="J75" s="44">
        <f>SUM(J3:J74)</f>
        <v>42</v>
      </c>
      <c r="K75" s="44">
        <f>SUM(K3:K74)</f>
        <v>63</v>
      </c>
    </row>
    <row r="76" spans="6:11" ht="12.75">
      <c r="F76" s="43" t="s">
        <v>76</v>
      </c>
      <c r="G76" s="43"/>
      <c r="H76" s="44"/>
      <c r="I76" s="45"/>
      <c r="J76" s="45"/>
      <c r="K76" s="44">
        <v>11</v>
      </c>
    </row>
    <row r="77" ht="12.75">
      <c r="A77" s="1" t="s">
        <v>80</v>
      </c>
    </row>
  </sheetData>
  <sheetProtection/>
  <mergeCells count="2">
    <mergeCell ref="A3:I3"/>
    <mergeCell ref="A39:I39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80"/>
  <sheetViews>
    <sheetView zoomScalePageLayoutView="0" workbookViewId="0" topLeftCell="A1">
      <pane xSplit="9" ySplit="1" topLeftCell="J2" activePane="bottomRight" state="frozen"/>
      <selection pane="topLeft" activeCell="O193" sqref="O193"/>
      <selection pane="topRight" activeCell="O193" sqref="O193"/>
      <selection pane="bottomLeft" activeCell="O193" sqref="O193"/>
      <selection pane="bottomRight" activeCell="K1" sqref="K1"/>
    </sheetView>
  </sheetViews>
  <sheetFormatPr defaultColWidth="9.140625" defaultRowHeight="12.75"/>
  <cols>
    <col min="1" max="1" width="6.7109375" style="0" customWidth="1"/>
    <col min="2" max="2" width="12.421875" style="0" customWidth="1"/>
    <col min="3" max="3" width="8.28125" style="0" customWidth="1"/>
    <col min="4" max="4" width="10.00390625" style="0" customWidth="1"/>
    <col min="6" max="8" width="11.8515625" style="0" customWidth="1"/>
    <col min="9" max="9" width="11.8515625" style="3" customWidth="1"/>
    <col min="10" max="10" width="10.421875" style="3" customWidth="1"/>
    <col min="11" max="11" width="10.28125" style="0" customWidth="1"/>
    <col min="12" max="12" width="7.00390625" style="0" customWidth="1"/>
  </cols>
  <sheetData>
    <row r="1" spans="1:12" ht="92.25" customHeight="1">
      <c r="A1" s="18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41" t="s">
        <v>77</v>
      </c>
      <c r="H1" s="41" t="s">
        <v>72</v>
      </c>
      <c r="I1" s="41" t="s">
        <v>73</v>
      </c>
      <c r="J1" s="41" t="s">
        <v>91</v>
      </c>
      <c r="K1" s="17"/>
      <c r="L1" s="20" t="s">
        <v>56</v>
      </c>
    </row>
    <row r="2" spans="1:12" s="35" customFormat="1" ht="15" customHeight="1">
      <c r="A2" s="56" t="s">
        <v>87</v>
      </c>
      <c r="B2" s="64"/>
      <c r="C2" s="64"/>
      <c r="D2" s="64"/>
      <c r="E2" s="64"/>
      <c r="F2" s="64"/>
      <c r="G2" s="65"/>
      <c r="H2" s="65"/>
      <c r="I2" s="63"/>
      <c r="J2" s="63"/>
      <c r="K2" s="17"/>
      <c r="L2" s="50"/>
    </row>
    <row r="3" spans="1:10" ht="12.75" customHeight="1">
      <c r="A3" s="88" t="s">
        <v>54</v>
      </c>
      <c r="B3" s="89"/>
      <c r="C3" s="89"/>
      <c r="D3" s="89"/>
      <c r="E3" s="89"/>
      <c r="F3" s="89"/>
      <c r="G3" s="89"/>
      <c r="H3" s="89"/>
      <c r="I3" s="89"/>
      <c r="J3" s="74"/>
    </row>
    <row r="4" spans="1:12" ht="12.75" customHeight="1">
      <c r="A4" s="21" t="s">
        <v>68</v>
      </c>
      <c r="B4" s="22">
        <v>38057</v>
      </c>
      <c r="C4" s="21" t="s">
        <v>9</v>
      </c>
      <c r="D4" s="21" t="s">
        <v>10</v>
      </c>
      <c r="E4" s="23">
        <v>100</v>
      </c>
      <c r="F4" s="21" t="s">
        <v>11</v>
      </c>
      <c r="G4" s="24"/>
      <c r="H4" s="24"/>
      <c r="I4" s="13">
        <f aca="true" t="shared" si="0" ref="I4:I38">IF(E4&gt;235,"yes","")</f>
      </c>
      <c r="J4" s="3">
        <f aca="true" t="shared" si="1" ref="J4:J67">IF(E4&gt;400,"yes","")</f>
      </c>
      <c r="L4" t="s">
        <v>14</v>
      </c>
    </row>
    <row r="5" spans="1:12" ht="12.75" customHeight="1">
      <c r="A5" s="25" t="s">
        <v>68</v>
      </c>
      <c r="B5" s="26">
        <v>38072</v>
      </c>
      <c r="C5" s="25" t="s">
        <v>9</v>
      </c>
      <c r="D5" s="25" t="s">
        <v>10</v>
      </c>
      <c r="E5" s="27">
        <v>520</v>
      </c>
      <c r="F5" s="25" t="s">
        <v>11</v>
      </c>
      <c r="G5" s="34" t="s">
        <v>15</v>
      </c>
      <c r="H5" s="34" t="s">
        <v>15</v>
      </c>
      <c r="I5" s="13" t="str">
        <f t="shared" si="0"/>
        <v>yes</v>
      </c>
      <c r="J5" s="3" t="str">
        <f t="shared" si="1"/>
        <v>yes</v>
      </c>
      <c r="L5" t="s">
        <v>14</v>
      </c>
    </row>
    <row r="6" spans="1:12" ht="12.75" customHeight="1">
      <c r="A6" s="25" t="s">
        <v>68</v>
      </c>
      <c r="B6" s="26">
        <v>38121</v>
      </c>
      <c r="C6" s="25" t="s">
        <v>9</v>
      </c>
      <c r="D6" s="25" t="s">
        <v>10</v>
      </c>
      <c r="E6" s="27">
        <v>100</v>
      </c>
      <c r="F6" s="25" t="s">
        <v>11</v>
      </c>
      <c r="G6" s="33"/>
      <c r="H6" s="33"/>
      <c r="I6" s="13">
        <f t="shared" si="0"/>
      </c>
      <c r="J6" s="3">
        <f t="shared" si="1"/>
      </c>
      <c r="L6" t="s">
        <v>13</v>
      </c>
    </row>
    <row r="7" spans="1:12" ht="12.75" customHeight="1">
      <c r="A7" s="25" t="s">
        <v>68</v>
      </c>
      <c r="B7" s="26">
        <v>38190</v>
      </c>
      <c r="C7" s="25" t="s">
        <v>9</v>
      </c>
      <c r="D7" s="25" t="s">
        <v>10</v>
      </c>
      <c r="E7" s="27">
        <v>100</v>
      </c>
      <c r="F7" s="25" t="s">
        <v>11</v>
      </c>
      <c r="G7" s="33"/>
      <c r="H7" s="33"/>
      <c r="I7" s="13">
        <f t="shared" si="0"/>
      </c>
      <c r="J7" s="3">
        <f t="shared" si="1"/>
      </c>
      <c r="L7" t="s">
        <v>13</v>
      </c>
    </row>
    <row r="8" spans="1:12" ht="12.75" customHeight="1">
      <c r="A8" s="25" t="s">
        <v>68</v>
      </c>
      <c r="B8" s="26">
        <v>38209</v>
      </c>
      <c r="C8" s="25" t="s">
        <v>9</v>
      </c>
      <c r="D8" s="25" t="s">
        <v>10</v>
      </c>
      <c r="E8" s="27">
        <v>200</v>
      </c>
      <c r="F8" s="25" t="s">
        <v>11</v>
      </c>
      <c r="G8" s="34" t="s">
        <v>15</v>
      </c>
      <c r="H8" s="33"/>
      <c r="I8" s="13">
        <f t="shared" si="0"/>
      </c>
      <c r="J8" s="3">
        <f t="shared" si="1"/>
      </c>
      <c r="L8" t="s">
        <v>13</v>
      </c>
    </row>
    <row r="9" spans="1:12" ht="12.75" customHeight="1">
      <c r="A9" s="25" t="s">
        <v>68</v>
      </c>
      <c r="B9" s="26">
        <v>38257</v>
      </c>
      <c r="C9" s="25" t="s">
        <v>9</v>
      </c>
      <c r="D9" s="25" t="s">
        <v>10</v>
      </c>
      <c r="E9" s="27">
        <v>7.3</v>
      </c>
      <c r="F9" s="25" t="s">
        <v>11</v>
      </c>
      <c r="G9" s="33"/>
      <c r="H9" s="33"/>
      <c r="I9" s="13">
        <f t="shared" si="0"/>
      </c>
      <c r="J9" s="3">
        <f t="shared" si="1"/>
      </c>
      <c r="L9" t="s">
        <v>13</v>
      </c>
    </row>
    <row r="10" spans="1:12" ht="12.75" customHeight="1">
      <c r="A10" s="25" t="s">
        <v>68</v>
      </c>
      <c r="B10" s="26">
        <v>38289</v>
      </c>
      <c r="C10" s="25" t="s">
        <v>9</v>
      </c>
      <c r="D10" s="25" t="s">
        <v>10</v>
      </c>
      <c r="E10" s="27">
        <v>980</v>
      </c>
      <c r="F10" s="25" t="s">
        <v>11</v>
      </c>
      <c r="G10" s="34" t="s">
        <v>15</v>
      </c>
      <c r="H10" s="34" t="s">
        <v>15</v>
      </c>
      <c r="I10" s="13" t="str">
        <f t="shared" si="0"/>
        <v>yes</v>
      </c>
      <c r="J10" s="3" t="str">
        <f t="shared" si="1"/>
        <v>yes</v>
      </c>
      <c r="L10" t="s">
        <v>13</v>
      </c>
    </row>
    <row r="11" spans="1:12" ht="12.75" customHeight="1">
      <c r="A11" s="25" t="s">
        <v>68</v>
      </c>
      <c r="B11" s="26">
        <v>38295</v>
      </c>
      <c r="C11" s="25" t="s">
        <v>9</v>
      </c>
      <c r="D11" s="25" t="s">
        <v>10</v>
      </c>
      <c r="E11" s="27">
        <v>410</v>
      </c>
      <c r="F11" s="25" t="s">
        <v>11</v>
      </c>
      <c r="G11" s="34" t="s">
        <v>15</v>
      </c>
      <c r="H11" s="34" t="s">
        <v>15</v>
      </c>
      <c r="I11" s="13" t="str">
        <f t="shared" si="0"/>
        <v>yes</v>
      </c>
      <c r="J11" s="3" t="str">
        <f t="shared" si="1"/>
        <v>yes</v>
      </c>
      <c r="L11" t="s">
        <v>14</v>
      </c>
    </row>
    <row r="12" spans="1:12" ht="12.75" customHeight="1">
      <c r="A12" s="25" t="s">
        <v>68</v>
      </c>
      <c r="B12" s="26">
        <v>38330</v>
      </c>
      <c r="C12" s="25" t="s">
        <v>9</v>
      </c>
      <c r="D12" s="25" t="s">
        <v>10</v>
      </c>
      <c r="E12" s="27">
        <v>100</v>
      </c>
      <c r="F12" s="25" t="s">
        <v>11</v>
      </c>
      <c r="G12" s="33"/>
      <c r="H12" s="33"/>
      <c r="I12" s="13">
        <f t="shared" si="0"/>
      </c>
      <c r="J12" s="3">
        <f t="shared" si="1"/>
      </c>
      <c r="L12" t="s">
        <v>14</v>
      </c>
    </row>
    <row r="13" spans="1:12" ht="12.75" customHeight="1">
      <c r="A13" s="25" t="s">
        <v>68</v>
      </c>
      <c r="B13" s="26">
        <v>38343</v>
      </c>
      <c r="C13" s="25" t="s">
        <v>9</v>
      </c>
      <c r="D13" s="25" t="s">
        <v>10</v>
      </c>
      <c r="E13" s="27">
        <v>200</v>
      </c>
      <c r="F13" s="25" t="s">
        <v>11</v>
      </c>
      <c r="G13" s="34" t="s">
        <v>15</v>
      </c>
      <c r="H13" s="33"/>
      <c r="I13" s="13">
        <f t="shared" si="0"/>
      </c>
      <c r="J13" s="3">
        <f t="shared" si="1"/>
      </c>
      <c r="L13" t="s">
        <v>14</v>
      </c>
    </row>
    <row r="14" spans="1:12" ht="12.75" customHeight="1">
      <c r="A14" s="25" t="s">
        <v>68</v>
      </c>
      <c r="B14" s="26">
        <v>38352</v>
      </c>
      <c r="C14" s="25" t="s">
        <v>9</v>
      </c>
      <c r="D14" s="25" t="s">
        <v>10</v>
      </c>
      <c r="E14" s="27">
        <v>12230</v>
      </c>
      <c r="F14" s="25" t="s">
        <v>11</v>
      </c>
      <c r="G14" s="34" t="s">
        <v>15</v>
      </c>
      <c r="H14" s="34" t="s">
        <v>15</v>
      </c>
      <c r="I14" s="13" t="str">
        <f t="shared" si="0"/>
        <v>yes</v>
      </c>
      <c r="J14" s="3" t="str">
        <f t="shared" si="1"/>
        <v>yes</v>
      </c>
      <c r="L14" t="s">
        <v>14</v>
      </c>
    </row>
    <row r="15" spans="1:12" ht="12.75" customHeight="1">
      <c r="A15" s="25" t="s">
        <v>68</v>
      </c>
      <c r="B15" s="26">
        <v>38358</v>
      </c>
      <c r="C15" s="25" t="s">
        <v>9</v>
      </c>
      <c r="D15" s="25" t="s">
        <v>10</v>
      </c>
      <c r="E15" s="27">
        <v>200</v>
      </c>
      <c r="F15" s="25" t="s">
        <v>11</v>
      </c>
      <c r="G15" s="34" t="s">
        <v>15</v>
      </c>
      <c r="H15" s="33"/>
      <c r="I15" s="13">
        <f t="shared" si="0"/>
      </c>
      <c r="J15" s="3">
        <f t="shared" si="1"/>
      </c>
      <c r="L15" t="s">
        <v>14</v>
      </c>
    </row>
    <row r="16" spans="1:12" ht="12.75" customHeight="1">
      <c r="A16" s="25" t="s">
        <v>68</v>
      </c>
      <c r="B16" s="26">
        <v>38383</v>
      </c>
      <c r="C16" s="25" t="s">
        <v>9</v>
      </c>
      <c r="D16" s="25" t="s">
        <v>10</v>
      </c>
      <c r="E16" s="27">
        <v>100</v>
      </c>
      <c r="F16" s="25" t="s">
        <v>11</v>
      </c>
      <c r="G16" s="33"/>
      <c r="H16" s="33"/>
      <c r="I16" s="13">
        <f t="shared" si="0"/>
      </c>
      <c r="J16" s="3">
        <f t="shared" si="1"/>
      </c>
      <c r="L16" t="s">
        <v>14</v>
      </c>
    </row>
    <row r="17" spans="1:12" ht="12.75" customHeight="1">
      <c r="A17" s="25" t="s">
        <v>68</v>
      </c>
      <c r="B17" s="26">
        <v>38385</v>
      </c>
      <c r="C17" s="25" t="s">
        <v>9</v>
      </c>
      <c r="D17" s="25" t="s">
        <v>10</v>
      </c>
      <c r="E17" s="27">
        <v>100</v>
      </c>
      <c r="F17" s="25" t="s">
        <v>11</v>
      </c>
      <c r="G17" s="33"/>
      <c r="H17" s="33"/>
      <c r="I17" s="13">
        <f t="shared" si="0"/>
      </c>
      <c r="J17" s="3">
        <f t="shared" si="1"/>
      </c>
      <c r="L17" t="s">
        <v>14</v>
      </c>
    </row>
    <row r="18" spans="1:12" ht="12.75" customHeight="1">
      <c r="A18" s="25" t="s">
        <v>68</v>
      </c>
      <c r="B18" s="26">
        <v>38398</v>
      </c>
      <c r="C18" s="25" t="s">
        <v>9</v>
      </c>
      <c r="D18" s="25" t="s">
        <v>10</v>
      </c>
      <c r="E18" s="27">
        <v>200</v>
      </c>
      <c r="F18" s="25" t="s">
        <v>11</v>
      </c>
      <c r="G18" s="34" t="s">
        <v>15</v>
      </c>
      <c r="H18" s="33"/>
      <c r="I18" s="13">
        <f t="shared" si="0"/>
      </c>
      <c r="J18" s="3">
        <f t="shared" si="1"/>
      </c>
      <c r="L18" t="s">
        <v>14</v>
      </c>
    </row>
    <row r="19" spans="1:12" ht="12.75" customHeight="1">
      <c r="A19" s="25" t="s">
        <v>68</v>
      </c>
      <c r="B19" s="26">
        <v>38406</v>
      </c>
      <c r="C19" s="25" t="s">
        <v>9</v>
      </c>
      <c r="D19" s="25" t="s">
        <v>10</v>
      </c>
      <c r="E19" s="27">
        <v>1220</v>
      </c>
      <c r="F19" s="25" t="s">
        <v>11</v>
      </c>
      <c r="G19" s="34" t="s">
        <v>15</v>
      </c>
      <c r="H19" s="34" t="s">
        <v>15</v>
      </c>
      <c r="I19" s="13" t="str">
        <f t="shared" si="0"/>
        <v>yes</v>
      </c>
      <c r="J19" s="3" t="str">
        <f t="shared" si="1"/>
        <v>yes</v>
      </c>
      <c r="L19" t="s">
        <v>14</v>
      </c>
    </row>
    <row r="20" spans="1:12" ht="12.75" customHeight="1">
      <c r="A20" s="25" t="s">
        <v>68</v>
      </c>
      <c r="B20" s="26">
        <v>38426</v>
      </c>
      <c r="C20" s="25" t="s">
        <v>9</v>
      </c>
      <c r="D20" s="25" t="s">
        <v>10</v>
      </c>
      <c r="E20" s="27">
        <v>0</v>
      </c>
      <c r="F20" s="25" t="s">
        <v>11</v>
      </c>
      <c r="G20" s="33"/>
      <c r="H20" s="33"/>
      <c r="I20" s="13">
        <f t="shared" si="0"/>
      </c>
      <c r="J20" s="3">
        <f t="shared" si="1"/>
      </c>
      <c r="L20" t="s">
        <v>14</v>
      </c>
    </row>
    <row r="21" spans="1:12" ht="12.75" customHeight="1">
      <c r="A21" s="25" t="s">
        <v>68</v>
      </c>
      <c r="B21" s="26">
        <v>38433</v>
      </c>
      <c r="C21" s="25" t="s">
        <v>9</v>
      </c>
      <c r="D21" s="25" t="s">
        <v>10</v>
      </c>
      <c r="E21" s="27">
        <v>100</v>
      </c>
      <c r="F21" s="25" t="s">
        <v>11</v>
      </c>
      <c r="G21" s="33"/>
      <c r="H21" s="33"/>
      <c r="I21" s="13">
        <f t="shared" si="0"/>
      </c>
      <c r="J21" s="3">
        <f t="shared" si="1"/>
      </c>
      <c r="L21" t="s">
        <v>14</v>
      </c>
    </row>
    <row r="22" spans="1:12" ht="12.75" customHeight="1">
      <c r="A22" s="25" t="s">
        <v>68</v>
      </c>
      <c r="B22" s="26">
        <v>38449</v>
      </c>
      <c r="C22" s="25" t="s">
        <v>9</v>
      </c>
      <c r="D22" s="25" t="s">
        <v>10</v>
      </c>
      <c r="E22" s="27">
        <v>100</v>
      </c>
      <c r="F22" s="25" t="s">
        <v>11</v>
      </c>
      <c r="G22" s="33"/>
      <c r="H22" s="33"/>
      <c r="I22" s="13">
        <f t="shared" si="0"/>
      </c>
      <c r="J22" s="3">
        <f t="shared" si="1"/>
      </c>
      <c r="L22" t="s">
        <v>13</v>
      </c>
    </row>
    <row r="23" spans="1:12" ht="12.75" customHeight="1">
      <c r="A23" s="25" t="s">
        <v>68</v>
      </c>
      <c r="B23" s="26">
        <v>38496</v>
      </c>
      <c r="C23" s="25" t="s">
        <v>9</v>
      </c>
      <c r="D23" s="25" t="s">
        <v>10</v>
      </c>
      <c r="E23" s="27">
        <v>100</v>
      </c>
      <c r="F23" s="25" t="s">
        <v>11</v>
      </c>
      <c r="G23" s="33"/>
      <c r="H23" s="33"/>
      <c r="I23" s="13">
        <f t="shared" si="0"/>
      </c>
      <c r="J23" s="3">
        <f t="shared" si="1"/>
      </c>
      <c r="L23" t="s">
        <v>13</v>
      </c>
    </row>
    <row r="24" spans="1:12" ht="12.75" customHeight="1">
      <c r="A24" s="25" t="s">
        <v>68</v>
      </c>
      <c r="B24" s="26">
        <v>38524</v>
      </c>
      <c r="C24" s="25" t="s">
        <v>9</v>
      </c>
      <c r="D24" s="25" t="s">
        <v>10</v>
      </c>
      <c r="E24" s="27">
        <v>200</v>
      </c>
      <c r="F24" s="25" t="s">
        <v>11</v>
      </c>
      <c r="G24" s="34" t="s">
        <v>15</v>
      </c>
      <c r="H24" s="33"/>
      <c r="I24" s="13">
        <f t="shared" si="0"/>
      </c>
      <c r="J24" s="3">
        <f t="shared" si="1"/>
      </c>
      <c r="L24" t="s">
        <v>13</v>
      </c>
    </row>
    <row r="25" spans="1:12" ht="12.75" customHeight="1">
      <c r="A25" s="25" t="s">
        <v>68</v>
      </c>
      <c r="B25" s="26">
        <v>38546</v>
      </c>
      <c r="C25" s="25" t="s">
        <v>9</v>
      </c>
      <c r="D25" s="25" t="s">
        <v>10</v>
      </c>
      <c r="E25" s="27">
        <v>860</v>
      </c>
      <c r="F25" s="25" t="s">
        <v>11</v>
      </c>
      <c r="G25" s="34" t="s">
        <v>15</v>
      </c>
      <c r="H25" s="34" t="s">
        <v>15</v>
      </c>
      <c r="I25" s="13" t="str">
        <f t="shared" si="0"/>
        <v>yes</v>
      </c>
      <c r="J25" s="3" t="str">
        <f t="shared" si="1"/>
        <v>yes</v>
      </c>
      <c r="L25" t="s">
        <v>13</v>
      </c>
    </row>
    <row r="26" spans="1:12" ht="12.75" customHeight="1">
      <c r="A26" s="25" t="s">
        <v>68</v>
      </c>
      <c r="B26" s="26">
        <v>38575</v>
      </c>
      <c r="C26" s="25" t="s">
        <v>9</v>
      </c>
      <c r="D26" s="25" t="s">
        <v>10</v>
      </c>
      <c r="E26" s="27">
        <v>2010</v>
      </c>
      <c r="F26" s="25" t="s">
        <v>11</v>
      </c>
      <c r="G26" s="34" t="s">
        <v>15</v>
      </c>
      <c r="H26" s="34" t="s">
        <v>15</v>
      </c>
      <c r="I26" s="13" t="str">
        <f t="shared" si="0"/>
        <v>yes</v>
      </c>
      <c r="J26" s="3" t="str">
        <f t="shared" si="1"/>
        <v>yes</v>
      </c>
      <c r="L26" t="s">
        <v>13</v>
      </c>
    </row>
    <row r="27" spans="1:12" ht="12.75" customHeight="1">
      <c r="A27" s="25" t="s">
        <v>68</v>
      </c>
      <c r="B27" s="26">
        <v>38617</v>
      </c>
      <c r="C27" s="25" t="s">
        <v>9</v>
      </c>
      <c r="D27" s="25" t="s">
        <v>10</v>
      </c>
      <c r="E27" s="27">
        <v>620</v>
      </c>
      <c r="F27" s="25" t="s">
        <v>11</v>
      </c>
      <c r="G27" s="34" t="s">
        <v>15</v>
      </c>
      <c r="H27" s="34" t="s">
        <v>15</v>
      </c>
      <c r="I27" s="13" t="str">
        <f t="shared" si="0"/>
        <v>yes</v>
      </c>
      <c r="J27" s="3" t="str">
        <f t="shared" si="1"/>
        <v>yes</v>
      </c>
      <c r="L27" t="s">
        <v>13</v>
      </c>
    </row>
    <row r="28" spans="1:12" ht="12.75" customHeight="1">
      <c r="A28" s="25" t="s">
        <v>68</v>
      </c>
      <c r="B28" s="26">
        <v>38651</v>
      </c>
      <c r="C28" s="25" t="s">
        <v>9</v>
      </c>
      <c r="D28" s="25" t="s">
        <v>10</v>
      </c>
      <c r="E28" s="27">
        <v>600</v>
      </c>
      <c r="F28" s="25" t="s">
        <v>11</v>
      </c>
      <c r="G28" s="34" t="s">
        <v>15</v>
      </c>
      <c r="H28" s="34" t="s">
        <v>15</v>
      </c>
      <c r="I28" s="13" t="str">
        <f t="shared" si="0"/>
        <v>yes</v>
      </c>
      <c r="J28" s="3" t="str">
        <f t="shared" si="1"/>
        <v>yes</v>
      </c>
      <c r="L28" t="s">
        <v>13</v>
      </c>
    </row>
    <row r="29" spans="1:12" ht="12.75" customHeight="1">
      <c r="A29" s="25" t="s">
        <v>68</v>
      </c>
      <c r="B29" s="26">
        <v>38678</v>
      </c>
      <c r="C29" s="25" t="s">
        <v>9</v>
      </c>
      <c r="D29" s="25" t="s">
        <v>10</v>
      </c>
      <c r="E29" s="27">
        <v>0</v>
      </c>
      <c r="F29" s="25" t="s">
        <v>11</v>
      </c>
      <c r="G29" s="33"/>
      <c r="H29" s="33"/>
      <c r="I29" s="13">
        <f t="shared" si="0"/>
      </c>
      <c r="J29" s="3">
        <f t="shared" si="1"/>
      </c>
      <c r="L29" t="s">
        <v>14</v>
      </c>
    </row>
    <row r="30" spans="1:12" ht="12.75" customHeight="1">
      <c r="A30" s="25" t="s">
        <v>68</v>
      </c>
      <c r="B30" s="26">
        <v>38694</v>
      </c>
      <c r="C30" s="25" t="s">
        <v>9</v>
      </c>
      <c r="D30" s="25" t="s">
        <v>10</v>
      </c>
      <c r="E30" s="27">
        <v>200</v>
      </c>
      <c r="F30" s="25" t="s">
        <v>11</v>
      </c>
      <c r="G30" s="34" t="s">
        <v>15</v>
      </c>
      <c r="H30" s="33"/>
      <c r="I30" s="13">
        <f t="shared" si="0"/>
      </c>
      <c r="J30" s="3">
        <f t="shared" si="1"/>
      </c>
      <c r="L30" t="s">
        <v>14</v>
      </c>
    </row>
    <row r="31" spans="1:12" ht="12.75" customHeight="1">
      <c r="A31" s="25" t="s">
        <v>68</v>
      </c>
      <c r="B31" s="26">
        <v>38707</v>
      </c>
      <c r="C31" s="25" t="s">
        <v>9</v>
      </c>
      <c r="D31" s="25" t="s">
        <v>10</v>
      </c>
      <c r="E31" s="27">
        <v>100</v>
      </c>
      <c r="F31" s="25" t="s">
        <v>11</v>
      </c>
      <c r="G31" s="33"/>
      <c r="H31" s="33"/>
      <c r="I31" s="13">
        <f t="shared" si="0"/>
      </c>
      <c r="J31" s="3">
        <f t="shared" si="1"/>
      </c>
      <c r="L31" t="s">
        <v>14</v>
      </c>
    </row>
    <row r="32" spans="1:12" ht="12.75" customHeight="1">
      <c r="A32" s="25" t="s">
        <v>68</v>
      </c>
      <c r="B32" s="26">
        <v>38727</v>
      </c>
      <c r="C32" s="25" t="s">
        <v>9</v>
      </c>
      <c r="D32" s="25" t="s">
        <v>10</v>
      </c>
      <c r="E32" s="27">
        <v>200</v>
      </c>
      <c r="F32" s="25" t="s">
        <v>11</v>
      </c>
      <c r="G32" s="34" t="s">
        <v>15</v>
      </c>
      <c r="H32" s="33"/>
      <c r="I32" s="13">
        <f t="shared" si="0"/>
      </c>
      <c r="J32" s="3">
        <f t="shared" si="1"/>
      </c>
      <c r="L32" t="s">
        <v>14</v>
      </c>
    </row>
    <row r="33" spans="1:12" ht="12.75" customHeight="1">
      <c r="A33" s="25" t="s">
        <v>68</v>
      </c>
      <c r="B33" s="26">
        <v>38750</v>
      </c>
      <c r="C33" s="25" t="s">
        <v>9</v>
      </c>
      <c r="D33" s="25" t="s">
        <v>10</v>
      </c>
      <c r="E33" s="27">
        <v>100</v>
      </c>
      <c r="F33" s="25" t="s">
        <v>11</v>
      </c>
      <c r="G33" s="33"/>
      <c r="H33" s="33"/>
      <c r="I33" s="13">
        <f t="shared" si="0"/>
      </c>
      <c r="J33" s="3">
        <f t="shared" si="1"/>
      </c>
      <c r="L33" t="s">
        <v>14</v>
      </c>
    </row>
    <row r="34" spans="1:12" ht="12.75" customHeight="1">
      <c r="A34" s="25" t="s">
        <v>68</v>
      </c>
      <c r="B34" s="26">
        <v>38771</v>
      </c>
      <c r="C34" s="25" t="s">
        <v>9</v>
      </c>
      <c r="D34" s="25" t="s">
        <v>10</v>
      </c>
      <c r="E34" s="27">
        <v>100</v>
      </c>
      <c r="F34" s="25" t="s">
        <v>11</v>
      </c>
      <c r="G34" s="33"/>
      <c r="H34" s="33"/>
      <c r="I34" s="13">
        <f t="shared" si="0"/>
      </c>
      <c r="J34" s="3">
        <f t="shared" si="1"/>
      </c>
      <c r="L34" t="s">
        <v>14</v>
      </c>
    </row>
    <row r="35" spans="1:12" ht="12.75" customHeight="1">
      <c r="A35" s="25" t="s">
        <v>68</v>
      </c>
      <c r="B35" s="26">
        <v>38776</v>
      </c>
      <c r="C35" s="25" t="s">
        <v>9</v>
      </c>
      <c r="D35" s="25" t="s">
        <v>10</v>
      </c>
      <c r="E35" s="27">
        <v>1450</v>
      </c>
      <c r="F35" s="25" t="s">
        <v>11</v>
      </c>
      <c r="G35" s="34" t="s">
        <v>15</v>
      </c>
      <c r="H35" s="34" t="s">
        <v>15</v>
      </c>
      <c r="I35" s="13" t="str">
        <f t="shared" si="0"/>
        <v>yes</v>
      </c>
      <c r="J35" s="3" t="str">
        <f t="shared" si="1"/>
        <v>yes</v>
      </c>
      <c r="L35" t="s">
        <v>14</v>
      </c>
    </row>
    <row r="36" spans="1:12" ht="12.75" customHeight="1">
      <c r="A36" s="25" t="s">
        <v>68</v>
      </c>
      <c r="B36" s="26">
        <v>38783</v>
      </c>
      <c r="C36" s="25" t="s">
        <v>9</v>
      </c>
      <c r="D36" s="25" t="s">
        <v>10</v>
      </c>
      <c r="E36" s="27">
        <v>740</v>
      </c>
      <c r="F36" s="25" t="s">
        <v>11</v>
      </c>
      <c r="G36" s="34" t="s">
        <v>15</v>
      </c>
      <c r="H36" s="34" t="s">
        <v>15</v>
      </c>
      <c r="I36" s="13" t="str">
        <f t="shared" si="0"/>
        <v>yes</v>
      </c>
      <c r="J36" s="3" t="str">
        <f t="shared" si="1"/>
        <v>yes</v>
      </c>
      <c r="L36" t="s">
        <v>14</v>
      </c>
    </row>
    <row r="37" spans="1:12" ht="12.75" customHeight="1">
      <c r="A37" s="25" t="s">
        <v>68</v>
      </c>
      <c r="B37" s="26">
        <v>38797</v>
      </c>
      <c r="C37" s="25" t="s">
        <v>9</v>
      </c>
      <c r="D37" s="25" t="s">
        <v>10</v>
      </c>
      <c r="E37" s="27">
        <v>730</v>
      </c>
      <c r="F37" s="25" t="s">
        <v>11</v>
      </c>
      <c r="G37" s="34" t="s">
        <v>15</v>
      </c>
      <c r="H37" s="34" t="s">
        <v>15</v>
      </c>
      <c r="I37" s="13" t="str">
        <f t="shared" si="0"/>
        <v>yes</v>
      </c>
      <c r="J37" s="3" t="str">
        <f t="shared" si="1"/>
        <v>yes</v>
      </c>
      <c r="L37" t="s">
        <v>14</v>
      </c>
    </row>
    <row r="38" spans="1:12" ht="12.75" customHeight="1">
      <c r="A38" s="25" t="s">
        <v>68</v>
      </c>
      <c r="B38" s="26">
        <v>38805</v>
      </c>
      <c r="C38" s="25" t="s">
        <v>9</v>
      </c>
      <c r="D38" s="25" t="s">
        <v>10</v>
      </c>
      <c r="E38" s="27">
        <v>2430</v>
      </c>
      <c r="F38" s="25" t="s">
        <v>11</v>
      </c>
      <c r="G38" s="34" t="s">
        <v>15</v>
      </c>
      <c r="H38" s="34" t="s">
        <v>15</v>
      </c>
      <c r="I38" s="13" t="str">
        <f t="shared" si="0"/>
        <v>yes</v>
      </c>
      <c r="J38" s="3" t="str">
        <f t="shared" si="1"/>
        <v>yes</v>
      </c>
      <c r="L38" t="s">
        <v>14</v>
      </c>
    </row>
    <row r="39" spans="1:11" ht="12.75" customHeight="1">
      <c r="A39" s="30"/>
      <c r="B39" s="31"/>
      <c r="C39" s="30"/>
      <c r="D39" s="30"/>
      <c r="E39" s="32"/>
      <c r="F39" s="30"/>
      <c r="G39" s="33">
        <f>COUNTIF(G4:G38,"yes")</f>
        <v>20</v>
      </c>
      <c r="H39" s="33">
        <f>COUNTIF(H4:H38,"yes")</f>
        <v>13</v>
      </c>
      <c r="I39" s="33">
        <f>COUNTIF(I4:I38,"yes")</f>
        <v>13</v>
      </c>
      <c r="J39" s="33">
        <f>COUNTIF(J4:J38,"yes")</f>
        <v>13</v>
      </c>
      <c r="K39" s="33">
        <f>37-2</f>
        <v>35</v>
      </c>
    </row>
    <row r="40" spans="1:10" ht="12.75" customHeight="1">
      <c r="A40" s="88" t="s">
        <v>55</v>
      </c>
      <c r="B40" s="89"/>
      <c r="C40" s="89"/>
      <c r="D40" s="89"/>
      <c r="E40" s="89"/>
      <c r="F40" s="89"/>
      <c r="G40" s="89"/>
      <c r="H40" s="89"/>
      <c r="I40" s="89"/>
      <c r="J40" s="3">
        <f t="shared" si="1"/>
      </c>
    </row>
    <row r="41" spans="1:12" ht="12.75" customHeight="1">
      <c r="A41" s="21" t="s">
        <v>69</v>
      </c>
      <c r="B41" s="22">
        <v>38093</v>
      </c>
      <c r="C41" s="21" t="s">
        <v>9</v>
      </c>
      <c r="D41" s="21" t="s">
        <v>10</v>
      </c>
      <c r="E41" s="23">
        <v>100</v>
      </c>
      <c r="F41" s="21" t="s">
        <v>11</v>
      </c>
      <c r="G41" s="33"/>
      <c r="H41" s="33"/>
      <c r="I41" s="13">
        <f aca="true" t="shared" si="2" ref="I41:I73">IF(E41&gt;235,"yes","")</f>
      </c>
      <c r="J41" s="3">
        <f t="shared" si="1"/>
      </c>
      <c r="L41" t="s">
        <v>13</v>
      </c>
    </row>
    <row r="42" spans="1:12" ht="12.75" customHeight="1">
      <c r="A42" s="25" t="s">
        <v>69</v>
      </c>
      <c r="B42" s="26">
        <v>38121</v>
      </c>
      <c r="C42" s="25" t="s">
        <v>9</v>
      </c>
      <c r="D42" s="25" t="s">
        <v>10</v>
      </c>
      <c r="E42" s="27">
        <v>100</v>
      </c>
      <c r="F42" s="25" t="s">
        <v>11</v>
      </c>
      <c r="G42" s="33"/>
      <c r="H42" s="33"/>
      <c r="I42" s="13">
        <f t="shared" si="2"/>
      </c>
      <c r="J42" s="3">
        <f t="shared" si="1"/>
      </c>
      <c r="L42" t="s">
        <v>13</v>
      </c>
    </row>
    <row r="43" spans="1:12" ht="12.75" customHeight="1">
      <c r="A43" s="25" t="s">
        <v>69</v>
      </c>
      <c r="B43" s="26">
        <v>38190</v>
      </c>
      <c r="C43" s="25" t="s">
        <v>9</v>
      </c>
      <c r="D43" s="25" t="s">
        <v>10</v>
      </c>
      <c r="E43" s="27">
        <v>100</v>
      </c>
      <c r="F43" s="25" t="s">
        <v>11</v>
      </c>
      <c r="G43" s="33"/>
      <c r="H43" s="33"/>
      <c r="I43" s="13">
        <f t="shared" si="2"/>
      </c>
      <c r="J43" s="3">
        <f t="shared" si="1"/>
      </c>
      <c r="L43" t="s">
        <v>13</v>
      </c>
    </row>
    <row r="44" spans="1:12" ht="12.75" customHeight="1">
      <c r="A44" s="25" t="s">
        <v>69</v>
      </c>
      <c r="B44" s="26">
        <v>38209</v>
      </c>
      <c r="C44" s="25" t="s">
        <v>9</v>
      </c>
      <c r="D44" s="25" t="s">
        <v>10</v>
      </c>
      <c r="E44" s="27">
        <v>200</v>
      </c>
      <c r="F44" s="25" t="s">
        <v>11</v>
      </c>
      <c r="G44" s="34" t="s">
        <v>15</v>
      </c>
      <c r="H44" s="33"/>
      <c r="I44" s="13">
        <f t="shared" si="2"/>
      </c>
      <c r="J44" s="3">
        <f t="shared" si="1"/>
      </c>
      <c r="L44" t="s">
        <v>13</v>
      </c>
    </row>
    <row r="45" spans="1:12" ht="12.75" customHeight="1">
      <c r="A45" s="25" t="s">
        <v>69</v>
      </c>
      <c r="B45" s="26">
        <v>38257</v>
      </c>
      <c r="C45" s="25" t="s">
        <v>9</v>
      </c>
      <c r="D45" s="25" t="s">
        <v>10</v>
      </c>
      <c r="E45" s="27">
        <v>1</v>
      </c>
      <c r="F45" s="25" t="s">
        <v>11</v>
      </c>
      <c r="G45" s="33"/>
      <c r="H45" s="33"/>
      <c r="I45" s="13">
        <f t="shared" si="2"/>
      </c>
      <c r="J45" s="3">
        <f t="shared" si="1"/>
      </c>
      <c r="L45" t="s">
        <v>13</v>
      </c>
    </row>
    <row r="46" spans="1:12" ht="12.75" customHeight="1">
      <c r="A46" s="25" t="s">
        <v>69</v>
      </c>
      <c r="B46" s="26">
        <v>38289</v>
      </c>
      <c r="C46" s="25" t="s">
        <v>9</v>
      </c>
      <c r="D46" s="25" t="s">
        <v>10</v>
      </c>
      <c r="E46" s="27">
        <v>1100</v>
      </c>
      <c r="F46" s="25" t="s">
        <v>11</v>
      </c>
      <c r="G46" s="34" t="s">
        <v>15</v>
      </c>
      <c r="H46" s="34" t="s">
        <v>15</v>
      </c>
      <c r="I46" s="13" t="str">
        <f t="shared" si="2"/>
        <v>yes</v>
      </c>
      <c r="J46" s="3" t="str">
        <f t="shared" si="1"/>
        <v>yes</v>
      </c>
      <c r="L46" t="s">
        <v>13</v>
      </c>
    </row>
    <row r="47" spans="1:12" ht="12.75" customHeight="1">
      <c r="A47" s="25" t="s">
        <v>69</v>
      </c>
      <c r="B47" s="26">
        <v>38295</v>
      </c>
      <c r="C47" s="25" t="s">
        <v>9</v>
      </c>
      <c r="D47" s="25" t="s">
        <v>10</v>
      </c>
      <c r="E47" s="27">
        <v>1730</v>
      </c>
      <c r="F47" s="25" t="s">
        <v>11</v>
      </c>
      <c r="G47" s="34" t="s">
        <v>15</v>
      </c>
      <c r="H47" s="34" t="s">
        <v>15</v>
      </c>
      <c r="I47" s="13" t="str">
        <f t="shared" si="2"/>
        <v>yes</v>
      </c>
      <c r="J47" s="3" t="str">
        <f t="shared" si="1"/>
        <v>yes</v>
      </c>
      <c r="L47" t="s">
        <v>14</v>
      </c>
    </row>
    <row r="48" spans="1:12" ht="12.75" customHeight="1">
      <c r="A48" s="25" t="s">
        <v>69</v>
      </c>
      <c r="B48" s="26">
        <v>38330</v>
      </c>
      <c r="C48" s="25" t="s">
        <v>9</v>
      </c>
      <c r="D48" s="25" t="s">
        <v>10</v>
      </c>
      <c r="E48" s="27">
        <v>1220</v>
      </c>
      <c r="F48" s="25" t="s">
        <v>11</v>
      </c>
      <c r="G48" s="34" t="s">
        <v>15</v>
      </c>
      <c r="H48" s="34" t="s">
        <v>15</v>
      </c>
      <c r="I48" s="13" t="str">
        <f t="shared" si="2"/>
        <v>yes</v>
      </c>
      <c r="J48" s="3" t="str">
        <f t="shared" si="1"/>
        <v>yes</v>
      </c>
      <c r="L48" t="s">
        <v>14</v>
      </c>
    </row>
    <row r="49" spans="1:12" ht="12.75" customHeight="1">
      <c r="A49" s="25" t="s">
        <v>69</v>
      </c>
      <c r="B49" s="26">
        <v>38343</v>
      </c>
      <c r="C49" s="25" t="s">
        <v>9</v>
      </c>
      <c r="D49" s="25" t="s">
        <v>10</v>
      </c>
      <c r="E49" s="27">
        <v>3050</v>
      </c>
      <c r="F49" s="25" t="s">
        <v>11</v>
      </c>
      <c r="G49" s="34" t="s">
        <v>15</v>
      </c>
      <c r="H49" s="34" t="s">
        <v>15</v>
      </c>
      <c r="I49" s="13" t="str">
        <f t="shared" si="2"/>
        <v>yes</v>
      </c>
      <c r="J49" s="3" t="str">
        <f t="shared" si="1"/>
        <v>yes</v>
      </c>
      <c r="L49" t="s">
        <v>14</v>
      </c>
    </row>
    <row r="50" spans="1:12" ht="12.75" customHeight="1">
      <c r="A50" s="25" t="s">
        <v>69</v>
      </c>
      <c r="B50" s="26">
        <v>38358</v>
      </c>
      <c r="C50" s="25" t="s">
        <v>9</v>
      </c>
      <c r="D50" s="25" t="s">
        <v>10</v>
      </c>
      <c r="E50" s="27">
        <v>310</v>
      </c>
      <c r="F50" s="25" t="s">
        <v>11</v>
      </c>
      <c r="G50" s="34" t="s">
        <v>15</v>
      </c>
      <c r="H50" s="34" t="s">
        <v>15</v>
      </c>
      <c r="I50" s="13" t="str">
        <f t="shared" si="2"/>
        <v>yes</v>
      </c>
      <c r="J50" s="3">
        <f t="shared" si="1"/>
      </c>
      <c r="L50" t="s">
        <v>14</v>
      </c>
    </row>
    <row r="51" spans="1:12" ht="12.75" customHeight="1">
      <c r="A51" s="25" t="s">
        <v>69</v>
      </c>
      <c r="B51" s="26">
        <v>38383</v>
      </c>
      <c r="C51" s="25" t="s">
        <v>9</v>
      </c>
      <c r="D51" s="25" t="s">
        <v>10</v>
      </c>
      <c r="E51" s="27">
        <v>100</v>
      </c>
      <c r="F51" s="25" t="s">
        <v>11</v>
      </c>
      <c r="G51" s="33"/>
      <c r="H51" s="33"/>
      <c r="I51" s="13">
        <f t="shared" si="2"/>
      </c>
      <c r="J51" s="3">
        <f t="shared" si="1"/>
      </c>
      <c r="L51" t="s">
        <v>14</v>
      </c>
    </row>
    <row r="52" spans="1:12" ht="12.75" customHeight="1">
      <c r="A52" s="25" t="s">
        <v>69</v>
      </c>
      <c r="B52" s="26">
        <v>38385</v>
      </c>
      <c r="C52" s="25" t="s">
        <v>9</v>
      </c>
      <c r="D52" s="25" t="s">
        <v>10</v>
      </c>
      <c r="E52" s="27">
        <v>2090</v>
      </c>
      <c r="F52" s="25" t="s">
        <v>11</v>
      </c>
      <c r="G52" s="34" t="s">
        <v>15</v>
      </c>
      <c r="H52" s="34" t="s">
        <v>15</v>
      </c>
      <c r="I52" s="13" t="str">
        <f t="shared" si="2"/>
        <v>yes</v>
      </c>
      <c r="J52" s="3" t="str">
        <f t="shared" si="1"/>
        <v>yes</v>
      </c>
      <c r="L52" t="s">
        <v>14</v>
      </c>
    </row>
    <row r="53" spans="1:12" ht="12.75" customHeight="1">
      <c r="A53" s="25" t="s">
        <v>69</v>
      </c>
      <c r="B53" s="26">
        <v>38385</v>
      </c>
      <c r="C53" s="25" t="s">
        <v>9</v>
      </c>
      <c r="D53" s="25" t="s">
        <v>10</v>
      </c>
      <c r="E53" s="27">
        <v>630</v>
      </c>
      <c r="F53" s="25" t="s">
        <v>11</v>
      </c>
      <c r="G53" s="34" t="s">
        <v>15</v>
      </c>
      <c r="H53" s="34" t="s">
        <v>15</v>
      </c>
      <c r="I53" s="13" t="str">
        <f t="shared" si="2"/>
        <v>yes</v>
      </c>
      <c r="J53" s="3" t="str">
        <f t="shared" si="1"/>
        <v>yes</v>
      </c>
      <c r="L53" t="s">
        <v>14</v>
      </c>
    </row>
    <row r="54" spans="1:12" ht="12.75" customHeight="1">
      <c r="A54" s="25" t="s">
        <v>69</v>
      </c>
      <c r="B54" s="26">
        <v>38398</v>
      </c>
      <c r="C54" s="25" t="s">
        <v>9</v>
      </c>
      <c r="D54" s="25" t="s">
        <v>10</v>
      </c>
      <c r="E54" s="27">
        <v>100</v>
      </c>
      <c r="F54" s="25" t="s">
        <v>11</v>
      </c>
      <c r="G54" s="33"/>
      <c r="H54" s="33"/>
      <c r="I54" s="13">
        <f t="shared" si="2"/>
      </c>
      <c r="J54" s="3">
        <f t="shared" si="1"/>
      </c>
      <c r="L54" t="s">
        <v>14</v>
      </c>
    </row>
    <row r="55" spans="1:12" ht="12.75" customHeight="1">
      <c r="A55" s="25" t="s">
        <v>69</v>
      </c>
      <c r="B55" s="26">
        <v>38406</v>
      </c>
      <c r="C55" s="25" t="s">
        <v>9</v>
      </c>
      <c r="D55" s="25" t="s">
        <v>10</v>
      </c>
      <c r="E55" s="27">
        <v>3180</v>
      </c>
      <c r="F55" s="25" t="s">
        <v>11</v>
      </c>
      <c r="G55" s="34" t="s">
        <v>15</v>
      </c>
      <c r="H55" s="34" t="s">
        <v>15</v>
      </c>
      <c r="I55" s="13" t="str">
        <f t="shared" si="2"/>
        <v>yes</v>
      </c>
      <c r="J55" s="3" t="str">
        <f t="shared" si="1"/>
        <v>yes</v>
      </c>
      <c r="L55" t="s">
        <v>14</v>
      </c>
    </row>
    <row r="56" spans="1:12" ht="12.75" customHeight="1">
      <c r="A56" s="25" t="s">
        <v>69</v>
      </c>
      <c r="B56" s="26">
        <v>38422</v>
      </c>
      <c r="C56" s="25" t="s">
        <v>9</v>
      </c>
      <c r="D56" s="25" t="s">
        <v>10</v>
      </c>
      <c r="E56" s="27">
        <v>3360</v>
      </c>
      <c r="F56" s="25" t="s">
        <v>11</v>
      </c>
      <c r="G56" s="34" t="s">
        <v>15</v>
      </c>
      <c r="H56" s="34" t="s">
        <v>15</v>
      </c>
      <c r="I56" s="13" t="str">
        <f t="shared" si="2"/>
        <v>yes</v>
      </c>
      <c r="J56" s="3" t="str">
        <f t="shared" si="1"/>
        <v>yes</v>
      </c>
      <c r="L56" t="s">
        <v>14</v>
      </c>
    </row>
    <row r="57" spans="1:12" ht="12.75" customHeight="1">
      <c r="A57" s="25" t="s">
        <v>69</v>
      </c>
      <c r="B57" s="26">
        <v>38433</v>
      </c>
      <c r="C57" s="25" t="s">
        <v>9</v>
      </c>
      <c r="D57" s="25" t="s">
        <v>10</v>
      </c>
      <c r="E57" s="27">
        <v>100</v>
      </c>
      <c r="F57" s="25" t="s">
        <v>11</v>
      </c>
      <c r="G57" s="33"/>
      <c r="H57" s="33"/>
      <c r="I57" s="13">
        <f t="shared" si="2"/>
      </c>
      <c r="J57" s="3">
        <f t="shared" si="1"/>
      </c>
      <c r="L57" t="s">
        <v>14</v>
      </c>
    </row>
    <row r="58" spans="1:12" ht="12.75" customHeight="1">
      <c r="A58" s="25" t="s">
        <v>69</v>
      </c>
      <c r="B58" s="26">
        <v>38496</v>
      </c>
      <c r="C58" s="25" t="s">
        <v>9</v>
      </c>
      <c r="D58" s="25" t="s">
        <v>10</v>
      </c>
      <c r="E58" s="27">
        <v>310</v>
      </c>
      <c r="F58" s="25" t="s">
        <v>11</v>
      </c>
      <c r="G58" s="34" t="s">
        <v>15</v>
      </c>
      <c r="H58" s="34" t="s">
        <v>15</v>
      </c>
      <c r="I58" s="13" t="str">
        <f t="shared" si="2"/>
        <v>yes</v>
      </c>
      <c r="J58" s="3">
        <f t="shared" si="1"/>
      </c>
      <c r="L58" t="s">
        <v>13</v>
      </c>
    </row>
    <row r="59" spans="1:12" ht="12.75" customHeight="1">
      <c r="A59" s="25" t="s">
        <v>69</v>
      </c>
      <c r="B59" s="26">
        <v>38512</v>
      </c>
      <c r="C59" s="25" t="s">
        <v>9</v>
      </c>
      <c r="D59" s="25" t="s">
        <v>10</v>
      </c>
      <c r="E59" s="27">
        <v>520</v>
      </c>
      <c r="F59" s="25" t="s">
        <v>11</v>
      </c>
      <c r="G59" s="34" t="s">
        <v>15</v>
      </c>
      <c r="H59" s="34" t="s">
        <v>15</v>
      </c>
      <c r="I59" s="13" t="str">
        <f t="shared" si="2"/>
        <v>yes</v>
      </c>
      <c r="J59" s="3" t="str">
        <f t="shared" si="1"/>
        <v>yes</v>
      </c>
      <c r="L59" t="s">
        <v>13</v>
      </c>
    </row>
    <row r="60" spans="1:12" ht="12.75" customHeight="1">
      <c r="A60" s="25" t="s">
        <v>69</v>
      </c>
      <c r="B60" s="26">
        <v>38546</v>
      </c>
      <c r="C60" s="25" t="s">
        <v>9</v>
      </c>
      <c r="D60" s="25" t="s">
        <v>10</v>
      </c>
      <c r="E60" s="27">
        <v>8570</v>
      </c>
      <c r="F60" s="25" t="s">
        <v>11</v>
      </c>
      <c r="G60" s="34" t="s">
        <v>15</v>
      </c>
      <c r="H60" s="34" t="s">
        <v>15</v>
      </c>
      <c r="I60" s="13" t="str">
        <f t="shared" si="2"/>
        <v>yes</v>
      </c>
      <c r="J60" s="3" t="str">
        <f t="shared" si="1"/>
        <v>yes</v>
      </c>
      <c r="L60" t="s">
        <v>13</v>
      </c>
    </row>
    <row r="61" spans="1:12" ht="12.75" customHeight="1">
      <c r="A61" s="25" t="s">
        <v>69</v>
      </c>
      <c r="B61" s="26">
        <v>38559</v>
      </c>
      <c r="C61" s="25" t="s">
        <v>9</v>
      </c>
      <c r="D61" s="25" t="s">
        <v>10</v>
      </c>
      <c r="E61" s="27">
        <v>410</v>
      </c>
      <c r="F61" s="25" t="s">
        <v>11</v>
      </c>
      <c r="G61" s="34" t="s">
        <v>15</v>
      </c>
      <c r="H61" s="34" t="s">
        <v>15</v>
      </c>
      <c r="I61" s="13" t="str">
        <f t="shared" si="2"/>
        <v>yes</v>
      </c>
      <c r="J61" s="3" t="str">
        <f t="shared" si="1"/>
        <v>yes</v>
      </c>
      <c r="L61" t="s">
        <v>13</v>
      </c>
    </row>
    <row r="62" spans="1:12" ht="12.75" customHeight="1">
      <c r="A62" s="25" t="s">
        <v>69</v>
      </c>
      <c r="B62" s="26">
        <v>38575</v>
      </c>
      <c r="C62" s="25" t="s">
        <v>9</v>
      </c>
      <c r="D62" s="25" t="s">
        <v>10</v>
      </c>
      <c r="E62" s="27">
        <v>100</v>
      </c>
      <c r="F62" s="25" t="s">
        <v>11</v>
      </c>
      <c r="G62" s="33"/>
      <c r="H62" s="33"/>
      <c r="I62" s="13">
        <f t="shared" si="2"/>
      </c>
      <c r="J62" s="3">
        <f t="shared" si="1"/>
      </c>
      <c r="L62" t="s">
        <v>13</v>
      </c>
    </row>
    <row r="63" spans="1:12" ht="12.75" customHeight="1">
      <c r="A63" s="25" t="s">
        <v>69</v>
      </c>
      <c r="B63" s="26">
        <v>38617</v>
      </c>
      <c r="C63" s="25" t="s">
        <v>9</v>
      </c>
      <c r="D63" s="25" t="s">
        <v>10</v>
      </c>
      <c r="E63" s="27">
        <v>4350</v>
      </c>
      <c r="F63" s="25" t="s">
        <v>11</v>
      </c>
      <c r="G63" s="34" t="s">
        <v>15</v>
      </c>
      <c r="H63" s="34" t="s">
        <v>15</v>
      </c>
      <c r="I63" s="13" t="str">
        <f t="shared" si="2"/>
        <v>yes</v>
      </c>
      <c r="J63" s="3" t="str">
        <f t="shared" si="1"/>
        <v>yes</v>
      </c>
      <c r="L63" t="s">
        <v>13</v>
      </c>
    </row>
    <row r="64" spans="1:12" ht="12.75" customHeight="1">
      <c r="A64" s="25" t="s">
        <v>69</v>
      </c>
      <c r="B64" s="26">
        <v>38651</v>
      </c>
      <c r="C64" s="25" t="s">
        <v>9</v>
      </c>
      <c r="D64" s="25" t="s">
        <v>10</v>
      </c>
      <c r="E64" s="27">
        <v>5830</v>
      </c>
      <c r="F64" s="25" t="s">
        <v>11</v>
      </c>
      <c r="G64" s="34" t="s">
        <v>15</v>
      </c>
      <c r="H64" s="34" t="s">
        <v>15</v>
      </c>
      <c r="I64" s="13" t="str">
        <f t="shared" si="2"/>
        <v>yes</v>
      </c>
      <c r="J64" s="3" t="str">
        <f t="shared" si="1"/>
        <v>yes</v>
      </c>
      <c r="L64" t="s">
        <v>13</v>
      </c>
    </row>
    <row r="65" spans="1:12" ht="12.75" customHeight="1">
      <c r="A65" s="25" t="s">
        <v>69</v>
      </c>
      <c r="B65" s="26">
        <v>38678</v>
      </c>
      <c r="C65" s="25" t="s">
        <v>9</v>
      </c>
      <c r="D65" s="25" t="s">
        <v>10</v>
      </c>
      <c r="E65" s="27">
        <v>2090</v>
      </c>
      <c r="F65" s="25" t="s">
        <v>11</v>
      </c>
      <c r="G65" s="34" t="s">
        <v>15</v>
      </c>
      <c r="H65" s="34" t="s">
        <v>15</v>
      </c>
      <c r="I65" s="13" t="str">
        <f t="shared" si="2"/>
        <v>yes</v>
      </c>
      <c r="J65" s="3" t="str">
        <f t="shared" si="1"/>
        <v>yes</v>
      </c>
      <c r="L65" t="s">
        <v>14</v>
      </c>
    </row>
    <row r="66" spans="1:12" ht="12.75" customHeight="1">
      <c r="A66" s="25" t="s">
        <v>69</v>
      </c>
      <c r="B66" s="26">
        <v>38707</v>
      </c>
      <c r="C66" s="25" t="s">
        <v>9</v>
      </c>
      <c r="D66" s="25" t="s">
        <v>10</v>
      </c>
      <c r="E66" s="27">
        <v>1460</v>
      </c>
      <c r="F66" s="25" t="s">
        <v>11</v>
      </c>
      <c r="G66" s="34" t="s">
        <v>15</v>
      </c>
      <c r="H66" s="34" t="s">
        <v>15</v>
      </c>
      <c r="I66" s="13" t="str">
        <f t="shared" si="2"/>
        <v>yes</v>
      </c>
      <c r="J66" s="3" t="str">
        <f t="shared" si="1"/>
        <v>yes</v>
      </c>
      <c r="L66" t="s">
        <v>14</v>
      </c>
    </row>
    <row r="67" spans="1:12" ht="12.75" customHeight="1">
      <c r="A67" s="25" t="s">
        <v>69</v>
      </c>
      <c r="B67" s="26">
        <v>38727</v>
      </c>
      <c r="C67" s="25" t="s">
        <v>9</v>
      </c>
      <c r="D67" s="25" t="s">
        <v>10</v>
      </c>
      <c r="E67" s="27">
        <v>1480</v>
      </c>
      <c r="F67" s="25" t="s">
        <v>11</v>
      </c>
      <c r="G67" s="34" t="s">
        <v>15</v>
      </c>
      <c r="H67" s="34" t="s">
        <v>15</v>
      </c>
      <c r="I67" s="13" t="str">
        <f t="shared" si="2"/>
        <v>yes</v>
      </c>
      <c r="J67" s="3" t="str">
        <f t="shared" si="1"/>
        <v>yes</v>
      </c>
      <c r="L67" t="s">
        <v>14</v>
      </c>
    </row>
    <row r="68" spans="1:12" ht="12.75" customHeight="1">
      <c r="A68" s="25" t="s">
        <v>69</v>
      </c>
      <c r="B68" s="26">
        <v>38750</v>
      </c>
      <c r="C68" s="25" t="s">
        <v>9</v>
      </c>
      <c r="D68" s="25" t="s">
        <v>10</v>
      </c>
      <c r="E68" s="27">
        <v>100</v>
      </c>
      <c r="F68" s="25" t="s">
        <v>11</v>
      </c>
      <c r="G68" s="33"/>
      <c r="H68" s="33"/>
      <c r="I68" s="13">
        <f t="shared" si="2"/>
      </c>
      <c r="J68" s="3">
        <f aca="true" t="shared" si="3" ref="J68:J73">IF(E68&gt;400,"yes","")</f>
      </c>
      <c r="L68" t="s">
        <v>14</v>
      </c>
    </row>
    <row r="69" spans="1:12" ht="12.75" customHeight="1">
      <c r="A69" s="25" t="s">
        <v>69</v>
      </c>
      <c r="B69" s="26">
        <v>38771</v>
      </c>
      <c r="C69" s="25" t="s">
        <v>9</v>
      </c>
      <c r="D69" s="25" t="s">
        <v>10</v>
      </c>
      <c r="E69" s="27">
        <v>100</v>
      </c>
      <c r="F69" s="25" t="s">
        <v>11</v>
      </c>
      <c r="G69" s="33"/>
      <c r="H69" s="33"/>
      <c r="I69" s="13">
        <f t="shared" si="2"/>
      </c>
      <c r="J69" s="3">
        <f t="shared" si="3"/>
      </c>
      <c r="L69" t="s">
        <v>14</v>
      </c>
    </row>
    <row r="70" spans="1:12" ht="12.75" customHeight="1">
      <c r="A70" s="25" t="s">
        <v>69</v>
      </c>
      <c r="B70" s="26">
        <v>38776</v>
      </c>
      <c r="C70" s="25" t="s">
        <v>9</v>
      </c>
      <c r="D70" s="25" t="s">
        <v>10</v>
      </c>
      <c r="E70" s="27">
        <v>1600</v>
      </c>
      <c r="F70" s="25" t="s">
        <v>11</v>
      </c>
      <c r="G70" s="34" t="s">
        <v>15</v>
      </c>
      <c r="H70" s="34" t="s">
        <v>15</v>
      </c>
      <c r="I70" s="13" t="str">
        <f t="shared" si="2"/>
        <v>yes</v>
      </c>
      <c r="J70" s="3" t="str">
        <f t="shared" si="3"/>
        <v>yes</v>
      </c>
      <c r="L70" t="s">
        <v>14</v>
      </c>
    </row>
    <row r="71" spans="1:12" ht="12.75" customHeight="1">
      <c r="A71" s="25" t="s">
        <v>69</v>
      </c>
      <c r="B71" s="26">
        <v>38783</v>
      </c>
      <c r="C71" s="25" t="s">
        <v>9</v>
      </c>
      <c r="D71" s="25" t="s">
        <v>10</v>
      </c>
      <c r="E71" s="27">
        <v>2790</v>
      </c>
      <c r="F71" s="25" t="s">
        <v>11</v>
      </c>
      <c r="G71" s="34" t="s">
        <v>15</v>
      </c>
      <c r="H71" s="34" t="s">
        <v>15</v>
      </c>
      <c r="I71" s="13" t="str">
        <f t="shared" si="2"/>
        <v>yes</v>
      </c>
      <c r="J71" s="3" t="str">
        <f t="shared" si="3"/>
        <v>yes</v>
      </c>
      <c r="L71" t="s">
        <v>14</v>
      </c>
    </row>
    <row r="72" spans="1:12" ht="12.75" customHeight="1">
      <c r="A72" s="25" t="s">
        <v>69</v>
      </c>
      <c r="B72" s="26">
        <v>38797</v>
      </c>
      <c r="C72" s="25" t="s">
        <v>9</v>
      </c>
      <c r="D72" s="25" t="s">
        <v>10</v>
      </c>
      <c r="E72" s="27">
        <v>310</v>
      </c>
      <c r="F72" s="25" t="s">
        <v>11</v>
      </c>
      <c r="G72" s="34" t="s">
        <v>15</v>
      </c>
      <c r="H72" s="34" t="s">
        <v>15</v>
      </c>
      <c r="I72" s="13" t="str">
        <f t="shared" si="2"/>
        <v>yes</v>
      </c>
      <c r="J72" s="3">
        <f t="shared" si="3"/>
      </c>
      <c r="L72" t="s">
        <v>14</v>
      </c>
    </row>
    <row r="73" spans="1:12" ht="12.75" customHeight="1">
      <c r="A73" s="25" t="s">
        <v>69</v>
      </c>
      <c r="B73" s="26">
        <v>38805</v>
      </c>
      <c r="C73" s="25" t="s">
        <v>9</v>
      </c>
      <c r="D73" s="25" t="s">
        <v>10</v>
      </c>
      <c r="E73" s="27">
        <v>1460</v>
      </c>
      <c r="F73" s="25" t="s">
        <v>11</v>
      </c>
      <c r="G73" s="34" t="s">
        <v>15</v>
      </c>
      <c r="H73" s="34" t="s">
        <v>15</v>
      </c>
      <c r="I73" s="13" t="str">
        <f t="shared" si="2"/>
        <v>yes</v>
      </c>
      <c r="J73" s="3" t="str">
        <f t="shared" si="3"/>
        <v>yes</v>
      </c>
      <c r="L73" t="s">
        <v>14</v>
      </c>
    </row>
    <row r="74" ht="12.75">
      <c r="J74" s="3">
        <f>IF(E74&gt;400,"yes","")</f>
      </c>
    </row>
    <row r="75" spans="1:11" ht="12.75">
      <c r="A75" s="30"/>
      <c r="B75" s="31"/>
      <c r="C75" s="30"/>
      <c r="D75" s="30"/>
      <c r="E75" s="32"/>
      <c r="F75" s="30"/>
      <c r="G75" s="33">
        <f>COUNTIF(G41:G74,"yes")</f>
        <v>23</v>
      </c>
      <c r="H75" s="33">
        <f>COUNTIF(H41:H74,"yes")</f>
        <v>22</v>
      </c>
      <c r="I75" s="33">
        <f>COUNTIF(I41:I74,"yes")</f>
        <v>22</v>
      </c>
      <c r="J75" s="33">
        <f>COUNTIF(J41:J74,"yes")</f>
        <v>19</v>
      </c>
      <c r="K75">
        <f>72-39</f>
        <v>33</v>
      </c>
    </row>
    <row r="76" spans="6:10" ht="38.25">
      <c r="F76" s="30"/>
      <c r="G76" s="41" t="s">
        <v>77</v>
      </c>
      <c r="H76" s="41" t="s">
        <v>72</v>
      </c>
      <c r="I76" s="41" t="s">
        <v>73</v>
      </c>
      <c r="J76" s="41" t="s">
        <v>91</v>
      </c>
    </row>
    <row r="77" spans="6:11" ht="12.75">
      <c r="F77" s="43" t="s">
        <v>74</v>
      </c>
      <c r="G77" s="44">
        <f>SUM(G5:G75)</f>
        <v>43</v>
      </c>
      <c r="H77" s="44">
        <f>SUM(H5:H76)</f>
        <v>35</v>
      </c>
      <c r="I77" s="44">
        <f>SUM(I5:I76)</f>
        <v>35</v>
      </c>
      <c r="J77" s="44">
        <f>SUM(J5:J76)</f>
        <v>32</v>
      </c>
      <c r="K77" s="44">
        <f>SUM(K5:K76)</f>
        <v>68</v>
      </c>
    </row>
    <row r="78" spans="6:11" ht="12.75">
      <c r="F78" s="43" t="s">
        <v>76</v>
      </c>
      <c r="G78" s="43"/>
      <c r="H78" s="44"/>
      <c r="I78" s="45"/>
      <c r="J78" s="45"/>
      <c r="K78" s="44">
        <v>12</v>
      </c>
    </row>
    <row r="79" ht="12.75">
      <c r="A79" s="1" t="s">
        <v>86</v>
      </c>
    </row>
    <row r="80" spans="1:12" ht="12.75">
      <c r="A80" s="58" t="s">
        <v>70</v>
      </c>
      <c r="B80" s="59">
        <v>38351</v>
      </c>
      <c r="C80" s="58" t="s">
        <v>9</v>
      </c>
      <c r="D80" s="58" t="s">
        <v>10</v>
      </c>
      <c r="E80" s="60">
        <v>4870</v>
      </c>
      <c r="F80" s="58" t="s">
        <v>11</v>
      </c>
      <c r="G80" s="61" t="s">
        <v>15</v>
      </c>
      <c r="H80" s="61" t="s">
        <v>15</v>
      </c>
      <c r="I80" s="61" t="s">
        <v>15</v>
      </c>
      <c r="J80" s="40" t="str">
        <f>IF(E80&gt;400,"yes","")</f>
        <v>yes</v>
      </c>
      <c r="K80" s="39"/>
      <c r="L80" s="39" t="s">
        <v>14</v>
      </c>
    </row>
  </sheetData>
  <sheetProtection/>
  <mergeCells count="2">
    <mergeCell ref="A3:I3"/>
    <mergeCell ref="A40:I40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I1">
      <pane ySplit="1" topLeftCell="A41" activePane="bottomLeft" state="frozen"/>
      <selection pane="topLeft" activeCell="A1" sqref="A1"/>
      <selection pane="bottomLeft" activeCell="M1" sqref="M1:V16384"/>
    </sheetView>
  </sheetViews>
  <sheetFormatPr defaultColWidth="9.140625" defaultRowHeight="12.75"/>
  <cols>
    <col min="2" max="2" width="18.00390625" style="0" customWidth="1"/>
    <col min="3" max="3" width="14.00390625" style="0" bestFit="1" customWidth="1"/>
    <col min="4" max="4" width="18.140625" style="0" customWidth="1"/>
    <col min="6" max="8" width="11.8515625" style="0" customWidth="1"/>
    <col min="9" max="9" width="11.7109375" style="3" customWidth="1"/>
    <col min="10" max="10" width="8.421875" style="3" customWidth="1"/>
    <col min="11" max="11" width="10.28125" style="0" customWidth="1"/>
    <col min="12" max="12" width="7.00390625" style="0" customWidth="1"/>
  </cols>
  <sheetData>
    <row r="1" spans="1:12" ht="92.25" customHeight="1">
      <c r="A1" s="18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41" t="s">
        <v>77</v>
      </c>
      <c r="H1" s="41" t="s">
        <v>72</v>
      </c>
      <c r="I1" s="41" t="s">
        <v>73</v>
      </c>
      <c r="J1" s="41" t="s">
        <v>91</v>
      </c>
      <c r="K1" s="41"/>
      <c r="L1" s="20" t="s">
        <v>56</v>
      </c>
    </row>
    <row r="2" spans="1:12" s="35" customFormat="1" ht="23.25" customHeight="1">
      <c r="A2" s="51" t="s">
        <v>79</v>
      </c>
      <c r="B2" s="51"/>
      <c r="C2" s="51"/>
      <c r="D2" s="51"/>
      <c r="E2" s="50"/>
      <c r="F2" s="50"/>
      <c r="G2" s="50"/>
      <c r="H2" s="50"/>
      <c r="I2" s="50"/>
      <c r="J2" s="50"/>
      <c r="K2" s="17"/>
      <c r="L2" s="50"/>
    </row>
    <row r="3" spans="1:10" ht="12.75" customHeight="1">
      <c r="A3" s="79" t="s">
        <v>46</v>
      </c>
      <c r="B3" s="80"/>
      <c r="C3" s="80"/>
      <c r="D3" s="80"/>
      <c r="E3" s="80"/>
      <c r="F3" s="80"/>
      <c r="G3" s="80"/>
      <c r="H3" s="80"/>
      <c r="I3" s="81"/>
      <c r="J3" s="72"/>
    </row>
    <row r="4" spans="1:12" ht="12.75" customHeight="1">
      <c r="A4" s="21" t="s">
        <v>59</v>
      </c>
      <c r="B4" s="22">
        <v>38057</v>
      </c>
      <c r="C4" s="21" t="s">
        <v>9</v>
      </c>
      <c r="D4" s="21" t="s">
        <v>10</v>
      </c>
      <c r="E4" s="23">
        <v>310</v>
      </c>
      <c r="F4" s="21" t="s">
        <v>11</v>
      </c>
      <c r="G4" s="4" t="s">
        <v>15</v>
      </c>
      <c r="H4" s="4" t="s">
        <v>15</v>
      </c>
      <c r="I4" s="76" t="str">
        <f aca="true" t="shared" si="0" ref="I4:I37">IF(E4&gt;235,"yes","")</f>
        <v>yes</v>
      </c>
      <c r="J4" s="4"/>
      <c r="L4" t="s">
        <v>14</v>
      </c>
    </row>
    <row r="5" spans="1:12" ht="12.75" customHeight="1">
      <c r="A5" s="25" t="s">
        <v>59</v>
      </c>
      <c r="B5" s="26">
        <v>38093</v>
      </c>
      <c r="C5" s="25" t="s">
        <v>9</v>
      </c>
      <c r="D5" s="25" t="s">
        <v>10</v>
      </c>
      <c r="E5" s="27">
        <v>19810</v>
      </c>
      <c r="F5" s="25" t="s">
        <v>11</v>
      </c>
      <c r="G5" s="4" t="s">
        <v>15</v>
      </c>
      <c r="H5" s="4" t="s">
        <v>15</v>
      </c>
      <c r="I5" s="76" t="str">
        <f t="shared" si="0"/>
        <v>yes</v>
      </c>
      <c r="J5" s="12" t="s">
        <v>15</v>
      </c>
      <c r="K5" s="2"/>
      <c r="L5" t="s">
        <v>13</v>
      </c>
    </row>
    <row r="6" spans="1:12" ht="12.75" customHeight="1">
      <c r="A6" s="25" t="s">
        <v>59</v>
      </c>
      <c r="B6" s="26">
        <v>38121</v>
      </c>
      <c r="C6" s="25" t="s">
        <v>9</v>
      </c>
      <c r="D6" s="25" t="s">
        <v>10</v>
      </c>
      <c r="E6" s="27">
        <v>19560</v>
      </c>
      <c r="F6" s="25" t="s">
        <v>11</v>
      </c>
      <c r="G6" s="4" t="s">
        <v>15</v>
      </c>
      <c r="H6" s="4" t="s">
        <v>15</v>
      </c>
      <c r="I6" s="76" t="str">
        <f t="shared" si="0"/>
        <v>yes</v>
      </c>
      <c r="J6" s="12" t="s">
        <v>15</v>
      </c>
      <c r="K6" s="2"/>
      <c r="L6" t="s">
        <v>13</v>
      </c>
    </row>
    <row r="7" spans="1:12" ht="12.75" customHeight="1">
      <c r="A7" s="25" t="s">
        <v>59</v>
      </c>
      <c r="B7" s="26">
        <v>38190</v>
      </c>
      <c r="C7" s="25" t="s">
        <v>9</v>
      </c>
      <c r="D7" s="25" t="s">
        <v>10</v>
      </c>
      <c r="E7" s="27">
        <v>3990</v>
      </c>
      <c r="F7" s="25" t="s">
        <v>11</v>
      </c>
      <c r="G7" s="4" t="s">
        <v>15</v>
      </c>
      <c r="H7" s="4" t="s">
        <v>15</v>
      </c>
      <c r="I7" s="76" t="str">
        <f t="shared" si="0"/>
        <v>yes</v>
      </c>
      <c r="J7" s="12" t="s">
        <v>15</v>
      </c>
      <c r="K7" s="2"/>
      <c r="L7" t="s">
        <v>13</v>
      </c>
    </row>
    <row r="8" spans="1:12" ht="12.75" customHeight="1">
      <c r="A8" s="25" t="s">
        <v>59</v>
      </c>
      <c r="B8" s="26">
        <v>38209</v>
      </c>
      <c r="C8" s="25" t="s">
        <v>9</v>
      </c>
      <c r="D8" s="25" t="s">
        <v>10</v>
      </c>
      <c r="E8" s="27">
        <v>8570</v>
      </c>
      <c r="F8" s="25" t="s">
        <v>11</v>
      </c>
      <c r="G8" s="4" t="s">
        <v>15</v>
      </c>
      <c r="H8" s="4" t="s">
        <v>15</v>
      </c>
      <c r="I8" s="76" t="str">
        <f t="shared" si="0"/>
        <v>yes</v>
      </c>
      <c r="J8" s="12" t="s">
        <v>15</v>
      </c>
      <c r="K8" s="2"/>
      <c r="L8" t="s">
        <v>13</v>
      </c>
    </row>
    <row r="9" spans="1:12" ht="12.75" customHeight="1">
      <c r="A9" s="25" t="s">
        <v>59</v>
      </c>
      <c r="B9" s="26">
        <v>38257</v>
      </c>
      <c r="C9" s="25" t="s">
        <v>9</v>
      </c>
      <c r="D9" s="25" t="s">
        <v>10</v>
      </c>
      <c r="E9" s="27">
        <v>3740</v>
      </c>
      <c r="F9" s="25" t="s">
        <v>11</v>
      </c>
      <c r="G9" s="4" t="s">
        <v>15</v>
      </c>
      <c r="H9" s="4" t="s">
        <v>15</v>
      </c>
      <c r="I9" s="76" t="str">
        <f t="shared" si="0"/>
        <v>yes</v>
      </c>
      <c r="J9" s="12" t="s">
        <v>15</v>
      </c>
      <c r="K9" s="2"/>
      <c r="L9" t="s">
        <v>13</v>
      </c>
    </row>
    <row r="10" spans="1:12" ht="12.75" customHeight="1">
      <c r="A10" s="25" t="s">
        <v>59</v>
      </c>
      <c r="B10" s="26">
        <v>38295</v>
      </c>
      <c r="C10" s="25" t="s">
        <v>9</v>
      </c>
      <c r="D10" s="25" t="s">
        <v>10</v>
      </c>
      <c r="E10" s="27">
        <v>200</v>
      </c>
      <c r="F10" s="25" t="s">
        <v>11</v>
      </c>
      <c r="G10" s="49" t="s">
        <v>15</v>
      </c>
      <c r="H10" s="49"/>
      <c r="I10" s="76">
        <f t="shared" si="0"/>
      </c>
      <c r="J10" s="11"/>
      <c r="L10" t="s">
        <v>14</v>
      </c>
    </row>
    <row r="11" spans="1:12" ht="12.75" customHeight="1">
      <c r="A11" s="25" t="s">
        <v>59</v>
      </c>
      <c r="B11" s="26">
        <v>38330</v>
      </c>
      <c r="C11" s="25" t="s">
        <v>9</v>
      </c>
      <c r="D11" s="25" t="s">
        <v>10</v>
      </c>
      <c r="E11" s="27">
        <v>2650</v>
      </c>
      <c r="F11" s="25" t="s">
        <v>11</v>
      </c>
      <c r="G11" s="4" t="s">
        <v>15</v>
      </c>
      <c r="H11" s="4" t="s">
        <v>15</v>
      </c>
      <c r="I11" s="76" t="str">
        <f t="shared" si="0"/>
        <v>yes</v>
      </c>
      <c r="J11" s="12" t="s">
        <v>15</v>
      </c>
      <c r="K11" s="2"/>
      <c r="L11" t="s">
        <v>14</v>
      </c>
    </row>
    <row r="12" spans="1:12" ht="12.75" customHeight="1">
      <c r="A12" s="25" t="s">
        <v>59</v>
      </c>
      <c r="B12" s="26">
        <v>38352</v>
      </c>
      <c r="C12" s="25" t="s">
        <v>9</v>
      </c>
      <c r="D12" s="25" t="s">
        <v>10</v>
      </c>
      <c r="E12" s="27">
        <v>36540</v>
      </c>
      <c r="F12" s="25" t="s">
        <v>11</v>
      </c>
      <c r="G12" s="4" t="s">
        <v>15</v>
      </c>
      <c r="H12" s="4" t="s">
        <v>15</v>
      </c>
      <c r="I12" s="76" t="str">
        <f t="shared" si="0"/>
        <v>yes</v>
      </c>
      <c r="J12" s="12" t="s">
        <v>15</v>
      </c>
      <c r="K12" s="2"/>
      <c r="L12" t="s">
        <v>14</v>
      </c>
    </row>
    <row r="13" spans="1:12" ht="12.75" customHeight="1">
      <c r="A13" s="25" t="s">
        <v>59</v>
      </c>
      <c r="B13" s="26">
        <v>38358</v>
      </c>
      <c r="C13" s="25" t="s">
        <v>9</v>
      </c>
      <c r="D13" s="25" t="s">
        <v>10</v>
      </c>
      <c r="E13" s="27">
        <v>980</v>
      </c>
      <c r="F13" s="25" t="s">
        <v>11</v>
      </c>
      <c r="G13" s="4" t="s">
        <v>15</v>
      </c>
      <c r="H13" s="4" t="s">
        <v>15</v>
      </c>
      <c r="I13" s="76" t="str">
        <f t="shared" si="0"/>
        <v>yes</v>
      </c>
      <c r="J13" s="12" t="s">
        <v>15</v>
      </c>
      <c r="K13" s="2"/>
      <c r="L13" t="s">
        <v>14</v>
      </c>
    </row>
    <row r="14" spans="1:12" ht="12.75" customHeight="1">
      <c r="A14" s="25" t="s">
        <v>59</v>
      </c>
      <c r="B14" s="26">
        <v>38391</v>
      </c>
      <c r="C14" s="25" t="s">
        <v>9</v>
      </c>
      <c r="D14" s="25" t="s">
        <v>10</v>
      </c>
      <c r="E14" s="27">
        <v>300</v>
      </c>
      <c r="F14" s="25" t="s">
        <v>11</v>
      </c>
      <c r="G14" s="4" t="s">
        <v>15</v>
      </c>
      <c r="H14" s="4" t="s">
        <v>15</v>
      </c>
      <c r="I14" s="76" t="str">
        <f t="shared" si="0"/>
        <v>yes</v>
      </c>
      <c r="J14" s="4"/>
      <c r="L14" t="s">
        <v>14</v>
      </c>
    </row>
    <row r="15" spans="1:12" ht="12.75" customHeight="1">
      <c r="A15" s="25" t="s">
        <v>59</v>
      </c>
      <c r="B15" s="26">
        <v>38406</v>
      </c>
      <c r="C15" s="25" t="s">
        <v>9</v>
      </c>
      <c r="D15" s="25" t="s">
        <v>10</v>
      </c>
      <c r="E15" s="27">
        <v>100</v>
      </c>
      <c r="F15" s="25" t="s">
        <v>11</v>
      </c>
      <c r="G15" s="49"/>
      <c r="H15" s="49"/>
      <c r="I15" s="76">
        <f t="shared" si="0"/>
      </c>
      <c r="J15" s="11"/>
      <c r="L15" t="s">
        <v>14</v>
      </c>
    </row>
    <row r="16" spans="1:12" ht="12.75" customHeight="1">
      <c r="A16" s="25" t="s">
        <v>59</v>
      </c>
      <c r="B16" s="26">
        <v>38426</v>
      </c>
      <c r="C16" s="25" t="s">
        <v>9</v>
      </c>
      <c r="D16" s="25" t="s">
        <v>10</v>
      </c>
      <c r="E16" s="27">
        <v>0</v>
      </c>
      <c r="F16" s="25" t="s">
        <v>11</v>
      </c>
      <c r="G16" s="49"/>
      <c r="H16" s="49"/>
      <c r="I16" s="76">
        <f t="shared" si="0"/>
      </c>
      <c r="J16" s="11"/>
      <c r="L16" t="s">
        <v>14</v>
      </c>
    </row>
    <row r="17" spans="1:12" ht="12.75" customHeight="1">
      <c r="A17" s="25" t="s">
        <v>59</v>
      </c>
      <c r="B17" s="26">
        <v>38440</v>
      </c>
      <c r="C17" s="25" t="s">
        <v>9</v>
      </c>
      <c r="D17" s="25" t="s">
        <v>10</v>
      </c>
      <c r="E17" s="27">
        <v>850</v>
      </c>
      <c r="F17" s="25" t="s">
        <v>11</v>
      </c>
      <c r="G17" s="4" t="s">
        <v>15</v>
      </c>
      <c r="H17" s="4" t="s">
        <v>15</v>
      </c>
      <c r="I17" s="76" t="str">
        <f t="shared" si="0"/>
        <v>yes</v>
      </c>
      <c r="J17" s="12" t="s">
        <v>15</v>
      </c>
      <c r="K17" s="2"/>
      <c r="L17" t="s">
        <v>14</v>
      </c>
    </row>
    <row r="18" spans="1:12" ht="12.75" customHeight="1">
      <c r="A18" s="25" t="s">
        <v>59</v>
      </c>
      <c r="B18" s="26">
        <v>38447</v>
      </c>
      <c r="C18" s="25" t="s">
        <v>9</v>
      </c>
      <c r="D18" s="25" t="s">
        <v>10</v>
      </c>
      <c r="E18" s="27">
        <v>1550</v>
      </c>
      <c r="F18" s="25" t="s">
        <v>11</v>
      </c>
      <c r="G18" s="4" t="s">
        <v>15</v>
      </c>
      <c r="H18" s="4" t="s">
        <v>15</v>
      </c>
      <c r="I18" s="76" t="str">
        <f t="shared" si="0"/>
        <v>yes</v>
      </c>
      <c r="J18" s="12" t="s">
        <v>15</v>
      </c>
      <c r="K18" s="2"/>
      <c r="L18" t="s">
        <v>13</v>
      </c>
    </row>
    <row r="19" spans="1:12" ht="12.75" customHeight="1">
      <c r="A19" s="25" t="s">
        <v>59</v>
      </c>
      <c r="B19" s="26">
        <v>38496</v>
      </c>
      <c r="C19" s="25" t="s">
        <v>9</v>
      </c>
      <c r="D19" s="25" t="s">
        <v>10</v>
      </c>
      <c r="E19" s="27">
        <v>2180</v>
      </c>
      <c r="F19" s="25" t="s">
        <v>11</v>
      </c>
      <c r="G19" s="4" t="s">
        <v>15</v>
      </c>
      <c r="H19" s="4" t="s">
        <v>15</v>
      </c>
      <c r="I19" s="76" t="str">
        <f t="shared" si="0"/>
        <v>yes</v>
      </c>
      <c r="J19" s="12" t="s">
        <v>15</v>
      </c>
      <c r="K19" s="2"/>
      <c r="L19" t="s">
        <v>13</v>
      </c>
    </row>
    <row r="20" spans="1:12" ht="12.75" customHeight="1">
      <c r="A20" s="25" t="s">
        <v>59</v>
      </c>
      <c r="B20" s="26">
        <v>38497</v>
      </c>
      <c r="C20" s="25" t="s">
        <v>9</v>
      </c>
      <c r="D20" s="25" t="s">
        <v>10</v>
      </c>
      <c r="E20" s="27">
        <v>1340</v>
      </c>
      <c r="F20" s="25" t="s">
        <v>11</v>
      </c>
      <c r="G20" s="4" t="s">
        <v>15</v>
      </c>
      <c r="H20" s="4" t="s">
        <v>15</v>
      </c>
      <c r="I20" s="76" t="str">
        <f t="shared" si="0"/>
        <v>yes</v>
      </c>
      <c r="J20" s="12" t="s">
        <v>15</v>
      </c>
      <c r="K20" s="2"/>
      <c r="L20" t="s">
        <v>13</v>
      </c>
    </row>
    <row r="21" spans="1:12" ht="12.75" customHeight="1">
      <c r="A21" s="25" t="s">
        <v>59</v>
      </c>
      <c r="B21" s="26">
        <v>38519</v>
      </c>
      <c r="C21" s="25" t="s">
        <v>9</v>
      </c>
      <c r="D21" s="25" t="s">
        <v>10</v>
      </c>
      <c r="E21" s="27">
        <v>2280</v>
      </c>
      <c r="F21" s="25" t="s">
        <v>11</v>
      </c>
      <c r="G21" s="4" t="s">
        <v>15</v>
      </c>
      <c r="H21" s="4" t="s">
        <v>15</v>
      </c>
      <c r="I21" s="76" t="str">
        <f t="shared" si="0"/>
        <v>yes</v>
      </c>
      <c r="J21" s="12" t="s">
        <v>15</v>
      </c>
      <c r="K21" s="2"/>
      <c r="L21" t="s">
        <v>13</v>
      </c>
    </row>
    <row r="22" spans="1:12" ht="12.75" customHeight="1">
      <c r="A22" s="25" t="s">
        <v>59</v>
      </c>
      <c r="B22" s="26">
        <v>38559</v>
      </c>
      <c r="C22" s="25" t="s">
        <v>9</v>
      </c>
      <c r="D22" s="25" t="s">
        <v>10</v>
      </c>
      <c r="E22" s="27">
        <v>1730</v>
      </c>
      <c r="F22" s="25" t="s">
        <v>11</v>
      </c>
      <c r="G22" s="4" t="s">
        <v>15</v>
      </c>
      <c r="H22" s="4" t="s">
        <v>15</v>
      </c>
      <c r="I22" s="76" t="str">
        <f t="shared" si="0"/>
        <v>yes</v>
      </c>
      <c r="J22" s="12" t="s">
        <v>15</v>
      </c>
      <c r="K22" s="2"/>
      <c r="L22" t="s">
        <v>13</v>
      </c>
    </row>
    <row r="23" spans="1:12" ht="12.75" customHeight="1">
      <c r="A23" s="25" t="s">
        <v>59</v>
      </c>
      <c r="B23" s="26">
        <v>38594</v>
      </c>
      <c r="C23" s="25" t="s">
        <v>9</v>
      </c>
      <c r="D23" s="25" t="s">
        <v>10</v>
      </c>
      <c r="E23" s="27">
        <v>4040</v>
      </c>
      <c r="F23" s="25" t="s">
        <v>11</v>
      </c>
      <c r="G23" s="4" t="s">
        <v>15</v>
      </c>
      <c r="H23" s="4" t="s">
        <v>15</v>
      </c>
      <c r="I23" s="76" t="str">
        <f t="shared" si="0"/>
        <v>yes</v>
      </c>
      <c r="J23" s="12" t="s">
        <v>15</v>
      </c>
      <c r="K23" s="2"/>
      <c r="L23" t="s">
        <v>13</v>
      </c>
    </row>
    <row r="24" spans="1:12" ht="12.75" customHeight="1">
      <c r="A24" s="25" t="s">
        <v>59</v>
      </c>
      <c r="B24" s="26">
        <v>38622</v>
      </c>
      <c r="C24" s="25" t="s">
        <v>9</v>
      </c>
      <c r="D24" s="25" t="s">
        <v>10</v>
      </c>
      <c r="E24" s="27">
        <v>1460</v>
      </c>
      <c r="F24" s="25" t="s">
        <v>11</v>
      </c>
      <c r="G24" s="4" t="s">
        <v>15</v>
      </c>
      <c r="H24" s="4" t="s">
        <v>15</v>
      </c>
      <c r="I24" s="76" t="str">
        <f t="shared" si="0"/>
        <v>yes</v>
      </c>
      <c r="J24" s="12" t="s">
        <v>15</v>
      </c>
      <c r="K24" s="2"/>
      <c r="L24" t="s">
        <v>13</v>
      </c>
    </row>
    <row r="25" spans="1:12" ht="12.75" customHeight="1">
      <c r="A25" s="25" t="s">
        <v>59</v>
      </c>
      <c r="B25" s="26">
        <v>38649</v>
      </c>
      <c r="C25" s="25" t="s">
        <v>9</v>
      </c>
      <c r="D25" s="25" t="s">
        <v>10</v>
      </c>
      <c r="E25" s="27">
        <v>980</v>
      </c>
      <c r="F25" s="25" t="s">
        <v>11</v>
      </c>
      <c r="G25" s="4" t="s">
        <v>15</v>
      </c>
      <c r="H25" s="4" t="s">
        <v>15</v>
      </c>
      <c r="I25" s="76" t="str">
        <f t="shared" si="0"/>
        <v>yes</v>
      </c>
      <c r="J25" s="12" t="s">
        <v>15</v>
      </c>
      <c r="K25" s="2"/>
      <c r="L25" t="s">
        <v>13</v>
      </c>
    </row>
    <row r="26" spans="1:12" ht="12.75" customHeight="1">
      <c r="A26" s="25" t="s">
        <v>59</v>
      </c>
      <c r="B26" s="26">
        <v>38651</v>
      </c>
      <c r="C26" s="25" t="s">
        <v>9</v>
      </c>
      <c r="D26" s="25" t="s">
        <v>10</v>
      </c>
      <c r="E26" s="27">
        <v>3770</v>
      </c>
      <c r="F26" s="25" t="s">
        <v>11</v>
      </c>
      <c r="G26" s="4" t="s">
        <v>15</v>
      </c>
      <c r="H26" s="4" t="s">
        <v>15</v>
      </c>
      <c r="I26" s="76" t="str">
        <f t="shared" si="0"/>
        <v>yes</v>
      </c>
      <c r="J26" s="12" t="s">
        <v>15</v>
      </c>
      <c r="K26" s="2"/>
      <c r="L26" t="s">
        <v>13</v>
      </c>
    </row>
    <row r="27" spans="1:12" ht="12.75" customHeight="1">
      <c r="A27" s="25" t="s">
        <v>59</v>
      </c>
      <c r="B27" s="26">
        <v>38671</v>
      </c>
      <c r="C27" s="25" t="s">
        <v>9</v>
      </c>
      <c r="D27" s="25" t="s">
        <v>10</v>
      </c>
      <c r="E27" s="27">
        <v>406</v>
      </c>
      <c r="F27" s="25" t="s">
        <v>11</v>
      </c>
      <c r="G27" s="4" t="s">
        <v>15</v>
      </c>
      <c r="H27" s="4" t="s">
        <v>15</v>
      </c>
      <c r="I27" s="76" t="str">
        <f t="shared" si="0"/>
        <v>yes</v>
      </c>
      <c r="J27" s="12" t="s">
        <v>15</v>
      </c>
      <c r="L27" t="s">
        <v>14</v>
      </c>
    </row>
    <row r="28" spans="1:12" ht="12.75" customHeight="1">
      <c r="A28" s="25" t="s">
        <v>59</v>
      </c>
      <c r="B28" s="26">
        <v>38694</v>
      </c>
      <c r="C28" s="25" t="s">
        <v>9</v>
      </c>
      <c r="D28" s="25" t="s">
        <v>10</v>
      </c>
      <c r="E28" s="27">
        <v>1340</v>
      </c>
      <c r="F28" s="25" t="s">
        <v>11</v>
      </c>
      <c r="G28" s="4" t="s">
        <v>15</v>
      </c>
      <c r="H28" s="4" t="s">
        <v>15</v>
      </c>
      <c r="I28" s="76" t="str">
        <f t="shared" si="0"/>
        <v>yes</v>
      </c>
      <c r="J28" s="12" t="s">
        <v>15</v>
      </c>
      <c r="K28" s="2"/>
      <c r="L28" t="s">
        <v>14</v>
      </c>
    </row>
    <row r="29" spans="1:12" ht="12.75" customHeight="1">
      <c r="A29" s="25" t="s">
        <v>59</v>
      </c>
      <c r="B29" s="26">
        <v>38707</v>
      </c>
      <c r="C29" s="25" t="s">
        <v>9</v>
      </c>
      <c r="D29" s="25" t="s">
        <v>10</v>
      </c>
      <c r="E29" s="27">
        <v>2160</v>
      </c>
      <c r="F29" s="25" t="s">
        <v>11</v>
      </c>
      <c r="G29" s="4" t="s">
        <v>15</v>
      </c>
      <c r="H29" s="4" t="s">
        <v>15</v>
      </c>
      <c r="I29" s="76" t="str">
        <f t="shared" si="0"/>
        <v>yes</v>
      </c>
      <c r="J29" s="12" t="s">
        <v>15</v>
      </c>
      <c r="K29" s="2"/>
      <c r="L29" t="s">
        <v>14</v>
      </c>
    </row>
    <row r="30" spans="1:12" ht="12.75" customHeight="1">
      <c r="A30" s="25" t="s">
        <v>59</v>
      </c>
      <c r="B30" s="26">
        <v>38727</v>
      </c>
      <c r="C30" s="25" t="s">
        <v>9</v>
      </c>
      <c r="D30" s="25" t="s">
        <v>10</v>
      </c>
      <c r="E30" s="27">
        <v>850</v>
      </c>
      <c r="F30" s="25" t="s">
        <v>11</v>
      </c>
      <c r="G30" s="4" t="s">
        <v>15</v>
      </c>
      <c r="H30" s="4" t="s">
        <v>15</v>
      </c>
      <c r="I30" s="76" t="str">
        <f t="shared" si="0"/>
        <v>yes</v>
      </c>
      <c r="J30" s="12" t="s">
        <v>15</v>
      </c>
      <c r="K30" s="2"/>
      <c r="L30" t="s">
        <v>14</v>
      </c>
    </row>
    <row r="31" spans="1:12" ht="12.75" customHeight="1">
      <c r="A31" s="25" t="s">
        <v>59</v>
      </c>
      <c r="B31" s="26">
        <v>38755</v>
      </c>
      <c r="C31" s="25" t="s">
        <v>9</v>
      </c>
      <c r="D31" s="25" t="s">
        <v>10</v>
      </c>
      <c r="E31" s="27">
        <v>860</v>
      </c>
      <c r="F31" s="25" t="s">
        <v>11</v>
      </c>
      <c r="G31" s="4" t="s">
        <v>15</v>
      </c>
      <c r="H31" s="4" t="s">
        <v>15</v>
      </c>
      <c r="I31" s="76" t="str">
        <f t="shared" si="0"/>
        <v>yes</v>
      </c>
      <c r="J31" s="12" t="s">
        <v>15</v>
      </c>
      <c r="K31" s="2"/>
      <c r="L31" t="s">
        <v>14</v>
      </c>
    </row>
    <row r="32" spans="1:12" ht="12.75" customHeight="1">
      <c r="A32" s="25" t="s">
        <v>59</v>
      </c>
      <c r="B32" s="26">
        <v>38771</v>
      </c>
      <c r="C32" s="25" t="s">
        <v>9</v>
      </c>
      <c r="D32" s="25" t="s">
        <v>10</v>
      </c>
      <c r="E32" s="27">
        <v>310</v>
      </c>
      <c r="F32" s="25" t="s">
        <v>11</v>
      </c>
      <c r="G32" s="4" t="s">
        <v>15</v>
      </c>
      <c r="H32" s="4" t="s">
        <v>15</v>
      </c>
      <c r="I32" s="76" t="str">
        <f t="shared" si="0"/>
        <v>yes</v>
      </c>
      <c r="J32" s="4"/>
      <c r="L32" t="s">
        <v>14</v>
      </c>
    </row>
    <row r="33" spans="1:12" ht="12.75" customHeight="1">
      <c r="A33" s="25" t="s">
        <v>59</v>
      </c>
      <c r="B33" s="26">
        <v>38776</v>
      </c>
      <c r="C33" s="25" t="s">
        <v>9</v>
      </c>
      <c r="D33" s="25" t="s">
        <v>10</v>
      </c>
      <c r="E33" s="27">
        <v>2460</v>
      </c>
      <c r="F33" s="25" t="s">
        <v>11</v>
      </c>
      <c r="G33" s="4" t="s">
        <v>15</v>
      </c>
      <c r="H33" s="4" t="s">
        <v>15</v>
      </c>
      <c r="I33" s="76" t="str">
        <f t="shared" si="0"/>
        <v>yes</v>
      </c>
      <c r="J33" s="12" t="s">
        <v>15</v>
      </c>
      <c r="K33" s="2"/>
      <c r="L33" t="s">
        <v>14</v>
      </c>
    </row>
    <row r="34" spans="1:12" ht="12.75" customHeight="1">
      <c r="A34" s="25" t="s">
        <v>59</v>
      </c>
      <c r="B34" s="26">
        <v>38783</v>
      </c>
      <c r="C34" s="25" t="s">
        <v>9</v>
      </c>
      <c r="D34" s="25" t="s">
        <v>10</v>
      </c>
      <c r="E34" s="27">
        <v>630</v>
      </c>
      <c r="F34" s="25" t="s">
        <v>11</v>
      </c>
      <c r="G34" s="4" t="s">
        <v>15</v>
      </c>
      <c r="H34" s="4" t="s">
        <v>15</v>
      </c>
      <c r="I34" s="76" t="str">
        <f t="shared" si="0"/>
        <v>yes</v>
      </c>
      <c r="J34" s="12" t="s">
        <v>15</v>
      </c>
      <c r="K34" s="2"/>
      <c r="L34" t="s">
        <v>14</v>
      </c>
    </row>
    <row r="35" spans="1:12" ht="12.75" customHeight="1">
      <c r="A35" s="25" t="s">
        <v>59</v>
      </c>
      <c r="B35" s="26">
        <v>38797</v>
      </c>
      <c r="C35" s="25" t="s">
        <v>9</v>
      </c>
      <c r="D35" s="25" t="s">
        <v>10</v>
      </c>
      <c r="E35" s="27">
        <v>100</v>
      </c>
      <c r="F35" s="25" t="s">
        <v>11</v>
      </c>
      <c r="G35" s="49"/>
      <c r="H35" s="49"/>
      <c r="I35" s="76">
        <f t="shared" si="0"/>
      </c>
      <c r="J35" s="11"/>
      <c r="L35" t="s">
        <v>14</v>
      </c>
    </row>
    <row r="36" spans="1:12" ht="12.75" customHeight="1">
      <c r="A36" s="25" t="s">
        <v>59</v>
      </c>
      <c r="B36" s="26">
        <v>38805</v>
      </c>
      <c r="C36" s="25" t="s">
        <v>9</v>
      </c>
      <c r="D36" s="25" t="s">
        <v>10</v>
      </c>
      <c r="E36" s="27">
        <v>1090</v>
      </c>
      <c r="F36" s="25" t="s">
        <v>11</v>
      </c>
      <c r="G36" s="4" t="s">
        <v>15</v>
      </c>
      <c r="H36" s="4" t="s">
        <v>15</v>
      </c>
      <c r="I36" s="76" t="str">
        <f t="shared" si="0"/>
        <v>yes</v>
      </c>
      <c r="J36" s="12" t="s">
        <v>15</v>
      </c>
      <c r="K36" s="2"/>
      <c r="L36" t="s">
        <v>14</v>
      </c>
    </row>
    <row r="37" spans="1:12" ht="12.75" customHeight="1">
      <c r="A37" s="25" t="s">
        <v>60</v>
      </c>
      <c r="B37" s="26">
        <v>38286</v>
      </c>
      <c r="C37" s="25" t="s">
        <v>9</v>
      </c>
      <c r="D37" s="25" t="s">
        <v>10</v>
      </c>
      <c r="E37" s="27">
        <v>1480</v>
      </c>
      <c r="F37" s="25" t="s">
        <v>11</v>
      </c>
      <c r="G37" s="4" t="s">
        <v>15</v>
      </c>
      <c r="H37" s="4" t="s">
        <v>15</v>
      </c>
      <c r="I37" s="76" t="str">
        <f t="shared" si="0"/>
        <v>yes</v>
      </c>
      <c r="J37" s="12" t="s">
        <v>15</v>
      </c>
      <c r="K37" s="2"/>
      <c r="L37" t="s">
        <v>13</v>
      </c>
    </row>
    <row r="38" spans="1:11" ht="12.75" customHeight="1">
      <c r="A38" s="30"/>
      <c r="B38" s="31"/>
      <c r="C38" s="30"/>
      <c r="D38" s="30"/>
      <c r="E38" s="32"/>
      <c r="F38" s="30"/>
      <c r="G38" s="14">
        <f>COUNTIF(G4:G37,"yes")</f>
        <v>31</v>
      </c>
      <c r="H38" s="14">
        <f>COUNTIF(H4:H37,"yes")</f>
        <v>30</v>
      </c>
      <c r="I38" s="14">
        <f>COUNTIF(I4:I37,"yes")</f>
        <v>30</v>
      </c>
      <c r="J38" s="14">
        <f>COUNTIF(J4:J37,"yes")</f>
        <v>27</v>
      </c>
      <c r="K38">
        <v>34</v>
      </c>
    </row>
    <row r="39" spans="1:10" ht="12.75" customHeight="1">
      <c r="A39" s="79" t="s">
        <v>47</v>
      </c>
      <c r="B39" s="80"/>
      <c r="C39" s="80"/>
      <c r="D39" s="80"/>
      <c r="E39" s="80"/>
      <c r="F39" s="80"/>
      <c r="G39" s="80"/>
      <c r="H39" s="80"/>
      <c r="I39" s="81"/>
      <c r="J39" s="72"/>
    </row>
    <row r="40" spans="1:12" ht="12.75" customHeight="1">
      <c r="A40" s="21" t="s">
        <v>61</v>
      </c>
      <c r="B40" s="22">
        <v>38057</v>
      </c>
      <c r="C40" s="21" t="s">
        <v>9</v>
      </c>
      <c r="D40" s="21" t="s">
        <v>10</v>
      </c>
      <c r="E40" s="23">
        <v>100</v>
      </c>
      <c r="F40" s="21" t="s">
        <v>11</v>
      </c>
      <c r="G40" s="49"/>
      <c r="H40" s="49"/>
      <c r="I40" s="11">
        <f>IF(E40&gt;235,"yes","")</f>
      </c>
      <c r="J40" s="11"/>
      <c r="L40" t="s">
        <v>14</v>
      </c>
    </row>
    <row r="41" spans="1:12" ht="12.75" customHeight="1">
      <c r="A41" s="25" t="s">
        <v>61</v>
      </c>
      <c r="B41" s="26">
        <v>38072</v>
      </c>
      <c r="C41" s="25" t="s">
        <v>9</v>
      </c>
      <c r="D41" s="25" t="s">
        <v>10</v>
      </c>
      <c r="E41" s="27">
        <v>23590</v>
      </c>
      <c r="F41" s="25" t="s">
        <v>11</v>
      </c>
      <c r="G41" s="4" t="s">
        <v>15</v>
      </c>
      <c r="H41" s="4" t="s">
        <v>15</v>
      </c>
      <c r="I41" s="76" t="str">
        <f aca="true" t="shared" si="1" ref="I41:I48">IF(E41&gt;235,"yes","")</f>
        <v>yes</v>
      </c>
      <c r="J41" s="12" t="s">
        <v>15</v>
      </c>
      <c r="K41" s="2"/>
      <c r="L41" t="s">
        <v>14</v>
      </c>
    </row>
    <row r="42" spans="1:12" ht="12.75" customHeight="1">
      <c r="A42" s="25" t="s">
        <v>61</v>
      </c>
      <c r="B42" s="26">
        <v>38121</v>
      </c>
      <c r="C42" s="25" t="s">
        <v>9</v>
      </c>
      <c r="D42" s="25" t="s">
        <v>10</v>
      </c>
      <c r="E42" s="27">
        <v>241920</v>
      </c>
      <c r="F42" s="25" t="s">
        <v>11</v>
      </c>
      <c r="G42" s="4" t="s">
        <v>15</v>
      </c>
      <c r="H42" s="4" t="s">
        <v>15</v>
      </c>
      <c r="I42" s="76" t="str">
        <f t="shared" si="1"/>
        <v>yes</v>
      </c>
      <c r="J42" s="12" t="s">
        <v>15</v>
      </c>
      <c r="K42" s="2"/>
      <c r="L42" t="s">
        <v>13</v>
      </c>
    </row>
    <row r="43" spans="1:12" ht="12.75" customHeight="1">
      <c r="A43" s="25" t="s">
        <v>61</v>
      </c>
      <c r="B43" s="26">
        <v>38190</v>
      </c>
      <c r="C43" s="25" t="s">
        <v>9</v>
      </c>
      <c r="D43" s="25" t="s">
        <v>10</v>
      </c>
      <c r="E43" s="27">
        <v>98040</v>
      </c>
      <c r="F43" s="25" t="s">
        <v>11</v>
      </c>
      <c r="G43" s="4" t="s">
        <v>15</v>
      </c>
      <c r="H43" s="4" t="s">
        <v>15</v>
      </c>
      <c r="I43" s="76" t="str">
        <f t="shared" si="1"/>
        <v>yes</v>
      </c>
      <c r="J43" s="12" t="s">
        <v>15</v>
      </c>
      <c r="K43" s="2"/>
      <c r="L43" t="s">
        <v>13</v>
      </c>
    </row>
    <row r="44" spans="1:12" ht="12.75" customHeight="1">
      <c r="A44" s="25" t="s">
        <v>61</v>
      </c>
      <c r="B44" s="26">
        <v>38209</v>
      </c>
      <c r="C44" s="25" t="s">
        <v>9</v>
      </c>
      <c r="D44" s="25" t="s">
        <v>10</v>
      </c>
      <c r="E44" s="27">
        <v>241920</v>
      </c>
      <c r="F44" s="25" t="s">
        <v>11</v>
      </c>
      <c r="G44" s="4" t="s">
        <v>15</v>
      </c>
      <c r="H44" s="4" t="s">
        <v>15</v>
      </c>
      <c r="I44" s="76" t="str">
        <f t="shared" si="1"/>
        <v>yes</v>
      </c>
      <c r="J44" s="12" t="s">
        <v>15</v>
      </c>
      <c r="K44" s="2"/>
      <c r="L44" t="s">
        <v>13</v>
      </c>
    </row>
    <row r="45" spans="1:12" ht="12.75" customHeight="1">
      <c r="A45" s="25" t="s">
        <v>61</v>
      </c>
      <c r="B45" s="26">
        <v>38376</v>
      </c>
      <c r="C45" s="25" t="s">
        <v>9</v>
      </c>
      <c r="D45" s="25" t="s">
        <v>10</v>
      </c>
      <c r="E45" s="27">
        <v>1460</v>
      </c>
      <c r="F45" s="25" t="s">
        <v>11</v>
      </c>
      <c r="G45" s="4" t="s">
        <v>15</v>
      </c>
      <c r="H45" s="4" t="s">
        <v>15</v>
      </c>
      <c r="I45" s="76" t="str">
        <f t="shared" si="1"/>
        <v>yes</v>
      </c>
      <c r="J45" s="12" t="s">
        <v>15</v>
      </c>
      <c r="K45" s="2"/>
      <c r="L45" t="s">
        <v>14</v>
      </c>
    </row>
    <row r="46" spans="1:12" ht="12.75" customHeight="1">
      <c r="A46" s="25" t="s">
        <v>61</v>
      </c>
      <c r="B46" s="26">
        <v>38406</v>
      </c>
      <c r="C46" s="25" t="s">
        <v>9</v>
      </c>
      <c r="D46" s="25" t="s">
        <v>10</v>
      </c>
      <c r="E46" s="27">
        <v>1310</v>
      </c>
      <c r="F46" s="25" t="s">
        <v>11</v>
      </c>
      <c r="G46" s="4" t="s">
        <v>15</v>
      </c>
      <c r="H46" s="4" t="s">
        <v>15</v>
      </c>
      <c r="I46" s="76" t="str">
        <f t="shared" si="1"/>
        <v>yes</v>
      </c>
      <c r="J46" s="12" t="s">
        <v>15</v>
      </c>
      <c r="K46" s="2"/>
      <c r="L46" t="s">
        <v>14</v>
      </c>
    </row>
    <row r="47" spans="1:12" ht="12.75" customHeight="1">
      <c r="A47" s="25" t="s">
        <v>61</v>
      </c>
      <c r="B47" s="26">
        <v>38727</v>
      </c>
      <c r="C47" s="25" t="s">
        <v>9</v>
      </c>
      <c r="D47" s="25" t="s">
        <v>10</v>
      </c>
      <c r="E47" s="27">
        <v>100</v>
      </c>
      <c r="F47" s="25" t="s">
        <v>11</v>
      </c>
      <c r="G47" s="49"/>
      <c r="H47" s="49"/>
      <c r="I47" s="76">
        <f t="shared" si="1"/>
      </c>
      <c r="J47" s="11"/>
      <c r="L47" t="s">
        <v>14</v>
      </c>
    </row>
    <row r="48" spans="1:12" ht="12.75" customHeight="1">
      <c r="A48" s="25" t="s">
        <v>61</v>
      </c>
      <c r="B48" s="26">
        <v>38776</v>
      </c>
      <c r="C48" s="25" t="s">
        <v>9</v>
      </c>
      <c r="D48" s="25" t="s">
        <v>10</v>
      </c>
      <c r="E48" s="27">
        <v>310</v>
      </c>
      <c r="F48" s="25" t="s">
        <v>11</v>
      </c>
      <c r="G48" s="4" t="s">
        <v>15</v>
      </c>
      <c r="H48" s="4" t="s">
        <v>15</v>
      </c>
      <c r="I48" s="76" t="str">
        <f t="shared" si="1"/>
        <v>yes</v>
      </c>
      <c r="J48" s="4"/>
      <c r="L48" t="s">
        <v>14</v>
      </c>
    </row>
    <row r="49" spans="1:11" ht="12.75" customHeight="1">
      <c r="A49" s="30"/>
      <c r="B49" s="31"/>
      <c r="C49" s="30"/>
      <c r="D49" s="30"/>
      <c r="E49" s="32"/>
      <c r="F49" s="30"/>
      <c r="G49" s="14">
        <f>COUNTIF(G40:G48,"yes")</f>
        <v>7</v>
      </c>
      <c r="H49" s="14">
        <f>COUNTIF(H40:H48,"yes")</f>
        <v>7</v>
      </c>
      <c r="I49" s="14">
        <f>COUNTIF(I40:I48,"yes")</f>
        <v>7</v>
      </c>
      <c r="J49" s="14">
        <f>COUNTIF(J40:J48,"yes")</f>
        <v>6</v>
      </c>
      <c r="K49">
        <v>9</v>
      </c>
    </row>
    <row r="50" spans="7:10" ht="51">
      <c r="G50" s="41" t="s">
        <v>77</v>
      </c>
      <c r="H50" s="41" t="s">
        <v>72</v>
      </c>
      <c r="I50" s="41" t="s">
        <v>73</v>
      </c>
      <c r="J50" s="41" t="s">
        <v>91</v>
      </c>
    </row>
    <row r="51" spans="6:12" ht="12.75">
      <c r="F51" s="43" t="s">
        <v>74</v>
      </c>
      <c r="G51" s="44">
        <f>SUM(G38+G49)</f>
        <v>38</v>
      </c>
      <c r="H51" s="44">
        <f>SUM(H38+H49)</f>
        <v>37</v>
      </c>
      <c r="I51" s="44">
        <f>SUM(I38+I49)</f>
        <v>37</v>
      </c>
      <c r="J51" s="44">
        <f>SUM(J38+J49)</f>
        <v>33</v>
      </c>
      <c r="K51" s="44">
        <f>SUM(K38+K49)</f>
        <v>43</v>
      </c>
      <c r="L51" s="44"/>
    </row>
    <row r="52" spans="6:12" ht="12.75">
      <c r="F52" s="43" t="s">
        <v>76</v>
      </c>
      <c r="G52" s="43"/>
      <c r="H52" s="44"/>
      <c r="I52" s="45"/>
      <c r="J52" s="45"/>
      <c r="K52" s="44">
        <v>8</v>
      </c>
      <c r="L52" s="44"/>
    </row>
  </sheetData>
  <sheetProtection/>
  <mergeCells count="2">
    <mergeCell ref="A3:I3"/>
    <mergeCell ref="A39:I39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3"/>
  <sheetViews>
    <sheetView zoomScalePageLayoutView="0" workbookViewId="0" topLeftCell="J1">
      <pane ySplit="1" topLeftCell="A71" activePane="bottomLeft" state="frozen"/>
      <selection pane="topLeft" activeCell="A1" sqref="A1"/>
      <selection pane="bottomLeft" activeCell="L1" sqref="L1:W16384"/>
    </sheetView>
  </sheetViews>
  <sheetFormatPr defaultColWidth="9.140625" defaultRowHeight="12.75"/>
  <cols>
    <col min="1" max="1" width="8.140625" style="0" customWidth="1"/>
    <col min="2" max="2" width="10.8515625" style="0" customWidth="1"/>
    <col min="3" max="3" width="6.57421875" style="0" customWidth="1"/>
    <col min="5" max="5" width="7.421875" style="0" customWidth="1"/>
    <col min="6" max="6" width="12.8515625" style="0" customWidth="1"/>
    <col min="7" max="7" width="10.8515625" style="0" customWidth="1"/>
    <col min="8" max="8" width="9.7109375" style="0" customWidth="1"/>
    <col min="9" max="10" width="7.8515625" style="3" customWidth="1"/>
  </cols>
  <sheetData>
    <row r="1" spans="1:11" ht="5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41" t="s">
        <v>77</v>
      </c>
      <c r="H1" s="41" t="s">
        <v>72</v>
      </c>
      <c r="I1" s="41" t="s">
        <v>73</v>
      </c>
      <c r="J1" s="41" t="s">
        <v>91</v>
      </c>
      <c r="K1" s="8" t="s">
        <v>6</v>
      </c>
    </row>
    <row r="2" spans="1:2" ht="12.75">
      <c r="A2" s="9"/>
      <c r="B2" s="10"/>
    </row>
    <row r="3" spans="1:10" ht="12.75">
      <c r="A3" s="37" t="s">
        <v>71</v>
      </c>
      <c r="B3" s="38"/>
      <c r="C3" s="39"/>
      <c r="D3" s="39"/>
      <c r="E3" s="39"/>
      <c r="F3" s="39"/>
      <c r="G3" s="39"/>
      <c r="H3" s="39"/>
      <c r="I3" s="40"/>
      <c r="J3" s="40"/>
    </row>
    <row r="4" spans="1:10" ht="12.75">
      <c r="A4" s="82" t="s">
        <v>7</v>
      </c>
      <c r="B4" s="83"/>
      <c r="C4" s="83"/>
      <c r="D4" s="83"/>
      <c r="E4" s="83"/>
      <c r="F4" s="83"/>
      <c r="G4" s="83"/>
      <c r="H4" s="83"/>
      <c r="I4" s="84"/>
      <c r="J4" s="73"/>
    </row>
    <row r="5" spans="1:11" ht="12.75">
      <c r="A5" t="s">
        <v>8</v>
      </c>
      <c r="B5" s="10">
        <v>37558</v>
      </c>
      <c r="C5" t="s">
        <v>9</v>
      </c>
      <c r="D5" t="s">
        <v>10</v>
      </c>
      <c r="E5">
        <v>100</v>
      </c>
      <c r="F5" t="s">
        <v>11</v>
      </c>
      <c r="I5" s="13">
        <f aca="true" t="shared" si="0" ref="I5:I32">IF(E5&gt;235,"yes","")</f>
      </c>
      <c r="K5" t="s">
        <v>13</v>
      </c>
    </row>
    <row r="6" spans="1:11" ht="12.75">
      <c r="A6" t="s">
        <v>8</v>
      </c>
      <c r="B6" s="10">
        <v>37584</v>
      </c>
      <c r="C6" t="s">
        <v>9</v>
      </c>
      <c r="D6" t="s">
        <v>10</v>
      </c>
      <c r="E6">
        <v>100</v>
      </c>
      <c r="F6" t="s">
        <v>11</v>
      </c>
      <c r="I6" s="13">
        <f t="shared" si="0"/>
      </c>
      <c r="K6" t="s">
        <v>14</v>
      </c>
    </row>
    <row r="7" spans="1:11" ht="12.75">
      <c r="A7" t="s">
        <v>8</v>
      </c>
      <c r="B7" s="10">
        <v>37599</v>
      </c>
      <c r="C7" t="s">
        <v>9</v>
      </c>
      <c r="D7" t="s">
        <v>10</v>
      </c>
      <c r="E7">
        <v>520</v>
      </c>
      <c r="F7" t="s">
        <v>11</v>
      </c>
      <c r="G7" s="4" t="s">
        <v>15</v>
      </c>
      <c r="H7" s="4" t="s">
        <v>15</v>
      </c>
      <c r="I7" s="13" t="str">
        <f t="shared" si="0"/>
        <v>yes</v>
      </c>
      <c r="J7" s="12" t="s">
        <v>15</v>
      </c>
      <c r="K7" t="s">
        <v>14</v>
      </c>
    </row>
    <row r="8" spans="1:11" ht="12.75">
      <c r="A8" t="s">
        <v>8</v>
      </c>
      <c r="B8" s="10">
        <v>37612</v>
      </c>
      <c r="C8" t="s">
        <v>9</v>
      </c>
      <c r="D8" t="s">
        <v>10</v>
      </c>
      <c r="E8">
        <v>300</v>
      </c>
      <c r="F8" t="s">
        <v>11</v>
      </c>
      <c r="G8" s="4" t="s">
        <v>15</v>
      </c>
      <c r="H8" s="4" t="s">
        <v>15</v>
      </c>
      <c r="I8" s="13" t="str">
        <f t="shared" si="0"/>
        <v>yes</v>
      </c>
      <c r="J8" s="4"/>
      <c r="K8" t="s">
        <v>14</v>
      </c>
    </row>
    <row r="9" spans="1:11" ht="12.75">
      <c r="A9" t="s">
        <v>8</v>
      </c>
      <c r="B9" s="10">
        <v>37627</v>
      </c>
      <c r="C9" t="s">
        <v>9</v>
      </c>
      <c r="D9" t="s">
        <v>10</v>
      </c>
      <c r="E9">
        <v>100</v>
      </c>
      <c r="F9" t="s">
        <v>11</v>
      </c>
      <c r="I9" s="13">
        <f t="shared" si="0"/>
      </c>
      <c r="K9" t="s">
        <v>14</v>
      </c>
    </row>
    <row r="10" spans="1:11" ht="12.75">
      <c r="A10" t="s">
        <v>8</v>
      </c>
      <c r="B10" s="10">
        <v>37644</v>
      </c>
      <c r="C10" t="s">
        <v>9</v>
      </c>
      <c r="D10" t="s">
        <v>10</v>
      </c>
      <c r="E10">
        <v>200</v>
      </c>
      <c r="F10" t="s">
        <v>11</v>
      </c>
      <c r="G10" s="4" t="s">
        <v>15</v>
      </c>
      <c r="I10" s="13">
        <f t="shared" si="0"/>
      </c>
      <c r="K10" t="s">
        <v>14</v>
      </c>
    </row>
    <row r="11" spans="1:11" ht="12.75">
      <c r="A11" t="s">
        <v>8</v>
      </c>
      <c r="B11" s="10">
        <v>37657</v>
      </c>
      <c r="C11" t="s">
        <v>9</v>
      </c>
      <c r="D11" t="s">
        <v>10</v>
      </c>
      <c r="E11">
        <v>200</v>
      </c>
      <c r="F11" t="s">
        <v>11</v>
      </c>
      <c r="G11" s="4" t="s">
        <v>15</v>
      </c>
      <c r="I11" s="13">
        <f t="shared" si="0"/>
      </c>
      <c r="K11" t="s">
        <v>14</v>
      </c>
    </row>
    <row r="12" spans="1:11" ht="12.75">
      <c r="A12" t="s">
        <v>8</v>
      </c>
      <c r="B12" s="10">
        <v>37672</v>
      </c>
      <c r="C12" t="s">
        <v>9</v>
      </c>
      <c r="D12" t="s">
        <v>10</v>
      </c>
      <c r="E12">
        <v>100</v>
      </c>
      <c r="F12" t="s">
        <v>11</v>
      </c>
      <c r="I12" s="13">
        <f t="shared" si="0"/>
      </c>
      <c r="K12" t="s">
        <v>14</v>
      </c>
    </row>
    <row r="13" spans="1:11" ht="12.75">
      <c r="A13" t="s">
        <v>8</v>
      </c>
      <c r="B13" s="10">
        <v>37690</v>
      </c>
      <c r="C13" t="s">
        <v>9</v>
      </c>
      <c r="D13" t="s">
        <v>10</v>
      </c>
      <c r="E13">
        <v>100</v>
      </c>
      <c r="F13" t="s">
        <v>11</v>
      </c>
      <c r="I13" s="13">
        <f t="shared" si="0"/>
      </c>
      <c r="K13" t="s">
        <v>14</v>
      </c>
    </row>
    <row r="14" spans="1:11" ht="12.75">
      <c r="A14" t="s">
        <v>8</v>
      </c>
      <c r="B14" s="10">
        <v>37704</v>
      </c>
      <c r="C14" t="s">
        <v>9</v>
      </c>
      <c r="D14" t="s">
        <v>10</v>
      </c>
      <c r="E14">
        <v>100</v>
      </c>
      <c r="F14" t="s">
        <v>11</v>
      </c>
      <c r="I14" s="13">
        <f t="shared" si="0"/>
      </c>
      <c r="K14" t="s">
        <v>14</v>
      </c>
    </row>
    <row r="15" spans="1:11" ht="12.75">
      <c r="A15" t="s">
        <v>8</v>
      </c>
      <c r="B15" s="10">
        <v>37726</v>
      </c>
      <c r="C15" t="s">
        <v>9</v>
      </c>
      <c r="D15" t="s">
        <v>10</v>
      </c>
      <c r="E15">
        <v>5480</v>
      </c>
      <c r="F15" t="s">
        <v>11</v>
      </c>
      <c r="G15" s="4" t="s">
        <v>15</v>
      </c>
      <c r="H15" s="4" t="s">
        <v>15</v>
      </c>
      <c r="I15" s="13" t="str">
        <f t="shared" si="0"/>
        <v>yes</v>
      </c>
      <c r="J15" s="12" t="s">
        <v>15</v>
      </c>
      <c r="K15" t="s">
        <v>13</v>
      </c>
    </row>
    <row r="16" spans="1:11" ht="12.75">
      <c r="A16" t="s">
        <v>8</v>
      </c>
      <c r="B16" s="10">
        <v>37762</v>
      </c>
      <c r="C16" t="s">
        <v>9</v>
      </c>
      <c r="D16" t="s">
        <v>10</v>
      </c>
      <c r="E16">
        <v>200</v>
      </c>
      <c r="F16" t="s">
        <v>11</v>
      </c>
      <c r="G16" s="4" t="s">
        <v>15</v>
      </c>
      <c r="I16" s="13">
        <f t="shared" si="0"/>
      </c>
      <c r="K16" t="s">
        <v>13</v>
      </c>
    </row>
    <row r="17" spans="1:11" ht="12.75">
      <c r="A17" t="s">
        <v>8</v>
      </c>
      <c r="B17" s="10">
        <v>37791</v>
      </c>
      <c r="C17" t="s">
        <v>9</v>
      </c>
      <c r="D17" t="s">
        <v>10</v>
      </c>
      <c r="E17">
        <v>1340</v>
      </c>
      <c r="F17" t="s">
        <v>11</v>
      </c>
      <c r="G17" s="4" t="s">
        <v>15</v>
      </c>
      <c r="H17" s="4" t="s">
        <v>15</v>
      </c>
      <c r="I17" s="13" t="str">
        <f t="shared" si="0"/>
        <v>yes</v>
      </c>
      <c r="J17" s="12" t="s">
        <v>15</v>
      </c>
      <c r="K17" t="s">
        <v>13</v>
      </c>
    </row>
    <row r="18" spans="1:11" ht="12.75">
      <c r="A18" t="s">
        <v>8</v>
      </c>
      <c r="B18" s="10">
        <v>37819</v>
      </c>
      <c r="C18" t="s">
        <v>9</v>
      </c>
      <c r="D18" t="s">
        <v>10</v>
      </c>
      <c r="E18">
        <v>100</v>
      </c>
      <c r="F18" t="s">
        <v>11</v>
      </c>
      <c r="I18" s="13">
        <f t="shared" si="0"/>
      </c>
      <c r="K18" t="s">
        <v>13</v>
      </c>
    </row>
    <row r="19" spans="1:11" ht="12.75">
      <c r="A19" t="s">
        <v>8</v>
      </c>
      <c r="B19" s="10">
        <v>37846</v>
      </c>
      <c r="C19" t="s">
        <v>9</v>
      </c>
      <c r="D19" t="s">
        <v>10</v>
      </c>
      <c r="E19">
        <v>100</v>
      </c>
      <c r="F19" t="s">
        <v>11</v>
      </c>
      <c r="I19" s="13">
        <f t="shared" si="0"/>
      </c>
      <c r="J19" s="11"/>
      <c r="K19" t="s">
        <v>13</v>
      </c>
    </row>
    <row r="20" spans="1:11" ht="12.75">
      <c r="A20" t="s">
        <v>8</v>
      </c>
      <c r="B20" s="10">
        <v>37881</v>
      </c>
      <c r="C20" t="s">
        <v>9</v>
      </c>
      <c r="D20" t="s">
        <v>10</v>
      </c>
      <c r="E20">
        <v>740</v>
      </c>
      <c r="F20" t="s">
        <v>11</v>
      </c>
      <c r="G20" s="4" t="s">
        <v>15</v>
      </c>
      <c r="H20" s="4" t="s">
        <v>15</v>
      </c>
      <c r="I20" s="13" t="str">
        <f t="shared" si="0"/>
        <v>yes</v>
      </c>
      <c r="J20" s="12" t="s">
        <v>15</v>
      </c>
      <c r="K20" t="s">
        <v>13</v>
      </c>
    </row>
    <row r="21" spans="1:11" ht="12.75">
      <c r="A21" t="s">
        <v>8</v>
      </c>
      <c r="B21" s="10">
        <v>37902</v>
      </c>
      <c r="C21" t="s">
        <v>9</v>
      </c>
      <c r="D21" t="s">
        <v>10</v>
      </c>
      <c r="E21">
        <v>520</v>
      </c>
      <c r="F21" t="s">
        <v>11</v>
      </c>
      <c r="G21" s="4" t="s">
        <v>15</v>
      </c>
      <c r="H21" s="4" t="s">
        <v>15</v>
      </c>
      <c r="I21" s="13" t="str">
        <f t="shared" si="0"/>
        <v>yes</v>
      </c>
      <c r="J21" s="12" t="s">
        <v>15</v>
      </c>
      <c r="K21" t="s">
        <v>13</v>
      </c>
    </row>
    <row r="22" spans="1:11" ht="12.75">
      <c r="A22" t="s">
        <v>8</v>
      </c>
      <c r="B22" s="10">
        <v>37943</v>
      </c>
      <c r="C22" t="s">
        <v>9</v>
      </c>
      <c r="D22" t="s">
        <v>10</v>
      </c>
      <c r="E22">
        <v>520</v>
      </c>
      <c r="F22" t="s">
        <v>11</v>
      </c>
      <c r="G22" s="4" t="s">
        <v>15</v>
      </c>
      <c r="H22" s="4" t="s">
        <v>15</v>
      </c>
      <c r="I22" s="13" t="str">
        <f t="shared" si="0"/>
        <v>yes</v>
      </c>
      <c r="J22" s="12" t="s">
        <v>15</v>
      </c>
      <c r="K22" t="s">
        <v>14</v>
      </c>
    </row>
    <row r="23" spans="1:11" ht="12.75">
      <c r="A23" t="s">
        <v>8</v>
      </c>
      <c r="B23" s="10">
        <v>37964</v>
      </c>
      <c r="C23" t="s">
        <v>9</v>
      </c>
      <c r="D23" t="s">
        <v>10</v>
      </c>
      <c r="E23">
        <v>410</v>
      </c>
      <c r="F23" t="s">
        <v>11</v>
      </c>
      <c r="G23" s="4" t="s">
        <v>15</v>
      </c>
      <c r="H23" s="4" t="s">
        <v>15</v>
      </c>
      <c r="I23" s="13" t="str">
        <f t="shared" si="0"/>
        <v>yes</v>
      </c>
      <c r="J23" s="12" t="s">
        <v>15</v>
      </c>
      <c r="K23" t="s">
        <v>14</v>
      </c>
    </row>
    <row r="24" spans="1:11" ht="12.75">
      <c r="A24" t="s">
        <v>8</v>
      </c>
      <c r="B24" s="10">
        <v>37978</v>
      </c>
      <c r="C24" t="s">
        <v>9</v>
      </c>
      <c r="D24" t="s">
        <v>10</v>
      </c>
      <c r="E24">
        <v>200</v>
      </c>
      <c r="F24" t="s">
        <v>11</v>
      </c>
      <c r="G24" s="4" t="s">
        <v>15</v>
      </c>
      <c r="I24" s="13">
        <f t="shared" si="0"/>
      </c>
      <c r="J24" s="13"/>
      <c r="K24" t="s">
        <v>14</v>
      </c>
    </row>
    <row r="25" spans="1:11" ht="12.75">
      <c r="A25" t="s">
        <v>8</v>
      </c>
      <c r="B25" s="10">
        <v>37991</v>
      </c>
      <c r="C25" t="s">
        <v>9</v>
      </c>
      <c r="D25" t="s">
        <v>10</v>
      </c>
      <c r="E25">
        <v>100</v>
      </c>
      <c r="F25" t="s">
        <v>11</v>
      </c>
      <c r="I25" s="13">
        <f t="shared" si="0"/>
      </c>
      <c r="J25" s="13"/>
      <c r="K25" t="s">
        <v>14</v>
      </c>
    </row>
    <row r="26" spans="1:11" ht="12.75">
      <c r="A26" t="s">
        <v>8</v>
      </c>
      <c r="B26" s="10">
        <v>38015</v>
      </c>
      <c r="C26" t="s">
        <v>9</v>
      </c>
      <c r="D26" t="s">
        <v>10</v>
      </c>
      <c r="E26">
        <v>0</v>
      </c>
      <c r="F26" t="s">
        <v>11</v>
      </c>
      <c r="I26" s="13">
        <f t="shared" si="0"/>
      </c>
      <c r="J26" s="13"/>
      <c r="K26" t="s">
        <v>14</v>
      </c>
    </row>
    <row r="27" spans="1:11" ht="12.75">
      <c r="A27" t="s">
        <v>8</v>
      </c>
      <c r="B27" s="10">
        <v>38022</v>
      </c>
      <c r="C27" t="s">
        <v>9</v>
      </c>
      <c r="D27" t="s">
        <v>10</v>
      </c>
      <c r="E27">
        <v>100</v>
      </c>
      <c r="F27" t="s">
        <v>11</v>
      </c>
      <c r="I27" s="13">
        <f t="shared" si="0"/>
      </c>
      <c r="J27" s="13"/>
      <c r="K27" t="s">
        <v>14</v>
      </c>
    </row>
    <row r="28" spans="1:11" ht="12.75">
      <c r="A28" t="s">
        <v>8</v>
      </c>
      <c r="B28" s="10">
        <v>38050</v>
      </c>
      <c r="C28" t="s">
        <v>9</v>
      </c>
      <c r="D28" t="s">
        <v>10</v>
      </c>
      <c r="E28">
        <v>100</v>
      </c>
      <c r="F28" t="s">
        <v>11</v>
      </c>
      <c r="I28" s="13">
        <f t="shared" si="0"/>
      </c>
      <c r="J28" s="13"/>
      <c r="K28" t="s">
        <v>14</v>
      </c>
    </row>
    <row r="29" spans="1:11" ht="12.75">
      <c r="A29" t="s">
        <v>8</v>
      </c>
      <c r="B29" s="10">
        <v>38068</v>
      </c>
      <c r="C29" t="s">
        <v>9</v>
      </c>
      <c r="D29" t="s">
        <v>10</v>
      </c>
      <c r="E29">
        <v>200</v>
      </c>
      <c r="F29" t="s">
        <v>11</v>
      </c>
      <c r="G29" s="4" t="s">
        <v>15</v>
      </c>
      <c r="I29" s="13">
        <f t="shared" si="0"/>
      </c>
      <c r="J29" s="13"/>
      <c r="K29" t="s">
        <v>14</v>
      </c>
    </row>
    <row r="30" spans="1:11" ht="12.75">
      <c r="A30" t="s">
        <v>8</v>
      </c>
      <c r="B30" s="10">
        <v>38088</v>
      </c>
      <c r="C30" t="s">
        <v>9</v>
      </c>
      <c r="D30" t="s">
        <v>10</v>
      </c>
      <c r="E30">
        <v>310</v>
      </c>
      <c r="F30" t="s">
        <v>11</v>
      </c>
      <c r="G30" s="4" t="s">
        <v>15</v>
      </c>
      <c r="H30" s="4" t="s">
        <v>15</v>
      </c>
      <c r="I30" s="13" t="str">
        <f t="shared" si="0"/>
        <v>yes</v>
      </c>
      <c r="J30" s="4"/>
      <c r="K30" t="s">
        <v>14</v>
      </c>
    </row>
    <row r="31" spans="1:11" ht="12.75">
      <c r="A31" t="s">
        <v>8</v>
      </c>
      <c r="B31" s="10">
        <v>38113</v>
      </c>
      <c r="C31" t="s">
        <v>9</v>
      </c>
      <c r="D31" t="s">
        <v>10</v>
      </c>
      <c r="E31">
        <v>740</v>
      </c>
      <c r="F31" t="s">
        <v>11</v>
      </c>
      <c r="G31" s="4" t="s">
        <v>15</v>
      </c>
      <c r="H31" s="4" t="s">
        <v>15</v>
      </c>
      <c r="I31" s="13" t="str">
        <f t="shared" si="0"/>
        <v>yes</v>
      </c>
      <c r="J31" s="12" t="s">
        <v>15</v>
      </c>
      <c r="K31" t="s">
        <v>13</v>
      </c>
    </row>
    <row r="32" spans="1:11" ht="12.75">
      <c r="A32" t="s">
        <v>8</v>
      </c>
      <c r="B32" s="10">
        <v>38141</v>
      </c>
      <c r="C32" t="s">
        <v>9</v>
      </c>
      <c r="D32" t="s">
        <v>10</v>
      </c>
      <c r="E32">
        <v>1320</v>
      </c>
      <c r="F32" t="s">
        <v>11</v>
      </c>
      <c r="G32" s="4" t="s">
        <v>15</v>
      </c>
      <c r="H32" s="4" t="s">
        <v>15</v>
      </c>
      <c r="I32" s="13" t="str">
        <f t="shared" si="0"/>
        <v>yes</v>
      </c>
      <c r="J32" s="12" t="s">
        <v>15</v>
      </c>
      <c r="K32" t="s">
        <v>13</v>
      </c>
    </row>
    <row r="33" spans="2:11" ht="12.75">
      <c r="B33" s="10"/>
      <c r="G33" s="14">
        <v>17</v>
      </c>
      <c r="H33" s="14">
        <v>11</v>
      </c>
      <c r="I33" s="14">
        <v>11</v>
      </c>
      <c r="J33" s="14">
        <v>11</v>
      </c>
      <c r="K33">
        <v>28</v>
      </c>
    </row>
    <row r="34" spans="1:10" ht="12.75">
      <c r="A34" s="85" t="s">
        <v>16</v>
      </c>
      <c r="B34" s="86"/>
      <c r="C34" s="86"/>
      <c r="D34" s="86"/>
      <c r="E34" s="86"/>
      <c r="F34" s="86"/>
      <c r="G34" s="86"/>
      <c r="H34" s="86"/>
      <c r="I34" s="87"/>
      <c r="J34" s="74"/>
    </row>
    <row r="35" spans="1:11" ht="12.75">
      <c r="A35" t="s">
        <v>17</v>
      </c>
      <c r="B35" s="10">
        <v>37558</v>
      </c>
      <c r="C35" t="s">
        <v>9</v>
      </c>
      <c r="D35" t="s">
        <v>10</v>
      </c>
      <c r="E35">
        <v>100</v>
      </c>
      <c r="F35" t="s">
        <v>11</v>
      </c>
      <c r="I35" s="13">
        <f aca="true" t="shared" si="1" ref="I35:I60">IF(E35&gt;235,"yes","")</f>
      </c>
      <c r="J35" s="11"/>
      <c r="K35" t="s">
        <v>13</v>
      </c>
    </row>
    <row r="36" spans="1:11" ht="12.75">
      <c r="A36" t="s">
        <v>17</v>
      </c>
      <c r="B36" s="10">
        <v>37599</v>
      </c>
      <c r="C36" t="s">
        <v>9</v>
      </c>
      <c r="D36" t="s">
        <v>10</v>
      </c>
      <c r="E36">
        <v>100</v>
      </c>
      <c r="F36" t="s">
        <v>11</v>
      </c>
      <c r="I36" s="13">
        <f t="shared" si="1"/>
      </c>
      <c r="J36" s="11"/>
      <c r="K36" t="s">
        <v>14</v>
      </c>
    </row>
    <row r="37" spans="1:11" ht="12.75">
      <c r="A37" t="s">
        <v>17</v>
      </c>
      <c r="B37" s="10">
        <v>37612</v>
      </c>
      <c r="C37" t="s">
        <v>9</v>
      </c>
      <c r="D37" t="s">
        <v>10</v>
      </c>
      <c r="E37">
        <v>200</v>
      </c>
      <c r="F37" t="s">
        <v>11</v>
      </c>
      <c r="G37" s="4" t="s">
        <v>15</v>
      </c>
      <c r="I37" s="13">
        <f t="shared" si="1"/>
      </c>
      <c r="J37" s="11"/>
      <c r="K37" t="s">
        <v>14</v>
      </c>
    </row>
    <row r="38" spans="1:11" ht="12.75">
      <c r="A38" t="s">
        <v>17</v>
      </c>
      <c r="B38" s="10">
        <v>37627</v>
      </c>
      <c r="C38" t="s">
        <v>9</v>
      </c>
      <c r="D38" t="s">
        <v>10</v>
      </c>
      <c r="E38">
        <v>100</v>
      </c>
      <c r="F38" t="s">
        <v>11</v>
      </c>
      <c r="I38" s="13">
        <f t="shared" si="1"/>
      </c>
      <c r="J38" s="11"/>
      <c r="K38" t="s">
        <v>14</v>
      </c>
    </row>
    <row r="39" spans="1:11" ht="12.75">
      <c r="A39" t="s">
        <v>17</v>
      </c>
      <c r="B39" s="10">
        <v>37644</v>
      </c>
      <c r="C39" t="s">
        <v>9</v>
      </c>
      <c r="D39" t="s">
        <v>10</v>
      </c>
      <c r="E39">
        <v>100</v>
      </c>
      <c r="F39" t="s">
        <v>11</v>
      </c>
      <c r="I39" s="13">
        <f t="shared" si="1"/>
      </c>
      <c r="J39" s="11"/>
      <c r="K39" t="s">
        <v>14</v>
      </c>
    </row>
    <row r="40" spans="1:11" ht="12.75">
      <c r="A40" t="s">
        <v>17</v>
      </c>
      <c r="B40" s="10">
        <v>37657</v>
      </c>
      <c r="C40" t="s">
        <v>9</v>
      </c>
      <c r="D40" t="s">
        <v>10</v>
      </c>
      <c r="E40">
        <v>100</v>
      </c>
      <c r="F40" t="s">
        <v>11</v>
      </c>
      <c r="I40" s="13">
        <f t="shared" si="1"/>
      </c>
      <c r="J40" s="11"/>
      <c r="K40" t="s">
        <v>14</v>
      </c>
    </row>
    <row r="41" spans="1:11" ht="12.75">
      <c r="A41" t="s">
        <v>17</v>
      </c>
      <c r="B41" s="10">
        <v>37672</v>
      </c>
      <c r="C41" t="s">
        <v>9</v>
      </c>
      <c r="D41" t="s">
        <v>10</v>
      </c>
      <c r="E41">
        <v>100</v>
      </c>
      <c r="F41" t="s">
        <v>11</v>
      </c>
      <c r="I41" s="13">
        <f t="shared" si="1"/>
      </c>
      <c r="J41" s="11"/>
      <c r="K41" t="s">
        <v>14</v>
      </c>
    </row>
    <row r="42" spans="1:11" ht="12.75">
      <c r="A42" t="s">
        <v>17</v>
      </c>
      <c r="B42" s="10">
        <v>37690</v>
      </c>
      <c r="C42" t="s">
        <v>9</v>
      </c>
      <c r="D42" t="s">
        <v>10</v>
      </c>
      <c r="E42">
        <v>100</v>
      </c>
      <c r="F42" t="s">
        <v>11</v>
      </c>
      <c r="I42" s="13">
        <f t="shared" si="1"/>
      </c>
      <c r="J42" s="11"/>
      <c r="K42" t="s">
        <v>14</v>
      </c>
    </row>
    <row r="43" spans="1:11" ht="12.75">
      <c r="A43" t="s">
        <v>17</v>
      </c>
      <c r="B43" s="10">
        <v>37726</v>
      </c>
      <c r="C43" t="s">
        <v>9</v>
      </c>
      <c r="D43" t="s">
        <v>10</v>
      </c>
      <c r="E43">
        <v>2780</v>
      </c>
      <c r="F43" t="s">
        <v>11</v>
      </c>
      <c r="G43" s="4" t="s">
        <v>15</v>
      </c>
      <c r="H43" s="4" t="s">
        <v>15</v>
      </c>
      <c r="I43" s="13" t="str">
        <f t="shared" si="1"/>
        <v>yes</v>
      </c>
      <c r="J43" s="12" t="s">
        <v>15</v>
      </c>
      <c r="K43" t="s">
        <v>13</v>
      </c>
    </row>
    <row r="44" spans="1:11" ht="12.75">
      <c r="A44" t="s">
        <v>17</v>
      </c>
      <c r="B44" s="10">
        <v>37762</v>
      </c>
      <c r="C44" t="s">
        <v>9</v>
      </c>
      <c r="D44" t="s">
        <v>10</v>
      </c>
      <c r="E44">
        <v>100</v>
      </c>
      <c r="F44" t="s">
        <v>11</v>
      </c>
      <c r="I44" s="13">
        <f t="shared" si="1"/>
      </c>
      <c r="J44" s="11"/>
      <c r="K44" t="s">
        <v>13</v>
      </c>
    </row>
    <row r="45" spans="1:11" ht="12.75">
      <c r="A45" t="s">
        <v>17</v>
      </c>
      <c r="B45" s="10">
        <v>37791</v>
      </c>
      <c r="C45" t="s">
        <v>9</v>
      </c>
      <c r="D45" t="s">
        <v>10</v>
      </c>
      <c r="E45">
        <v>520</v>
      </c>
      <c r="F45" t="s">
        <v>11</v>
      </c>
      <c r="G45" s="4" t="s">
        <v>15</v>
      </c>
      <c r="H45" s="4" t="s">
        <v>15</v>
      </c>
      <c r="I45" s="13" t="str">
        <f t="shared" si="1"/>
        <v>yes</v>
      </c>
      <c r="J45" s="12" t="s">
        <v>15</v>
      </c>
      <c r="K45" t="s">
        <v>13</v>
      </c>
    </row>
    <row r="46" spans="1:11" ht="12.75">
      <c r="A46" t="s">
        <v>17</v>
      </c>
      <c r="B46" s="10">
        <v>37819</v>
      </c>
      <c r="C46" t="s">
        <v>9</v>
      </c>
      <c r="D46" t="s">
        <v>10</v>
      </c>
      <c r="E46">
        <v>410</v>
      </c>
      <c r="F46" t="s">
        <v>11</v>
      </c>
      <c r="G46" s="4" t="s">
        <v>15</v>
      </c>
      <c r="H46" s="4" t="s">
        <v>15</v>
      </c>
      <c r="I46" s="13" t="str">
        <f t="shared" si="1"/>
        <v>yes</v>
      </c>
      <c r="J46" s="12" t="s">
        <v>15</v>
      </c>
      <c r="K46" t="s">
        <v>13</v>
      </c>
    </row>
    <row r="47" spans="1:11" ht="12.75">
      <c r="A47" t="s">
        <v>17</v>
      </c>
      <c r="B47" s="10">
        <v>37846</v>
      </c>
      <c r="C47" t="s">
        <v>9</v>
      </c>
      <c r="D47" t="s">
        <v>10</v>
      </c>
      <c r="E47">
        <v>100</v>
      </c>
      <c r="F47" t="s">
        <v>11</v>
      </c>
      <c r="I47" s="13">
        <f t="shared" si="1"/>
      </c>
      <c r="J47" s="13"/>
      <c r="K47" t="s">
        <v>13</v>
      </c>
    </row>
    <row r="48" spans="1:11" ht="12.75">
      <c r="A48" t="s">
        <v>17</v>
      </c>
      <c r="B48" s="10">
        <v>37881</v>
      </c>
      <c r="C48" t="s">
        <v>9</v>
      </c>
      <c r="D48" t="s">
        <v>10</v>
      </c>
      <c r="E48">
        <v>100</v>
      </c>
      <c r="F48" t="s">
        <v>11</v>
      </c>
      <c r="I48" s="13">
        <f t="shared" si="1"/>
      </c>
      <c r="J48" s="13"/>
      <c r="K48" t="s">
        <v>13</v>
      </c>
    </row>
    <row r="49" spans="1:11" ht="12.75">
      <c r="A49" t="s">
        <v>17</v>
      </c>
      <c r="B49" s="10">
        <v>37902</v>
      </c>
      <c r="C49" t="s">
        <v>9</v>
      </c>
      <c r="D49" t="s">
        <v>10</v>
      </c>
      <c r="E49">
        <v>100</v>
      </c>
      <c r="F49" t="s">
        <v>11</v>
      </c>
      <c r="I49" s="13">
        <f t="shared" si="1"/>
      </c>
      <c r="J49" s="13"/>
      <c r="K49" t="s">
        <v>13</v>
      </c>
    </row>
    <row r="50" spans="1:11" ht="12.75">
      <c r="A50" t="s">
        <v>17</v>
      </c>
      <c r="B50" s="10">
        <v>37943</v>
      </c>
      <c r="C50" t="s">
        <v>9</v>
      </c>
      <c r="D50" t="s">
        <v>10</v>
      </c>
      <c r="E50">
        <v>300</v>
      </c>
      <c r="F50" t="s">
        <v>11</v>
      </c>
      <c r="G50" s="4" t="s">
        <v>15</v>
      </c>
      <c r="H50" s="4" t="s">
        <v>15</v>
      </c>
      <c r="I50" s="13" t="str">
        <f t="shared" si="1"/>
        <v>yes</v>
      </c>
      <c r="J50" s="12"/>
      <c r="K50" t="s">
        <v>14</v>
      </c>
    </row>
    <row r="51" spans="1:11" ht="12.75">
      <c r="A51" t="s">
        <v>17</v>
      </c>
      <c r="B51" s="10">
        <v>37964</v>
      </c>
      <c r="C51" t="s">
        <v>9</v>
      </c>
      <c r="D51" t="s">
        <v>10</v>
      </c>
      <c r="E51">
        <v>100</v>
      </c>
      <c r="F51" t="s">
        <v>11</v>
      </c>
      <c r="I51" s="13">
        <f t="shared" si="1"/>
      </c>
      <c r="J51" s="13"/>
      <c r="K51" t="s">
        <v>14</v>
      </c>
    </row>
    <row r="52" spans="1:11" ht="12.75">
      <c r="A52" t="s">
        <v>17</v>
      </c>
      <c r="B52" s="10">
        <v>37978</v>
      </c>
      <c r="C52" t="s">
        <v>9</v>
      </c>
      <c r="D52" t="s">
        <v>10</v>
      </c>
      <c r="E52">
        <v>200</v>
      </c>
      <c r="F52" t="s">
        <v>11</v>
      </c>
      <c r="G52" s="4" t="s">
        <v>15</v>
      </c>
      <c r="I52" s="13">
        <f t="shared" si="1"/>
      </c>
      <c r="J52" s="13"/>
      <c r="K52" t="s">
        <v>14</v>
      </c>
    </row>
    <row r="53" spans="1:11" ht="12.75">
      <c r="A53" t="s">
        <v>17</v>
      </c>
      <c r="B53" s="10">
        <v>37991</v>
      </c>
      <c r="C53" t="s">
        <v>9</v>
      </c>
      <c r="D53" t="s">
        <v>10</v>
      </c>
      <c r="E53">
        <v>100</v>
      </c>
      <c r="F53" t="s">
        <v>11</v>
      </c>
      <c r="I53" s="13">
        <f t="shared" si="1"/>
      </c>
      <c r="J53" s="13"/>
      <c r="K53" t="s">
        <v>14</v>
      </c>
    </row>
    <row r="54" spans="1:11" ht="12.75">
      <c r="A54" t="s">
        <v>17</v>
      </c>
      <c r="B54" s="10">
        <v>38015</v>
      </c>
      <c r="C54" t="s">
        <v>9</v>
      </c>
      <c r="D54" t="s">
        <v>10</v>
      </c>
      <c r="E54">
        <v>0</v>
      </c>
      <c r="F54" t="s">
        <v>11</v>
      </c>
      <c r="I54" s="13">
        <f t="shared" si="1"/>
      </c>
      <c r="J54" s="13"/>
      <c r="K54" t="s">
        <v>14</v>
      </c>
    </row>
    <row r="55" spans="1:11" ht="12.75">
      <c r="A55" t="s">
        <v>17</v>
      </c>
      <c r="B55" s="10">
        <v>38022</v>
      </c>
      <c r="C55" t="s">
        <v>9</v>
      </c>
      <c r="D55" t="s">
        <v>10</v>
      </c>
      <c r="E55">
        <v>300</v>
      </c>
      <c r="F55" t="s">
        <v>11</v>
      </c>
      <c r="G55" s="4" t="s">
        <v>15</v>
      </c>
      <c r="H55" s="4" t="s">
        <v>15</v>
      </c>
      <c r="I55" s="13" t="str">
        <f t="shared" si="1"/>
        <v>yes</v>
      </c>
      <c r="J55" s="12"/>
      <c r="K55" t="s">
        <v>14</v>
      </c>
    </row>
    <row r="56" spans="1:11" ht="12.75">
      <c r="A56" t="s">
        <v>17</v>
      </c>
      <c r="B56" s="10">
        <v>38050</v>
      </c>
      <c r="C56" t="s">
        <v>9</v>
      </c>
      <c r="D56" t="s">
        <v>10</v>
      </c>
      <c r="E56">
        <v>100</v>
      </c>
      <c r="F56" t="s">
        <v>11</v>
      </c>
      <c r="I56" s="13">
        <f t="shared" si="1"/>
      </c>
      <c r="J56" s="13"/>
      <c r="K56" t="s">
        <v>14</v>
      </c>
    </row>
    <row r="57" spans="1:11" ht="12.75">
      <c r="A57" t="s">
        <v>17</v>
      </c>
      <c r="B57" s="10">
        <v>38068</v>
      </c>
      <c r="C57" t="s">
        <v>9</v>
      </c>
      <c r="D57" t="s">
        <v>10</v>
      </c>
      <c r="E57">
        <v>740</v>
      </c>
      <c r="F57" t="s">
        <v>11</v>
      </c>
      <c r="G57" s="4" t="s">
        <v>15</v>
      </c>
      <c r="H57" s="4" t="s">
        <v>15</v>
      </c>
      <c r="I57" s="13" t="str">
        <f t="shared" si="1"/>
        <v>yes</v>
      </c>
      <c r="J57" s="12" t="s">
        <v>15</v>
      </c>
      <c r="K57" t="s">
        <v>14</v>
      </c>
    </row>
    <row r="58" spans="1:11" ht="12.75">
      <c r="A58" t="s">
        <v>17</v>
      </c>
      <c r="B58" s="10">
        <v>38088</v>
      </c>
      <c r="C58" t="s">
        <v>9</v>
      </c>
      <c r="D58" t="s">
        <v>10</v>
      </c>
      <c r="E58">
        <v>630</v>
      </c>
      <c r="F58" t="s">
        <v>11</v>
      </c>
      <c r="G58" s="4" t="s">
        <v>15</v>
      </c>
      <c r="H58" s="4" t="s">
        <v>15</v>
      </c>
      <c r="I58" s="13" t="str">
        <f t="shared" si="1"/>
        <v>yes</v>
      </c>
      <c r="J58" s="12" t="s">
        <v>15</v>
      </c>
      <c r="K58" t="s">
        <v>13</v>
      </c>
    </row>
    <row r="59" spans="1:11" ht="12.75">
      <c r="A59" t="s">
        <v>17</v>
      </c>
      <c r="B59" s="10">
        <v>38113</v>
      </c>
      <c r="C59" t="s">
        <v>9</v>
      </c>
      <c r="D59" t="s">
        <v>10</v>
      </c>
      <c r="E59">
        <v>310</v>
      </c>
      <c r="F59" t="s">
        <v>11</v>
      </c>
      <c r="G59" s="4" t="s">
        <v>15</v>
      </c>
      <c r="H59" s="4" t="s">
        <v>15</v>
      </c>
      <c r="I59" s="13" t="str">
        <f t="shared" si="1"/>
        <v>yes</v>
      </c>
      <c r="J59" s="12"/>
      <c r="K59" t="s">
        <v>13</v>
      </c>
    </row>
    <row r="60" spans="1:11" ht="12.75">
      <c r="A60" t="s">
        <v>17</v>
      </c>
      <c r="B60" s="10">
        <v>38141</v>
      </c>
      <c r="C60" t="s">
        <v>9</v>
      </c>
      <c r="D60" t="s">
        <v>10</v>
      </c>
      <c r="E60">
        <v>200</v>
      </c>
      <c r="F60" t="s">
        <v>11</v>
      </c>
      <c r="G60" s="4" t="s">
        <v>15</v>
      </c>
      <c r="I60" s="13">
        <f t="shared" si="1"/>
      </c>
      <c r="J60" s="13"/>
      <c r="K60" t="s">
        <v>13</v>
      </c>
    </row>
    <row r="61" spans="2:11" ht="12.75">
      <c r="B61" s="10"/>
      <c r="G61" s="14">
        <v>11</v>
      </c>
      <c r="H61" s="14">
        <v>8</v>
      </c>
      <c r="I61" s="14">
        <v>8</v>
      </c>
      <c r="J61" s="14">
        <v>8</v>
      </c>
      <c r="K61" s="42">
        <v>26</v>
      </c>
    </row>
    <row r="62" spans="1:10" ht="12.75">
      <c r="A62" s="85" t="s">
        <v>18</v>
      </c>
      <c r="B62" s="86"/>
      <c r="C62" s="86"/>
      <c r="D62" s="86"/>
      <c r="E62" s="86"/>
      <c r="F62" s="86"/>
      <c r="G62" s="86"/>
      <c r="H62" s="86"/>
      <c r="I62" s="87"/>
      <c r="J62" s="74"/>
    </row>
    <row r="63" spans="1:11" ht="12.75">
      <c r="A63" t="s">
        <v>19</v>
      </c>
      <c r="B63" s="10">
        <v>37558</v>
      </c>
      <c r="C63" t="s">
        <v>9</v>
      </c>
      <c r="D63" t="s">
        <v>10</v>
      </c>
      <c r="E63">
        <v>100</v>
      </c>
      <c r="F63" t="s">
        <v>11</v>
      </c>
      <c r="I63" s="13">
        <f aca="true" t="shared" si="2" ref="I63:I86">IF(E63&gt;235,"yes","")</f>
      </c>
      <c r="J63" s="13"/>
      <c r="K63" t="s">
        <v>13</v>
      </c>
    </row>
    <row r="64" spans="1:11" ht="12.75">
      <c r="A64" t="s">
        <v>19</v>
      </c>
      <c r="B64" s="10">
        <v>37584</v>
      </c>
      <c r="C64" t="s">
        <v>9</v>
      </c>
      <c r="D64" t="s">
        <v>10</v>
      </c>
      <c r="E64">
        <v>100</v>
      </c>
      <c r="F64" t="s">
        <v>11</v>
      </c>
      <c r="I64" s="13">
        <f t="shared" si="2"/>
      </c>
      <c r="J64" s="13"/>
      <c r="K64" t="s">
        <v>14</v>
      </c>
    </row>
    <row r="65" spans="1:11" ht="12.75">
      <c r="A65" t="s">
        <v>19</v>
      </c>
      <c r="B65" s="10">
        <v>37599</v>
      </c>
      <c r="C65" t="s">
        <v>9</v>
      </c>
      <c r="D65" t="s">
        <v>10</v>
      </c>
      <c r="E65">
        <v>100</v>
      </c>
      <c r="F65" t="s">
        <v>11</v>
      </c>
      <c r="I65" s="13">
        <f t="shared" si="2"/>
      </c>
      <c r="J65" s="13"/>
      <c r="K65" t="s">
        <v>14</v>
      </c>
    </row>
    <row r="66" spans="1:11" ht="12.75">
      <c r="A66" t="s">
        <v>19</v>
      </c>
      <c r="B66" s="10">
        <v>37612</v>
      </c>
      <c r="C66" t="s">
        <v>9</v>
      </c>
      <c r="D66" t="s">
        <v>10</v>
      </c>
      <c r="E66">
        <v>100</v>
      </c>
      <c r="F66" t="s">
        <v>11</v>
      </c>
      <c r="I66" s="13">
        <f t="shared" si="2"/>
      </c>
      <c r="J66" s="13"/>
      <c r="K66" t="s">
        <v>14</v>
      </c>
    </row>
    <row r="67" spans="1:11" ht="12.75">
      <c r="A67" t="s">
        <v>19</v>
      </c>
      <c r="B67" s="10">
        <v>37627</v>
      </c>
      <c r="C67" t="s">
        <v>9</v>
      </c>
      <c r="D67" t="s">
        <v>10</v>
      </c>
      <c r="E67">
        <v>100</v>
      </c>
      <c r="F67" t="s">
        <v>11</v>
      </c>
      <c r="I67" s="13">
        <f t="shared" si="2"/>
      </c>
      <c r="J67" s="13"/>
      <c r="K67" t="s">
        <v>14</v>
      </c>
    </row>
    <row r="68" spans="1:11" ht="12.75">
      <c r="A68" t="s">
        <v>19</v>
      </c>
      <c r="B68" s="10">
        <v>37644</v>
      </c>
      <c r="C68" t="s">
        <v>9</v>
      </c>
      <c r="D68" t="s">
        <v>10</v>
      </c>
      <c r="E68">
        <v>100</v>
      </c>
      <c r="F68" t="s">
        <v>11</v>
      </c>
      <c r="I68" s="13">
        <f t="shared" si="2"/>
      </c>
      <c r="J68" s="13"/>
      <c r="K68" t="s">
        <v>14</v>
      </c>
    </row>
    <row r="69" spans="1:11" ht="12.75">
      <c r="A69" t="s">
        <v>19</v>
      </c>
      <c r="B69" s="10">
        <v>37657</v>
      </c>
      <c r="C69" t="s">
        <v>9</v>
      </c>
      <c r="D69" t="s">
        <v>10</v>
      </c>
      <c r="E69">
        <v>100</v>
      </c>
      <c r="F69" t="s">
        <v>11</v>
      </c>
      <c r="I69" s="13">
        <f t="shared" si="2"/>
      </c>
      <c r="J69" s="13"/>
      <c r="K69" t="s">
        <v>14</v>
      </c>
    </row>
    <row r="70" spans="1:11" ht="12.75">
      <c r="A70" t="s">
        <v>19</v>
      </c>
      <c r="B70" s="10">
        <v>37704</v>
      </c>
      <c r="C70" t="s">
        <v>9</v>
      </c>
      <c r="D70" t="s">
        <v>10</v>
      </c>
      <c r="E70">
        <v>100</v>
      </c>
      <c r="F70" t="s">
        <v>11</v>
      </c>
      <c r="I70" s="13">
        <f t="shared" si="2"/>
      </c>
      <c r="J70" s="13"/>
      <c r="K70" t="s">
        <v>14</v>
      </c>
    </row>
    <row r="71" spans="1:11" ht="12.75">
      <c r="A71" t="s">
        <v>19</v>
      </c>
      <c r="B71" s="10">
        <v>37726</v>
      </c>
      <c r="C71" t="s">
        <v>9</v>
      </c>
      <c r="D71" t="s">
        <v>10</v>
      </c>
      <c r="E71">
        <v>200</v>
      </c>
      <c r="F71" t="s">
        <v>11</v>
      </c>
      <c r="G71" s="4" t="s">
        <v>15</v>
      </c>
      <c r="I71" s="13">
        <f t="shared" si="2"/>
      </c>
      <c r="J71" s="13"/>
      <c r="K71" t="s">
        <v>13</v>
      </c>
    </row>
    <row r="72" spans="1:11" ht="12.75">
      <c r="A72" t="s">
        <v>19</v>
      </c>
      <c r="B72" s="10">
        <v>37791</v>
      </c>
      <c r="C72" t="s">
        <v>9</v>
      </c>
      <c r="D72" t="s">
        <v>10</v>
      </c>
      <c r="E72">
        <v>100</v>
      </c>
      <c r="F72" t="s">
        <v>11</v>
      </c>
      <c r="I72" s="13">
        <f t="shared" si="2"/>
      </c>
      <c r="J72" s="13"/>
      <c r="K72" t="s">
        <v>13</v>
      </c>
    </row>
    <row r="73" spans="1:11" ht="12.75">
      <c r="A73" t="s">
        <v>19</v>
      </c>
      <c r="B73" s="10">
        <v>37819</v>
      </c>
      <c r="C73" t="s">
        <v>9</v>
      </c>
      <c r="D73" t="s">
        <v>10</v>
      </c>
      <c r="E73">
        <v>100</v>
      </c>
      <c r="F73" t="s">
        <v>11</v>
      </c>
      <c r="I73" s="13">
        <f t="shared" si="2"/>
      </c>
      <c r="J73" s="13"/>
      <c r="K73" t="s">
        <v>13</v>
      </c>
    </row>
    <row r="74" spans="1:11" ht="12.75">
      <c r="A74" t="s">
        <v>19</v>
      </c>
      <c r="B74" s="10">
        <v>37846</v>
      </c>
      <c r="C74" t="s">
        <v>9</v>
      </c>
      <c r="D74" t="s">
        <v>10</v>
      </c>
      <c r="E74">
        <v>100</v>
      </c>
      <c r="F74" t="s">
        <v>11</v>
      </c>
      <c r="I74" s="13">
        <f t="shared" si="2"/>
      </c>
      <c r="J74" s="13"/>
      <c r="K74" t="s">
        <v>13</v>
      </c>
    </row>
    <row r="75" spans="1:11" ht="12.75">
      <c r="A75" t="s">
        <v>19</v>
      </c>
      <c r="B75" s="10">
        <v>37881</v>
      </c>
      <c r="C75" t="s">
        <v>9</v>
      </c>
      <c r="D75" t="s">
        <v>10</v>
      </c>
      <c r="E75">
        <v>100</v>
      </c>
      <c r="F75" t="s">
        <v>11</v>
      </c>
      <c r="I75" s="13">
        <f t="shared" si="2"/>
      </c>
      <c r="J75" s="13"/>
      <c r="K75" t="s">
        <v>13</v>
      </c>
    </row>
    <row r="76" spans="1:11" ht="12.75">
      <c r="A76" t="s">
        <v>19</v>
      </c>
      <c r="B76" s="10">
        <v>37902</v>
      </c>
      <c r="C76" t="s">
        <v>9</v>
      </c>
      <c r="D76" t="s">
        <v>10</v>
      </c>
      <c r="E76">
        <v>100</v>
      </c>
      <c r="F76" t="s">
        <v>11</v>
      </c>
      <c r="I76" s="13">
        <f t="shared" si="2"/>
      </c>
      <c r="J76" s="13"/>
      <c r="K76" t="s">
        <v>13</v>
      </c>
    </row>
    <row r="77" spans="1:11" ht="12.75">
      <c r="A77" t="s">
        <v>19</v>
      </c>
      <c r="B77" s="10">
        <v>37943</v>
      </c>
      <c r="C77" t="s">
        <v>9</v>
      </c>
      <c r="D77" t="s">
        <v>10</v>
      </c>
      <c r="E77">
        <v>100</v>
      </c>
      <c r="F77" t="s">
        <v>11</v>
      </c>
      <c r="I77" s="13">
        <f t="shared" si="2"/>
      </c>
      <c r="J77" s="13"/>
      <c r="K77" t="s">
        <v>14</v>
      </c>
    </row>
    <row r="78" spans="1:11" ht="12.75">
      <c r="A78" t="s">
        <v>19</v>
      </c>
      <c r="B78" s="10">
        <v>37964</v>
      </c>
      <c r="C78" t="s">
        <v>9</v>
      </c>
      <c r="D78" t="s">
        <v>10</v>
      </c>
      <c r="E78">
        <v>100</v>
      </c>
      <c r="F78" t="s">
        <v>11</v>
      </c>
      <c r="I78" s="13">
        <f t="shared" si="2"/>
      </c>
      <c r="J78" s="13"/>
      <c r="K78" t="s">
        <v>14</v>
      </c>
    </row>
    <row r="79" spans="1:11" ht="12.75">
      <c r="A79" t="s">
        <v>19</v>
      </c>
      <c r="B79" s="10">
        <v>37978</v>
      </c>
      <c r="C79" t="s">
        <v>9</v>
      </c>
      <c r="D79" t="s">
        <v>10</v>
      </c>
      <c r="E79">
        <v>100</v>
      </c>
      <c r="F79" t="s">
        <v>11</v>
      </c>
      <c r="I79" s="13">
        <f t="shared" si="2"/>
      </c>
      <c r="J79" s="13"/>
      <c r="K79" t="s">
        <v>14</v>
      </c>
    </row>
    <row r="80" spans="1:11" ht="12.75">
      <c r="A80" t="s">
        <v>19</v>
      </c>
      <c r="B80" s="10">
        <v>37991</v>
      </c>
      <c r="C80" t="s">
        <v>9</v>
      </c>
      <c r="D80" t="s">
        <v>10</v>
      </c>
      <c r="E80">
        <v>100</v>
      </c>
      <c r="F80" t="s">
        <v>11</v>
      </c>
      <c r="I80" s="13">
        <f t="shared" si="2"/>
      </c>
      <c r="J80" s="13"/>
      <c r="K80" t="s">
        <v>14</v>
      </c>
    </row>
    <row r="81" spans="1:11" ht="12.75">
      <c r="A81" t="s">
        <v>19</v>
      </c>
      <c r="B81" s="10">
        <v>38015</v>
      </c>
      <c r="C81" t="s">
        <v>9</v>
      </c>
      <c r="D81" t="s">
        <v>10</v>
      </c>
      <c r="E81">
        <v>0</v>
      </c>
      <c r="F81" t="s">
        <v>11</v>
      </c>
      <c r="I81" s="13">
        <f t="shared" si="2"/>
      </c>
      <c r="J81" s="13"/>
      <c r="K81" t="s">
        <v>14</v>
      </c>
    </row>
    <row r="82" spans="1:11" ht="12.75">
      <c r="A82" t="s">
        <v>19</v>
      </c>
      <c r="B82" s="10">
        <v>38022</v>
      </c>
      <c r="C82" t="s">
        <v>9</v>
      </c>
      <c r="D82" t="s">
        <v>10</v>
      </c>
      <c r="E82">
        <v>100</v>
      </c>
      <c r="F82" t="s">
        <v>11</v>
      </c>
      <c r="I82" s="13">
        <f t="shared" si="2"/>
      </c>
      <c r="J82" s="13"/>
      <c r="K82" t="s">
        <v>14</v>
      </c>
    </row>
    <row r="83" spans="1:11" ht="12.75">
      <c r="A83" t="s">
        <v>19</v>
      </c>
      <c r="B83" s="10">
        <v>38050</v>
      </c>
      <c r="C83" t="s">
        <v>9</v>
      </c>
      <c r="D83" t="s">
        <v>10</v>
      </c>
      <c r="E83">
        <v>100</v>
      </c>
      <c r="F83" t="s">
        <v>11</v>
      </c>
      <c r="I83" s="13">
        <f t="shared" si="2"/>
      </c>
      <c r="J83" s="13"/>
      <c r="K83" t="s">
        <v>14</v>
      </c>
    </row>
    <row r="84" spans="1:11" ht="12.75">
      <c r="A84" t="s">
        <v>19</v>
      </c>
      <c r="B84" s="10">
        <v>38068</v>
      </c>
      <c r="C84" t="s">
        <v>9</v>
      </c>
      <c r="D84" t="s">
        <v>10</v>
      </c>
      <c r="E84">
        <v>100</v>
      </c>
      <c r="F84" t="s">
        <v>11</v>
      </c>
      <c r="I84" s="13">
        <f t="shared" si="2"/>
      </c>
      <c r="J84" s="13"/>
      <c r="K84" t="s">
        <v>14</v>
      </c>
    </row>
    <row r="85" spans="1:11" ht="12.75">
      <c r="A85" t="s">
        <v>19</v>
      </c>
      <c r="B85" s="10">
        <v>38088</v>
      </c>
      <c r="C85" t="s">
        <v>9</v>
      </c>
      <c r="D85" t="s">
        <v>10</v>
      </c>
      <c r="E85">
        <v>100</v>
      </c>
      <c r="F85" t="s">
        <v>11</v>
      </c>
      <c r="I85" s="13">
        <f t="shared" si="2"/>
      </c>
      <c r="J85" s="13"/>
      <c r="K85" t="s">
        <v>13</v>
      </c>
    </row>
    <row r="86" spans="1:11" ht="12.75">
      <c r="A86" t="s">
        <v>19</v>
      </c>
      <c r="B86" s="10">
        <v>38113</v>
      </c>
      <c r="C86" t="s">
        <v>9</v>
      </c>
      <c r="D86" t="s">
        <v>10</v>
      </c>
      <c r="E86">
        <v>100</v>
      </c>
      <c r="F86" t="s">
        <v>11</v>
      </c>
      <c r="I86" s="13">
        <f t="shared" si="2"/>
      </c>
      <c r="J86" s="13"/>
      <c r="K86" t="s">
        <v>13</v>
      </c>
    </row>
    <row r="87" spans="1:11" ht="12.75">
      <c r="A87" t="s">
        <v>19</v>
      </c>
      <c r="B87" s="10">
        <v>38141</v>
      </c>
      <c r="C87" t="s">
        <v>9</v>
      </c>
      <c r="D87" t="s">
        <v>10</v>
      </c>
      <c r="E87">
        <v>100</v>
      </c>
      <c r="F87" t="s">
        <v>11</v>
      </c>
      <c r="I87" s="13">
        <f>IF(E87&gt;235,"yes","")</f>
      </c>
      <c r="J87" s="13"/>
      <c r="K87" t="s">
        <v>13</v>
      </c>
    </row>
    <row r="88" spans="2:11" ht="12.75">
      <c r="B88" s="10"/>
      <c r="G88" s="15">
        <v>1</v>
      </c>
      <c r="H88" s="15">
        <v>0</v>
      </c>
      <c r="I88" s="15">
        <v>0</v>
      </c>
      <c r="J88" s="15">
        <v>0</v>
      </c>
      <c r="K88" s="42">
        <v>25</v>
      </c>
    </row>
    <row r="89" spans="2:10" ht="51">
      <c r="B89" s="10"/>
      <c r="G89" s="41" t="s">
        <v>77</v>
      </c>
      <c r="H89" s="41" t="s">
        <v>72</v>
      </c>
      <c r="I89" s="41" t="s">
        <v>73</v>
      </c>
      <c r="J89" s="41" t="s">
        <v>91</v>
      </c>
    </row>
    <row r="90" spans="2:11" ht="12.75">
      <c r="B90" s="10"/>
      <c r="F90" s="43" t="s">
        <v>74</v>
      </c>
      <c r="G90" s="44">
        <f>SUM(G1:G88)</f>
        <v>29</v>
      </c>
      <c r="H90" s="44">
        <f>SUM(H1:H88)</f>
        <v>19</v>
      </c>
      <c r="I90" s="44">
        <f>SUM(I1:I88)</f>
        <v>19</v>
      </c>
      <c r="J90" s="44">
        <f>SUM(J1:J88)</f>
        <v>19</v>
      </c>
      <c r="K90" s="44">
        <f>SUM(K1:K88)</f>
        <v>79</v>
      </c>
    </row>
    <row r="91" spans="6:11" ht="12.75">
      <c r="F91" s="43" t="s">
        <v>76</v>
      </c>
      <c r="G91" s="43"/>
      <c r="H91" s="44"/>
      <c r="I91" s="45"/>
      <c r="J91" s="45"/>
      <c r="K91" s="44">
        <v>14</v>
      </c>
    </row>
    <row r="93" ht="12.75">
      <c r="A93" s="1" t="s">
        <v>75</v>
      </c>
    </row>
  </sheetData>
  <sheetProtection/>
  <mergeCells count="3">
    <mergeCell ref="A4:I4"/>
    <mergeCell ref="A34:I34"/>
    <mergeCell ref="A62:I62"/>
  </mergeCell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5"/>
  <sheetViews>
    <sheetView zoomScalePageLayoutView="0" workbookViewId="0" topLeftCell="A1">
      <pane xSplit="9" ySplit="1" topLeftCell="K64" activePane="bottomRight" state="frozen"/>
      <selection pane="topLeft" activeCell="O193" sqref="O193"/>
      <selection pane="topRight" activeCell="O193" sqref="O193"/>
      <selection pane="bottomLeft" activeCell="O193" sqref="O193"/>
      <selection pane="bottomRight" activeCell="M1" sqref="M1:U16384"/>
    </sheetView>
  </sheetViews>
  <sheetFormatPr defaultColWidth="9.140625" defaultRowHeight="12.75"/>
  <cols>
    <col min="1" max="1" width="4.00390625" style="0" customWidth="1"/>
    <col min="2" max="2" width="12.8515625" style="0" customWidth="1"/>
    <col min="3" max="3" width="7.421875" style="0" customWidth="1"/>
    <col min="4" max="4" width="9.421875" style="0" customWidth="1"/>
    <col min="6" max="8" width="11.8515625" style="0" customWidth="1"/>
    <col min="9" max="9" width="13.57421875" style="3" customWidth="1"/>
    <col min="10" max="10" width="10.57421875" style="3" customWidth="1"/>
    <col min="11" max="11" width="10.28125" style="0" customWidth="1"/>
    <col min="12" max="12" width="7.00390625" style="0" customWidth="1"/>
  </cols>
  <sheetData>
    <row r="1" spans="1:12" ht="92.25" customHeight="1">
      <c r="A1" s="18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41" t="s">
        <v>77</v>
      </c>
      <c r="H1" s="41" t="s">
        <v>72</v>
      </c>
      <c r="I1" s="41" t="s">
        <v>73</v>
      </c>
      <c r="J1" s="41" t="s">
        <v>91</v>
      </c>
      <c r="K1" s="17"/>
      <c r="L1" s="20" t="s">
        <v>56</v>
      </c>
    </row>
    <row r="2" spans="1:12" s="5" customFormat="1" ht="16.5" customHeight="1">
      <c r="A2" s="47"/>
      <c r="B2" s="55" t="s">
        <v>81</v>
      </c>
      <c r="C2" s="47"/>
      <c r="D2" s="47"/>
      <c r="E2" s="47"/>
      <c r="F2" s="47"/>
      <c r="G2" s="54"/>
      <c r="H2" s="54"/>
      <c r="I2" s="54"/>
      <c r="J2" s="54"/>
      <c r="K2" s="48"/>
      <c r="L2" s="47"/>
    </row>
    <row r="3" spans="1:10" ht="12.75" customHeight="1">
      <c r="A3" s="88" t="s">
        <v>52</v>
      </c>
      <c r="B3" s="89"/>
      <c r="C3" s="89"/>
      <c r="D3" s="89"/>
      <c r="E3" s="89"/>
      <c r="F3" s="89"/>
      <c r="G3" s="89"/>
      <c r="H3" s="89"/>
      <c r="I3" s="89"/>
      <c r="J3" s="74"/>
    </row>
    <row r="4" spans="1:12" ht="12.75" customHeight="1">
      <c r="A4" s="21" t="s">
        <v>66</v>
      </c>
      <c r="B4" s="22">
        <v>38055</v>
      </c>
      <c r="C4" s="21" t="s">
        <v>9</v>
      </c>
      <c r="D4" s="21" t="s">
        <v>10</v>
      </c>
      <c r="E4" s="23">
        <v>100</v>
      </c>
      <c r="F4" s="21" t="s">
        <v>11</v>
      </c>
      <c r="G4" s="33"/>
      <c r="H4" s="33"/>
      <c r="I4" s="13">
        <f aca="true" t="shared" si="0" ref="I4:I37">IF(E4&gt;235,"yes","")</f>
      </c>
      <c r="J4" s="49"/>
      <c r="L4" t="s">
        <v>14</v>
      </c>
    </row>
    <row r="5" spans="1:12" ht="12.75" customHeight="1">
      <c r="A5" s="25" t="s">
        <v>66</v>
      </c>
      <c r="B5" s="26">
        <v>38069</v>
      </c>
      <c r="C5" s="25" t="s">
        <v>9</v>
      </c>
      <c r="D5" s="25" t="s">
        <v>10</v>
      </c>
      <c r="E5" s="27">
        <v>510</v>
      </c>
      <c r="F5" s="25" t="s">
        <v>11</v>
      </c>
      <c r="G5" s="4" t="s">
        <v>15</v>
      </c>
      <c r="H5" s="4" t="s">
        <v>15</v>
      </c>
      <c r="I5" s="13" t="str">
        <f t="shared" si="0"/>
        <v>yes</v>
      </c>
      <c r="J5" s="12" t="s">
        <v>15</v>
      </c>
      <c r="L5" t="s">
        <v>14</v>
      </c>
    </row>
    <row r="6" spans="1:12" ht="12.75" customHeight="1">
      <c r="A6" s="25" t="s">
        <v>66</v>
      </c>
      <c r="B6" s="26">
        <v>38099</v>
      </c>
      <c r="C6" s="25" t="s">
        <v>9</v>
      </c>
      <c r="D6" s="25" t="s">
        <v>10</v>
      </c>
      <c r="E6" s="27">
        <v>200</v>
      </c>
      <c r="F6" s="25" t="s">
        <v>11</v>
      </c>
      <c r="G6" s="4" t="s">
        <v>15</v>
      </c>
      <c r="H6" s="33"/>
      <c r="I6" s="13">
        <f t="shared" si="0"/>
      </c>
      <c r="J6" s="49"/>
      <c r="L6" t="s">
        <v>13</v>
      </c>
    </row>
    <row r="7" spans="1:12" ht="12.75" customHeight="1">
      <c r="A7" s="25" t="s">
        <v>66</v>
      </c>
      <c r="B7" s="26">
        <v>38126</v>
      </c>
      <c r="C7" s="25" t="s">
        <v>9</v>
      </c>
      <c r="D7" s="25" t="s">
        <v>10</v>
      </c>
      <c r="E7" s="27">
        <v>1100</v>
      </c>
      <c r="F7" s="25" t="s">
        <v>11</v>
      </c>
      <c r="G7" s="4" t="s">
        <v>15</v>
      </c>
      <c r="H7" s="4" t="s">
        <v>15</v>
      </c>
      <c r="I7" s="13" t="str">
        <f t="shared" si="0"/>
        <v>yes</v>
      </c>
      <c r="J7" s="12" t="s">
        <v>15</v>
      </c>
      <c r="K7" s="2"/>
      <c r="L7" t="s">
        <v>13</v>
      </c>
    </row>
    <row r="8" spans="1:12" ht="12.75" customHeight="1">
      <c r="A8" s="25" t="s">
        <v>66</v>
      </c>
      <c r="B8" s="26">
        <v>38181</v>
      </c>
      <c r="C8" s="25" t="s">
        <v>9</v>
      </c>
      <c r="D8" s="25" t="s">
        <v>10</v>
      </c>
      <c r="E8" s="27">
        <v>300</v>
      </c>
      <c r="F8" s="25" t="s">
        <v>11</v>
      </c>
      <c r="G8" s="4" t="s">
        <v>15</v>
      </c>
      <c r="H8" s="4" t="s">
        <v>15</v>
      </c>
      <c r="I8" s="13" t="str">
        <f t="shared" si="0"/>
        <v>yes</v>
      </c>
      <c r="J8" s="4"/>
      <c r="L8" t="s">
        <v>13</v>
      </c>
    </row>
    <row r="9" spans="1:12" ht="12.75" customHeight="1">
      <c r="A9" s="25" t="s">
        <v>66</v>
      </c>
      <c r="B9" s="26">
        <v>38224</v>
      </c>
      <c r="C9" s="25" t="s">
        <v>9</v>
      </c>
      <c r="D9" s="25" t="s">
        <v>10</v>
      </c>
      <c r="E9" s="27">
        <v>200</v>
      </c>
      <c r="F9" s="25" t="s">
        <v>11</v>
      </c>
      <c r="G9" s="4" t="s">
        <v>15</v>
      </c>
      <c r="H9" s="49"/>
      <c r="I9" s="13">
        <f t="shared" si="0"/>
      </c>
      <c r="J9" s="11"/>
      <c r="L9" t="s">
        <v>13</v>
      </c>
    </row>
    <row r="10" spans="1:12" ht="12.75" customHeight="1">
      <c r="A10" s="25" t="s">
        <v>66</v>
      </c>
      <c r="B10" s="26">
        <v>38257</v>
      </c>
      <c r="C10" s="25" t="s">
        <v>9</v>
      </c>
      <c r="D10" s="25" t="s">
        <v>10</v>
      </c>
      <c r="E10" s="27">
        <v>5</v>
      </c>
      <c r="F10" s="25" t="s">
        <v>11</v>
      </c>
      <c r="G10" s="49"/>
      <c r="H10" s="49"/>
      <c r="I10" s="13">
        <f t="shared" si="0"/>
      </c>
      <c r="J10" s="11"/>
      <c r="L10" t="s">
        <v>13</v>
      </c>
    </row>
    <row r="11" spans="1:12" ht="12.75" customHeight="1">
      <c r="A11" s="25" t="s">
        <v>66</v>
      </c>
      <c r="B11" s="26">
        <v>38286</v>
      </c>
      <c r="C11" s="25" t="s">
        <v>9</v>
      </c>
      <c r="D11" s="25" t="s">
        <v>10</v>
      </c>
      <c r="E11" s="27">
        <v>3230</v>
      </c>
      <c r="F11" s="25" t="s">
        <v>11</v>
      </c>
      <c r="G11" s="4" t="s">
        <v>15</v>
      </c>
      <c r="H11" s="4" t="s">
        <v>15</v>
      </c>
      <c r="I11" s="13" t="str">
        <f t="shared" si="0"/>
        <v>yes</v>
      </c>
      <c r="J11" s="12" t="s">
        <v>15</v>
      </c>
      <c r="K11" s="2"/>
      <c r="L11" t="s">
        <v>13</v>
      </c>
    </row>
    <row r="12" spans="1:12" ht="12.75" customHeight="1">
      <c r="A12" s="25" t="s">
        <v>66</v>
      </c>
      <c r="B12" s="26">
        <v>38295</v>
      </c>
      <c r="C12" s="25" t="s">
        <v>9</v>
      </c>
      <c r="D12" s="25" t="s">
        <v>10</v>
      </c>
      <c r="E12" s="27">
        <v>100</v>
      </c>
      <c r="F12" s="25" t="s">
        <v>11</v>
      </c>
      <c r="G12" s="49"/>
      <c r="H12" s="49"/>
      <c r="I12" s="13">
        <f t="shared" si="0"/>
      </c>
      <c r="J12" s="11"/>
      <c r="L12" t="s">
        <v>14</v>
      </c>
    </row>
    <row r="13" spans="1:12" ht="12.75" customHeight="1">
      <c r="A13" s="25" t="s">
        <v>66</v>
      </c>
      <c r="B13" s="26">
        <v>38317</v>
      </c>
      <c r="C13" s="25" t="s">
        <v>9</v>
      </c>
      <c r="D13" s="25" t="s">
        <v>10</v>
      </c>
      <c r="E13" s="27">
        <v>860</v>
      </c>
      <c r="F13" s="25" t="s">
        <v>11</v>
      </c>
      <c r="G13" s="4" t="s">
        <v>15</v>
      </c>
      <c r="H13" s="4" t="s">
        <v>15</v>
      </c>
      <c r="I13" s="13" t="str">
        <f t="shared" si="0"/>
        <v>yes</v>
      </c>
      <c r="J13" s="12" t="s">
        <v>15</v>
      </c>
      <c r="K13" s="2"/>
      <c r="L13" t="s">
        <v>14</v>
      </c>
    </row>
    <row r="14" spans="1:12" ht="12.75" customHeight="1">
      <c r="A14" s="25" t="s">
        <v>66</v>
      </c>
      <c r="B14" s="26">
        <v>38335</v>
      </c>
      <c r="C14" s="25" t="s">
        <v>9</v>
      </c>
      <c r="D14" s="25" t="s">
        <v>10</v>
      </c>
      <c r="E14" s="27">
        <v>0</v>
      </c>
      <c r="F14" s="25" t="s">
        <v>11</v>
      </c>
      <c r="G14" s="49"/>
      <c r="H14" s="49"/>
      <c r="I14" s="13">
        <f t="shared" si="0"/>
      </c>
      <c r="J14" s="11"/>
      <c r="L14" t="s">
        <v>14</v>
      </c>
    </row>
    <row r="15" spans="1:12" ht="12.75" customHeight="1">
      <c r="A15" s="25" t="s">
        <v>66</v>
      </c>
      <c r="B15" s="26">
        <v>38351</v>
      </c>
      <c r="C15" s="25" t="s">
        <v>9</v>
      </c>
      <c r="D15" s="25" t="s">
        <v>10</v>
      </c>
      <c r="E15" s="27">
        <v>3730</v>
      </c>
      <c r="F15" s="25" t="s">
        <v>11</v>
      </c>
      <c r="G15" s="4" t="s">
        <v>15</v>
      </c>
      <c r="H15" s="4" t="s">
        <v>15</v>
      </c>
      <c r="I15" s="13" t="str">
        <f t="shared" si="0"/>
        <v>yes</v>
      </c>
      <c r="J15" s="12" t="s">
        <v>15</v>
      </c>
      <c r="K15" s="2"/>
      <c r="L15" t="s">
        <v>14</v>
      </c>
    </row>
    <row r="16" spans="1:12" ht="12.75" customHeight="1">
      <c r="A16" s="25" t="s">
        <v>66</v>
      </c>
      <c r="B16" s="26">
        <v>38370</v>
      </c>
      <c r="C16" s="25" t="s">
        <v>9</v>
      </c>
      <c r="D16" s="25" t="s">
        <v>10</v>
      </c>
      <c r="E16" s="27">
        <v>100</v>
      </c>
      <c r="F16" s="25" t="s">
        <v>11</v>
      </c>
      <c r="G16" s="49"/>
      <c r="H16" s="49"/>
      <c r="I16" s="13">
        <f t="shared" si="0"/>
      </c>
      <c r="J16" s="11"/>
      <c r="L16" t="s">
        <v>14</v>
      </c>
    </row>
    <row r="17" spans="1:12" ht="12.75" customHeight="1">
      <c r="A17" s="25" t="s">
        <v>66</v>
      </c>
      <c r="B17" s="26">
        <v>38376</v>
      </c>
      <c r="C17" s="25" t="s">
        <v>9</v>
      </c>
      <c r="D17" s="25" t="s">
        <v>10</v>
      </c>
      <c r="E17" s="27">
        <v>970</v>
      </c>
      <c r="F17" s="25" t="s">
        <v>11</v>
      </c>
      <c r="G17" s="4" t="s">
        <v>15</v>
      </c>
      <c r="H17" s="4" t="s">
        <v>15</v>
      </c>
      <c r="I17" s="13" t="str">
        <f t="shared" si="0"/>
        <v>yes</v>
      </c>
      <c r="J17" s="12" t="s">
        <v>15</v>
      </c>
      <c r="K17" s="2"/>
      <c r="L17" t="s">
        <v>14</v>
      </c>
    </row>
    <row r="18" spans="1:12" ht="12.75" customHeight="1">
      <c r="A18" s="25" t="s">
        <v>66</v>
      </c>
      <c r="B18" s="26">
        <v>38391</v>
      </c>
      <c r="C18" s="25" t="s">
        <v>9</v>
      </c>
      <c r="D18" s="25" t="s">
        <v>10</v>
      </c>
      <c r="E18" s="27">
        <v>100</v>
      </c>
      <c r="F18" s="25" t="s">
        <v>11</v>
      </c>
      <c r="G18" s="24"/>
      <c r="H18" s="24"/>
      <c r="I18" s="13">
        <f t="shared" si="0"/>
      </c>
      <c r="J18" s="49"/>
      <c r="L18" t="s">
        <v>14</v>
      </c>
    </row>
    <row r="19" spans="1:12" ht="12.75" customHeight="1">
      <c r="A19" s="25" t="s">
        <v>66</v>
      </c>
      <c r="B19" s="26">
        <v>38408</v>
      </c>
      <c r="C19" s="25" t="s">
        <v>9</v>
      </c>
      <c r="D19" s="25" t="s">
        <v>10</v>
      </c>
      <c r="E19" s="27">
        <v>3410</v>
      </c>
      <c r="F19" s="25" t="s">
        <v>11</v>
      </c>
      <c r="G19" s="4" t="s">
        <v>15</v>
      </c>
      <c r="H19" s="4" t="s">
        <v>15</v>
      </c>
      <c r="I19" s="13" t="str">
        <f t="shared" si="0"/>
        <v>yes</v>
      </c>
      <c r="J19" s="12" t="s">
        <v>15</v>
      </c>
      <c r="K19" s="2"/>
      <c r="L19" t="s">
        <v>14</v>
      </c>
    </row>
    <row r="20" spans="1:12" ht="12.75" customHeight="1">
      <c r="A20" s="25" t="s">
        <v>66</v>
      </c>
      <c r="B20" s="26">
        <v>38425</v>
      </c>
      <c r="C20" s="25" t="s">
        <v>9</v>
      </c>
      <c r="D20" s="25" t="s">
        <v>10</v>
      </c>
      <c r="E20" s="27">
        <v>100</v>
      </c>
      <c r="F20" s="25" t="s">
        <v>11</v>
      </c>
      <c r="G20" s="49"/>
      <c r="H20" s="49"/>
      <c r="I20" s="13">
        <f t="shared" si="0"/>
      </c>
      <c r="J20" s="36"/>
      <c r="L20" t="s">
        <v>14</v>
      </c>
    </row>
    <row r="21" spans="1:12" ht="12.75" customHeight="1">
      <c r="A21" s="25" t="s">
        <v>66</v>
      </c>
      <c r="B21" s="26">
        <v>38439</v>
      </c>
      <c r="C21" s="25" t="s">
        <v>9</v>
      </c>
      <c r="D21" s="25" t="s">
        <v>10</v>
      </c>
      <c r="E21" s="27">
        <v>100</v>
      </c>
      <c r="F21" s="25" t="s">
        <v>11</v>
      </c>
      <c r="G21" s="49"/>
      <c r="H21" s="49"/>
      <c r="I21" s="13">
        <f t="shared" si="0"/>
      </c>
      <c r="J21" s="36"/>
      <c r="L21" t="s">
        <v>14</v>
      </c>
    </row>
    <row r="22" spans="1:12" ht="12.75" customHeight="1">
      <c r="A22" s="25" t="s">
        <v>66</v>
      </c>
      <c r="B22" s="26">
        <v>38449</v>
      </c>
      <c r="C22" s="25" t="s">
        <v>9</v>
      </c>
      <c r="D22" s="25" t="s">
        <v>10</v>
      </c>
      <c r="E22" s="27">
        <v>630</v>
      </c>
      <c r="F22" s="25" t="s">
        <v>11</v>
      </c>
      <c r="G22" s="4" t="s">
        <v>15</v>
      </c>
      <c r="H22" s="4" t="s">
        <v>15</v>
      </c>
      <c r="I22" s="13" t="str">
        <f t="shared" si="0"/>
        <v>yes</v>
      </c>
      <c r="J22" s="12" t="s">
        <v>15</v>
      </c>
      <c r="K22" s="2"/>
      <c r="L22" t="s">
        <v>13</v>
      </c>
    </row>
    <row r="23" spans="1:12" ht="12.75" customHeight="1">
      <c r="A23" s="25" t="s">
        <v>66</v>
      </c>
      <c r="B23" s="26">
        <v>38479</v>
      </c>
      <c r="C23" s="25" t="s">
        <v>9</v>
      </c>
      <c r="D23" s="25" t="s">
        <v>10</v>
      </c>
      <c r="E23" s="27">
        <v>2750</v>
      </c>
      <c r="F23" s="25" t="s">
        <v>11</v>
      </c>
      <c r="G23" s="4" t="s">
        <v>15</v>
      </c>
      <c r="H23" s="4" t="s">
        <v>15</v>
      </c>
      <c r="I23" s="13" t="str">
        <f t="shared" si="0"/>
        <v>yes</v>
      </c>
      <c r="J23" s="12" t="s">
        <v>15</v>
      </c>
      <c r="K23" s="2"/>
      <c r="L23" t="s">
        <v>13</v>
      </c>
    </row>
    <row r="24" spans="1:12" ht="12.75" customHeight="1">
      <c r="A24" s="25" t="s">
        <v>66</v>
      </c>
      <c r="B24" s="26">
        <v>38497</v>
      </c>
      <c r="C24" s="25" t="s">
        <v>9</v>
      </c>
      <c r="D24" s="25" t="s">
        <v>10</v>
      </c>
      <c r="E24" s="27">
        <v>0</v>
      </c>
      <c r="F24" s="25" t="s">
        <v>11</v>
      </c>
      <c r="G24" s="49"/>
      <c r="H24" s="49"/>
      <c r="I24" s="13">
        <f t="shared" si="0"/>
      </c>
      <c r="J24" s="11"/>
      <c r="L24" t="s">
        <v>13</v>
      </c>
    </row>
    <row r="25" spans="1:12" ht="12.75" customHeight="1">
      <c r="A25" s="25" t="s">
        <v>66</v>
      </c>
      <c r="B25" s="26">
        <v>38531</v>
      </c>
      <c r="C25" s="25" t="s">
        <v>9</v>
      </c>
      <c r="D25" s="25" t="s">
        <v>10</v>
      </c>
      <c r="E25" s="27">
        <v>740</v>
      </c>
      <c r="F25" s="25" t="s">
        <v>11</v>
      </c>
      <c r="G25" s="4" t="s">
        <v>15</v>
      </c>
      <c r="H25" s="4" t="s">
        <v>15</v>
      </c>
      <c r="I25" s="13" t="str">
        <f t="shared" si="0"/>
        <v>yes</v>
      </c>
      <c r="J25" s="12" t="s">
        <v>15</v>
      </c>
      <c r="K25" s="2"/>
      <c r="L25" t="s">
        <v>13</v>
      </c>
    </row>
    <row r="26" spans="1:12" ht="12.75" customHeight="1">
      <c r="A26" s="25" t="s">
        <v>66</v>
      </c>
      <c r="B26" s="26">
        <v>38559</v>
      </c>
      <c r="C26" s="25" t="s">
        <v>9</v>
      </c>
      <c r="D26" s="25" t="s">
        <v>10</v>
      </c>
      <c r="E26" s="27">
        <v>100</v>
      </c>
      <c r="F26" s="25" t="s">
        <v>11</v>
      </c>
      <c r="G26" s="49"/>
      <c r="H26" s="49"/>
      <c r="I26" s="13">
        <f t="shared" si="0"/>
      </c>
      <c r="J26" s="11"/>
      <c r="L26" t="s">
        <v>13</v>
      </c>
    </row>
    <row r="27" spans="1:12" ht="12.75" customHeight="1">
      <c r="A27" s="25" t="s">
        <v>66</v>
      </c>
      <c r="B27" s="26">
        <v>38580</v>
      </c>
      <c r="C27" s="25" t="s">
        <v>9</v>
      </c>
      <c r="D27" s="25" t="s">
        <v>10</v>
      </c>
      <c r="E27" s="27">
        <v>1100</v>
      </c>
      <c r="F27" s="25" t="s">
        <v>11</v>
      </c>
      <c r="G27" s="4" t="s">
        <v>15</v>
      </c>
      <c r="H27" s="4" t="s">
        <v>15</v>
      </c>
      <c r="I27" s="13" t="str">
        <f t="shared" si="0"/>
        <v>yes</v>
      </c>
      <c r="J27" s="12" t="s">
        <v>15</v>
      </c>
      <c r="K27" s="2"/>
      <c r="L27" t="s">
        <v>13</v>
      </c>
    </row>
    <row r="28" spans="1:12" ht="12.75" customHeight="1">
      <c r="A28" s="25" t="s">
        <v>66</v>
      </c>
      <c r="B28" s="26">
        <v>38616</v>
      </c>
      <c r="C28" s="25" t="s">
        <v>9</v>
      </c>
      <c r="D28" s="25" t="s">
        <v>10</v>
      </c>
      <c r="E28" s="27">
        <v>5730</v>
      </c>
      <c r="F28" s="25" t="s">
        <v>11</v>
      </c>
      <c r="G28" s="4" t="s">
        <v>15</v>
      </c>
      <c r="H28" s="4" t="s">
        <v>15</v>
      </c>
      <c r="I28" s="13" t="str">
        <f t="shared" si="0"/>
        <v>yes</v>
      </c>
      <c r="J28" s="12" t="s">
        <v>15</v>
      </c>
      <c r="K28" s="2"/>
      <c r="L28" t="s">
        <v>13</v>
      </c>
    </row>
    <row r="29" spans="1:12" ht="12.75" customHeight="1">
      <c r="A29" s="25" t="s">
        <v>66</v>
      </c>
      <c r="B29" s="26">
        <v>38635</v>
      </c>
      <c r="C29" s="25" t="s">
        <v>9</v>
      </c>
      <c r="D29" s="25" t="s">
        <v>10</v>
      </c>
      <c r="E29" s="27">
        <v>100</v>
      </c>
      <c r="F29" s="25" t="s">
        <v>11</v>
      </c>
      <c r="G29" s="49"/>
      <c r="H29" s="49"/>
      <c r="I29" s="13">
        <f t="shared" si="0"/>
      </c>
      <c r="J29" s="11"/>
      <c r="L29" t="s">
        <v>13</v>
      </c>
    </row>
    <row r="30" spans="1:12" ht="12.75" customHeight="1">
      <c r="A30" s="25" t="s">
        <v>66</v>
      </c>
      <c r="B30" s="26">
        <v>38701</v>
      </c>
      <c r="C30" s="25" t="s">
        <v>9</v>
      </c>
      <c r="D30" s="25" t="s">
        <v>10</v>
      </c>
      <c r="E30" s="27">
        <v>850</v>
      </c>
      <c r="F30" s="25" t="s">
        <v>11</v>
      </c>
      <c r="G30" s="4" t="s">
        <v>15</v>
      </c>
      <c r="H30" s="4" t="s">
        <v>15</v>
      </c>
      <c r="I30" s="13" t="str">
        <f t="shared" si="0"/>
        <v>yes</v>
      </c>
      <c r="J30" s="12" t="s">
        <v>15</v>
      </c>
      <c r="K30" s="2"/>
      <c r="L30" t="s">
        <v>14</v>
      </c>
    </row>
    <row r="31" spans="1:12" ht="12.75" customHeight="1">
      <c r="A31" s="25" t="s">
        <v>66</v>
      </c>
      <c r="B31" s="26">
        <v>38714</v>
      </c>
      <c r="C31" s="25" t="s">
        <v>9</v>
      </c>
      <c r="D31" s="25" t="s">
        <v>10</v>
      </c>
      <c r="E31" s="27">
        <v>1600</v>
      </c>
      <c r="F31" s="25" t="s">
        <v>11</v>
      </c>
      <c r="G31" s="4" t="s">
        <v>15</v>
      </c>
      <c r="H31" s="4" t="s">
        <v>15</v>
      </c>
      <c r="I31" s="13" t="str">
        <f t="shared" si="0"/>
        <v>yes</v>
      </c>
      <c r="J31" s="12" t="s">
        <v>15</v>
      </c>
      <c r="K31" s="2"/>
      <c r="L31" t="s">
        <v>14</v>
      </c>
    </row>
    <row r="32" spans="1:12" ht="12.75" customHeight="1">
      <c r="A32" s="25" t="s">
        <v>66</v>
      </c>
      <c r="B32" s="26">
        <v>38733</v>
      </c>
      <c r="C32" s="25" t="s">
        <v>9</v>
      </c>
      <c r="D32" s="25" t="s">
        <v>10</v>
      </c>
      <c r="E32" s="27">
        <v>980</v>
      </c>
      <c r="F32" s="25" t="s">
        <v>11</v>
      </c>
      <c r="G32" s="4" t="s">
        <v>15</v>
      </c>
      <c r="H32" s="4" t="s">
        <v>15</v>
      </c>
      <c r="I32" s="13" t="str">
        <f t="shared" si="0"/>
        <v>yes</v>
      </c>
      <c r="J32" s="12" t="s">
        <v>15</v>
      </c>
      <c r="K32" s="2"/>
      <c r="L32" t="s">
        <v>14</v>
      </c>
    </row>
    <row r="33" spans="1:12" ht="12.75" customHeight="1">
      <c r="A33" s="25" t="s">
        <v>66</v>
      </c>
      <c r="B33" s="26">
        <v>38742</v>
      </c>
      <c r="C33" s="25" t="s">
        <v>9</v>
      </c>
      <c r="D33" s="25" t="s">
        <v>10</v>
      </c>
      <c r="E33" s="27">
        <v>740</v>
      </c>
      <c r="F33" s="25" t="s">
        <v>11</v>
      </c>
      <c r="G33" s="4" t="s">
        <v>15</v>
      </c>
      <c r="H33" s="4" t="s">
        <v>15</v>
      </c>
      <c r="I33" s="13" t="str">
        <f t="shared" si="0"/>
        <v>yes</v>
      </c>
      <c r="J33" s="12" t="s">
        <v>15</v>
      </c>
      <c r="K33" s="2"/>
      <c r="L33" t="s">
        <v>14</v>
      </c>
    </row>
    <row r="34" spans="1:12" ht="12.75" customHeight="1">
      <c r="A34" s="25" t="s">
        <v>66</v>
      </c>
      <c r="B34" s="26">
        <v>38763</v>
      </c>
      <c r="C34" s="25" t="s">
        <v>9</v>
      </c>
      <c r="D34" s="25" t="s">
        <v>10</v>
      </c>
      <c r="E34" s="27">
        <v>740</v>
      </c>
      <c r="F34" s="25" t="s">
        <v>11</v>
      </c>
      <c r="G34" s="4" t="s">
        <v>15</v>
      </c>
      <c r="H34" s="4" t="s">
        <v>15</v>
      </c>
      <c r="I34" s="13" t="str">
        <f t="shared" si="0"/>
        <v>yes</v>
      </c>
      <c r="J34" s="12" t="s">
        <v>15</v>
      </c>
      <c r="K34" s="2"/>
      <c r="L34" t="s">
        <v>14</v>
      </c>
    </row>
    <row r="35" spans="1:12" ht="12.75" customHeight="1">
      <c r="A35" s="25" t="s">
        <v>66</v>
      </c>
      <c r="B35" s="26">
        <v>38777</v>
      </c>
      <c r="C35" s="25" t="s">
        <v>9</v>
      </c>
      <c r="D35" s="25" t="s">
        <v>10</v>
      </c>
      <c r="E35" s="27">
        <v>1710</v>
      </c>
      <c r="F35" s="25" t="s">
        <v>11</v>
      </c>
      <c r="G35" s="4" t="s">
        <v>15</v>
      </c>
      <c r="H35" s="4" t="s">
        <v>15</v>
      </c>
      <c r="I35" s="13" t="str">
        <f t="shared" si="0"/>
        <v>yes</v>
      </c>
      <c r="J35" s="12" t="s">
        <v>15</v>
      </c>
      <c r="K35" s="2"/>
      <c r="L35" t="s">
        <v>14</v>
      </c>
    </row>
    <row r="36" spans="1:12" ht="12.75" customHeight="1">
      <c r="A36" s="25" t="s">
        <v>66</v>
      </c>
      <c r="B36" s="26">
        <v>38790</v>
      </c>
      <c r="C36" s="25" t="s">
        <v>9</v>
      </c>
      <c r="D36" s="25" t="s">
        <v>10</v>
      </c>
      <c r="E36" s="27">
        <v>100</v>
      </c>
      <c r="F36" s="25" t="s">
        <v>11</v>
      </c>
      <c r="G36" s="49"/>
      <c r="H36" s="49"/>
      <c r="I36" s="13">
        <f t="shared" si="0"/>
      </c>
      <c r="J36" s="11"/>
      <c r="L36" t="s">
        <v>14</v>
      </c>
    </row>
    <row r="37" spans="1:12" ht="12.75" customHeight="1">
      <c r="A37" s="25" t="s">
        <v>66</v>
      </c>
      <c r="B37" s="26">
        <v>38805</v>
      </c>
      <c r="C37" s="25" t="s">
        <v>9</v>
      </c>
      <c r="D37" s="25" t="s">
        <v>10</v>
      </c>
      <c r="E37" s="27">
        <v>2160</v>
      </c>
      <c r="F37" s="25" t="s">
        <v>11</v>
      </c>
      <c r="G37" s="4" t="s">
        <v>15</v>
      </c>
      <c r="H37" s="4" t="s">
        <v>15</v>
      </c>
      <c r="I37" s="13" t="str">
        <f t="shared" si="0"/>
        <v>yes</v>
      </c>
      <c r="J37" s="12" t="s">
        <v>15</v>
      </c>
      <c r="K37" s="2"/>
      <c r="L37" t="s">
        <v>14</v>
      </c>
    </row>
    <row r="38" spans="1:12" ht="12.75" customHeight="1">
      <c r="A38" s="30"/>
      <c r="B38" s="31"/>
      <c r="C38" s="30"/>
      <c r="D38" s="30"/>
      <c r="E38" s="32"/>
      <c r="F38" s="30"/>
      <c r="G38" s="49">
        <f>COUNTIF(G4:G37,"yes")</f>
        <v>22</v>
      </c>
      <c r="H38" s="49">
        <f>COUNTIF(H4:H37,"yes")</f>
        <v>20</v>
      </c>
      <c r="I38" s="49">
        <f>COUNTIF(I4:I37,"yes")</f>
        <v>20</v>
      </c>
      <c r="J38" s="49">
        <f>COUNTIF(J4:J37,"yes")</f>
        <v>19</v>
      </c>
      <c r="K38">
        <f>37-3</f>
        <v>34</v>
      </c>
      <c r="L38" t="e">
        <f>COUNTIF(#REF!,"yes")</f>
        <v>#REF!</v>
      </c>
    </row>
    <row r="39" spans="1:10" ht="12.75" customHeight="1">
      <c r="A39" s="90" t="s">
        <v>53</v>
      </c>
      <c r="B39" s="91"/>
      <c r="C39" s="91"/>
      <c r="D39" s="91"/>
      <c r="E39" s="91"/>
      <c r="F39" s="91"/>
      <c r="G39" s="91"/>
      <c r="H39" s="91"/>
      <c r="I39" s="92"/>
      <c r="J39" s="74"/>
    </row>
    <row r="40" spans="1:12" ht="12.75" customHeight="1">
      <c r="A40" s="21" t="s">
        <v>67</v>
      </c>
      <c r="B40" s="22">
        <v>38055</v>
      </c>
      <c r="C40" s="21" t="s">
        <v>9</v>
      </c>
      <c r="D40" s="21" t="s">
        <v>10</v>
      </c>
      <c r="E40" s="23">
        <v>200</v>
      </c>
      <c r="F40" s="21" t="s">
        <v>11</v>
      </c>
      <c r="G40" s="4" t="s">
        <v>15</v>
      </c>
      <c r="H40" s="49"/>
      <c r="I40" s="13">
        <f aca="true" t="shared" si="1" ref="I40:I71">IF(E40&gt;235,"yes","")</f>
      </c>
      <c r="J40" s="11"/>
      <c r="L40" t="s">
        <v>14</v>
      </c>
    </row>
    <row r="41" spans="1:12" ht="12.75" customHeight="1">
      <c r="A41" s="25" t="s">
        <v>67</v>
      </c>
      <c r="B41" s="26">
        <v>38069</v>
      </c>
      <c r="C41" s="25" t="s">
        <v>9</v>
      </c>
      <c r="D41" s="25" t="s">
        <v>10</v>
      </c>
      <c r="E41" s="27">
        <v>6130</v>
      </c>
      <c r="F41" s="25" t="s">
        <v>11</v>
      </c>
      <c r="G41" s="4" t="s">
        <v>15</v>
      </c>
      <c r="H41" s="4" t="s">
        <v>15</v>
      </c>
      <c r="I41" s="13" t="str">
        <f t="shared" si="1"/>
        <v>yes</v>
      </c>
      <c r="J41" s="12" t="s">
        <v>15</v>
      </c>
      <c r="K41" s="2"/>
      <c r="L41" t="s">
        <v>14</v>
      </c>
    </row>
    <row r="42" spans="1:12" ht="12.75" customHeight="1">
      <c r="A42" s="25" t="s">
        <v>67</v>
      </c>
      <c r="B42" s="26">
        <v>38099</v>
      </c>
      <c r="C42" s="25" t="s">
        <v>9</v>
      </c>
      <c r="D42" s="25" t="s">
        <v>10</v>
      </c>
      <c r="E42" s="27">
        <v>2010</v>
      </c>
      <c r="F42" s="25" t="s">
        <v>11</v>
      </c>
      <c r="G42" s="4" t="s">
        <v>15</v>
      </c>
      <c r="H42" s="4" t="s">
        <v>15</v>
      </c>
      <c r="I42" s="13" t="str">
        <f t="shared" si="1"/>
        <v>yes</v>
      </c>
      <c r="J42" s="12" t="s">
        <v>15</v>
      </c>
      <c r="K42" s="2"/>
      <c r="L42" t="s">
        <v>13</v>
      </c>
    </row>
    <row r="43" spans="1:12" ht="12.75" customHeight="1">
      <c r="A43" s="25" t="s">
        <v>67</v>
      </c>
      <c r="B43" s="26">
        <v>38126</v>
      </c>
      <c r="C43" s="25" t="s">
        <v>9</v>
      </c>
      <c r="D43" s="25" t="s">
        <v>10</v>
      </c>
      <c r="E43" s="27">
        <v>100</v>
      </c>
      <c r="F43" s="25" t="s">
        <v>11</v>
      </c>
      <c r="G43" s="49"/>
      <c r="H43" s="49"/>
      <c r="I43" s="13">
        <f t="shared" si="1"/>
      </c>
      <c r="J43" s="11"/>
      <c r="L43" t="s">
        <v>13</v>
      </c>
    </row>
    <row r="44" spans="1:12" ht="12.75" customHeight="1">
      <c r="A44" s="25" t="s">
        <v>67</v>
      </c>
      <c r="B44" s="26">
        <v>38154</v>
      </c>
      <c r="C44" s="25" t="s">
        <v>9</v>
      </c>
      <c r="D44" s="25" t="s">
        <v>10</v>
      </c>
      <c r="E44" s="27">
        <v>100</v>
      </c>
      <c r="F44" s="25" t="s">
        <v>11</v>
      </c>
      <c r="G44" s="49"/>
      <c r="H44" s="49"/>
      <c r="I44" s="13">
        <f t="shared" si="1"/>
      </c>
      <c r="J44" s="11"/>
      <c r="L44" t="s">
        <v>13</v>
      </c>
    </row>
    <row r="45" spans="1:12" ht="12.75" customHeight="1">
      <c r="A45" s="25" t="s">
        <v>67</v>
      </c>
      <c r="B45" s="26">
        <v>38183</v>
      </c>
      <c r="C45" s="25" t="s">
        <v>9</v>
      </c>
      <c r="D45" s="25" t="s">
        <v>10</v>
      </c>
      <c r="E45" s="27">
        <v>630</v>
      </c>
      <c r="F45" s="25" t="s">
        <v>11</v>
      </c>
      <c r="G45" s="4" t="s">
        <v>15</v>
      </c>
      <c r="H45" s="4" t="s">
        <v>15</v>
      </c>
      <c r="I45" s="13" t="str">
        <f t="shared" si="1"/>
        <v>yes</v>
      </c>
      <c r="J45" s="70" t="s">
        <v>15</v>
      </c>
      <c r="K45" s="2"/>
      <c r="L45" t="s">
        <v>13</v>
      </c>
    </row>
    <row r="46" spans="1:12" ht="12.75" customHeight="1">
      <c r="A46" s="25" t="s">
        <v>67</v>
      </c>
      <c r="B46" s="26">
        <v>38224</v>
      </c>
      <c r="C46" s="25" t="s">
        <v>9</v>
      </c>
      <c r="D46" s="25" t="s">
        <v>10</v>
      </c>
      <c r="E46" s="27">
        <v>970</v>
      </c>
      <c r="F46" s="25" t="s">
        <v>11</v>
      </c>
      <c r="G46" s="4" t="s">
        <v>15</v>
      </c>
      <c r="H46" s="4" t="s">
        <v>15</v>
      </c>
      <c r="I46" s="13" t="str">
        <f t="shared" si="1"/>
        <v>yes</v>
      </c>
      <c r="J46" s="70" t="s">
        <v>15</v>
      </c>
      <c r="K46" s="2"/>
      <c r="L46" t="s">
        <v>13</v>
      </c>
    </row>
    <row r="47" spans="1:12" ht="12.75" customHeight="1">
      <c r="A47" s="25" t="s">
        <v>67</v>
      </c>
      <c r="B47" s="26">
        <v>38295</v>
      </c>
      <c r="C47" s="25" t="s">
        <v>9</v>
      </c>
      <c r="D47" s="25" t="s">
        <v>10</v>
      </c>
      <c r="E47" s="27">
        <v>100</v>
      </c>
      <c r="F47" s="25" t="s">
        <v>11</v>
      </c>
      <c r="G47" s="24"/>
      <c r="H47" s="24"/>
      <c r="I47" s="13">
        <f t="shared" si="1"/>
      </c>
      <c r="J47" s="49"/>
      <c r="L47" t="s">
        <v>14</v>
      </c>
    </row>
    <row r="48" spans="1:12" ht="12.75" customHeight="1">
      <c r="A48" s="25" t="s">
        <v>67</v>
      </c>
      <c r="B48" s="26">
        <v>38335</v>
      </c>
      <c r="C48" s="25" t="s">
        <v>9</v>
      </c>
      <c r="D48" s="25" t="s">
        <v>10</v>
      </c>
      <c r="E48" s="27">
        <v>100</v>
      </c>
      <c r="F48" s="25" t="s">
        <v>11</v>
      </c>
      <c r="G48" s="33"/>
      <c r="H48" s="33"/>
      <c r="I48" s="13">
        <f t="shared" si="1"/>
      </c>
      <c r="J48" s="49"/>
      <c r="L48" t="s">
        <v>14</v>
      </c>
    </row>
    <row r="49" spans="1:12" ht="12.75" customHeight="1">
      <c r="A49" s="25" t="s">
        <v>67</v>
      </c>
      <c r="B49" s="26">
        <v>38351</v>
      </c>
      <c r="C49" s="25" t="s">
        <v>9</v>
      </c>
      <c r="D49" s="25" t="s">
        <v>10</v>
      </c>
      <c r="E49" s="27">
        <v>1320</v>
      </c>
      <c r="F49" s="25" t="s">
        <v>11</v>
      </c>
      <c r="G49" s="4" t="s">
        <v>15</v>
      </c>
      <c r="H49" s="4" t="s">
        <v>15</v>
      </c>
      <c r="I49" s="13" t="str">
        <f t="shared" si="1"/>
        <v>yes</v>
      </c>
      <c r="J49" s="70" t="s">
        <v>15</v>
      </c>
      <c r="K49" s="2"/>
      <c r="L49" t="s">
        <v>14</v>
      </c>
    </row>
    <row r="50" spans="1:12" ht="12.75" customHeight="1">
      <c r="A50" s="25" t="s">
        <v>67</v>
      </c>
      <c r="B50" s="26">
        <v>38370</v>
      </c>
      <c r="C50" s="25" t="s">
        <v>9</v>
      </c>
      <c r="D50" s="25" t="s">
        <v>10</v>
      </c>
      <c r="E50" s="27">
        <v>378</v>
      </c>
      <c r="F50" s="25" t="s">
        <v>11</v>
      </c>
      <c r="G50" s="4" t="s">
        <v>15</v>
      </c>
      <c r="H50" s="4" t="s">
        <v>15</v>
      </c>
      <c r="I50" s="13" t="str">
        <f t="shared" si="1"/>
        <v>yes</v>
      </c>
      <c r="J50" s="70"/>
      <c r="L50" t="s">
        <v>14</v>
      </c>
    </row>
    <row r="51" spans="1:12" ht="12.75" customHeight="1">
      <c r="A51" s="25" t="s">
        <v>67</v>
      </c>
      <c r="B51" s="26">
        <v>38383</v>
      </c>
      <c r="C51" s="25" t="s">
        <v>9</v>
      </c>
      <c r="D51" s="25" t="s">
        <v>10</v>
      </c>
      <c r="E51" s="27">
        <v>740</v>
      </c>
      <c r="F51" s="25" t="s">
        <v>11</v>
      </c>
      <c r="G51" s="4" t="s">
        <v>15</v>
      </c>
      <c r="H51" s="4" t="s">
        <v>15</v>
      </c>
      <c r="I51" s="13" t="str">
        <f t="shared" si="1"/>
        <v>yes</v>
      </c>
      <c r="J51" s="70" t="s">
        <v>15</v>
      </c>
      <c r="L51" t="s">
        <v>14</v>
      </c>
    </row>
    <row r="52" spans="1:12" ht="12.75" customHeight="1">
      <c r="A52" s="25" t="s">
        <v>67</v>
      </c>
      <c r="B52" s="26">
        <v>38391</v>
      </c>
      <c r="C52" s="25" t="s">
        <v>9</v>
      </c>
      <c r="D52" s="25" t="s">
        <v>10</v>
      </c>
      <c r="E52" s="27">
        <v>504</v>
      </c>
      <c r="F52" s="25" t="s">
        <v>11</v>
      </c>
      <c r="G52" s="4" t="s">
        <v>15</v>
      </c>
      <c r="H52" s="4" t="s">
        <v>15</v>
      </c>
      <c r="I52" s="13" t="str">
        <f t="shared" si="1"/>
        <v>yes</v>
      </c>
      <c r="J52" s="70" t="s">
        <v>15</v>
      </c>
      <c r="L52" t="s">
        <v>14</v>
      </c>
    </row>
    <row r="53" spans="1:12" ht="12.75" customHeight="1">
      <c r="A53" s="25" t="s">
        <v>67</v>
      </c>
      <c r="B53" s="26">
        <v>38408</v>
      </c>
      <c r="C53" s="25" t="s">
        <v>9</v>
      </c>
      <c r="D53" s="25" t="s">
        <v>10</v>
      </c>
      <c r="E53" s="27">
        <v>520</v>
      </c>
      <c r="F53" s="25" t="s">
        <v>11</v>
      </c>
      <c r="G53" s="4" t="s">
        <v>15</v>
      </c>
      <c r="H53" s="4" t="s">
        <v>15</v>
      </c>
      <c r="I53" s="13" t="str">
        <f t="shared" si="1"/>
        <v>yes</v>
      </c>
      <c r="J53" s="70" t="s">
        <v>15</v>
      </c>
      <c r="L53" t="s">
        <v>14</v>
      </c>
    </row>
    <row r="54" spans="1:12" ht="12.75" customHeight="1">
      <c r="A54" s="25" t="s">
        <v>67</v>
      </c>
      <c r="B54" s="26">
        <v>38425</v>
      </c>
      <c r="C54" s="25" t="s">
        <v>9</v>
      </c>
      <c r="D54" s="25" t="s">
        <v>10</v>
      </c>
      <c r="E54" s="27">
        <v>200</v>
      </c>
      <c r="F54" s="25" t="s">
        <v>11</v>
      </c>
      <c r="G54" s="4" t="s">
        <v>15</v>
      </c>
      <c r="H54" s="33"/>
      <c r="I54" s="13">
        <f t="shared" si="1"/>
      </c>
      <c r="J54" s="71"/>
      <c r="L54" t="s">
        <v>14</v>
      </c>
    </row>
    <row r="55" spans="1:12" ht="12.75" customHeight="1">
      <c r="A55" s="25" t="s">
        <v>67</v>
      </c>
      <c r="B55" s="26">
        <v>38439</v>
      </c>
      <c r="C55" s="25" t="s">
        <v>9</v>
      </c>
      <c r="D55" s="25" t="s">
        <v>10</v>
      </c>
      <c r="E55" s="27">
        <v>1210</v>
      </c>
      <c r="F55" s="25" t="s">
        <v>11</v>
      </c>
      <c r="G55" s="4" t="s">
        <v>15</v>
      </c>
      <c r="H55" s="4" t="s">
        <v>15</v>
      </c>
      <c r="I55" s="13" t="str">
        <f t="shared" si="1"/>
        <v>yes</v>
      </c>
      <c r="J55" s="70" t="s">
        <v>15</v>
      </c>
      <c r="L55" t="s">
        <v>14</v>
      </c>
    </row>
    <row r="56" spans="1:12" ht="12.75" customHeight="1">
      <c r="A56" s="25" t="s">
        <v>67</v>
      </c>
      <c r="B56" s="26">
        <v>38447</v>
      </c>
      <c r="C56" s="25" t="s">
        <v>9</v>
      </c>
      <c r="D56" s="25" t="s">
        <v>10</v>
      </c>
      <c r="E56" s="27">
        <v>100</v>
      </c>
      <c r="F56" s="25" t="s">
        <v>11</v>
      </c>
      <c r="G56" s="33"/>
      <c r="H56" s="33"/>
      <c r="I56" s="13">
        <f t="shared" si="1"/>
      </c>
      <c r="J56" s="71"/>
      <c r="L56" t="s">
        <v>13</v>
      </c>
    </row>
    <row r="57" spans="1:12" ht="12.75" customHeight="1">
      <c r="A57" s="25" t="s">
        <v>67</v>
      </c>
      <c r="B57" s="26">
        <v>38479</v>
      </c>
      <c r="C57" s="25" t="s">
        <v>9</v>
      </c>
      <c r="D57" s="25" t="s">
        <v>10</v>
      </c>
      <c r="E57" s="27">
        <v>2750</v>
      </c>
      <c r="F57" s="25" t="s">
        <v>11</v>
      </c>
      <c r="G57" s="4" t="s">
        <v>15</v>
      </c>
      <c r="H57" s="4" t="s">
        <v>15</v>
      </c>
      <c r="I57" s="13" t="str">
        <f t="shared" si="1"/>
        <v>yes</v>
      </c>
      <c r="J57" s="70" t="s">
        <v>15</v>
      </c>
      <c r="L57" t="s">
        <v>13</v>
      </c>
    </row>
    <row r="58" spans="1:12" ht="12.75" customHeight="1">
      <c r="A58" s="25" t="s">
        <v>67</v>
      </c>
      <c r="B58" s="26">
        <v>38531</v>
      </c>
      <c r="C58" s="25" t="s">
        <v>9</v>
      </c>
      <c r="D58" s="25" t="s">
        <v>10</v>
      </c>
      <c r="E58" s="27">
        <v>134</v>
      </c>
      <c r="F58" s="25" t="s">
        <v>11</v>
      </c>
      <c r="G58" s="4" t="s">
        <v>15</v>
      </c>
      <c r="H58" s="33"/>
      <c r="I58" s="13">
        <f t="shared" si="1"/>
      </c>
      <c r="J58" s="71"/>
      <c r="L58" t="s">
        <v>13</v>
      </c>
    </row>
    <row r="59" spans="1:12" ht="12.75" customHeight="1">
      <c r="A59" s="25" t="s">
        <v>67</v>
      </c>
      <c r="B59" s="26">
        <v>38559</v>
      </c>
      <c r="C59" s="25" t="s">
        <v>9</v>
      </c>
      <c r="D59" s="25" t="s">
        <v>10</v>
      </c>
      <c r="E59" s="27">
        <v>629.5</v>
      </c>
      <c r="F59" s="25" t="s">
        <v>11</v>
      </c>
      <c r="G59" s="4" t="s">
        <v>15</v>
      </c>
      <c r="H59" s="4" t="s">
        <v>15</v>
      </c>
      <c r="I59" s="13" t="str">
        <f t="shared" si="1"/>
        <v>yes</v>
      </c>
      <c r="J59" s="70" t="s">
        <v>15</v>
      </c>
      <c r="L59" t="s">
        <v>13</v>
      </c>
    </row>
    <row r="60" spans="1:12" ht="12.75" customHeight="1">
      <c r="A60" s="25" t="s">
        <v>67</v>
      </c>
      <c r="B60" s="26">
        <v>38580</v>
      </c>
      <c r="C60" s="25" t="s">
        <v>9</v>
      </c>
      <c r="D60" s="25" t="s">
        <v>10</v>
      </c>
      <c r="E60" s="27">
        <v>200</v>
      </c>
      <c r="F60" s="25" t="s">
        <v>11</v>
      </c>
      <c r="G60" s="4" t="s">
        <v>15</v>
      </c>
      <c r="H60" s="33"/>
      <c r="I60" s="13">
        <f t="shared" si="1"/>
      </c>
      <c r="J60" s="71"/>
      <c r="L60" t="s">
        <v>13</v>
      </c>
    </row>
    <row r="61" spans="1:12" ht="12.75" customHeight="1">
      <c r="A61" s="25" t="s">
        <v>67</v>
      </c>
      <c r="B61" s="26">
        <v>38616</v>
      </c>
      <c r="C61" s="25" t="s">
        <v>9</v>
      </c>
      <c r="D61" s="25" t="s">
        <v>10</v>
      </c>
      <c r="E61" s="27">
        <v>61310</v>
      </c>
      <c r="F61" s="25" t="s">
        <v>11</v>
      </c>
      <c r="G61" s="4" t="s">
        <v>15</v>
      </c>
      <c r="H61" s="4" t="s">
        <v>15</v>
      </c>
      <c r="I61" s="13" t="str">
        <f t="shared" si="1"/>
        <v>yes</v>
      </c>
      <c r="J61" s="70" t="s">
        <v>15</v>
      </c>
      <c r="L61" t="s">
        <v>13</v>
      </c>
    </row>
    <row r="62" spans="1:12" ht="12.75" customHeight="1">
      <c r="A62" s="25" t="s">
        <v>67</v>
      </c>
      <c r="B62" s="26">
        <v>38635</v>
      </c>
      <c r="C62" s="25" t="s">
        <v>9</v>
      </c>
      <c r="D62" s="25" t="s">
        <v>10</v>
      </c>
      <c r="E62" s="27">
        <v>100</v>
      </c>
      <c r="F62" s="25" t="s">
        <v>11</v>
      </c>
      <c r="G62" s="33"/>
      <c r="H62" s="33"/>
      <c r="I62" s="13">
        <f t="shared" si="1"/>
      </c>
      <c r="J62" s="71"/>
      <c r="L62" t="s">
        <v>13</v>
      </c>
    </row>
    <row r="63" spans="1:12" ht="12.75" customHeight="1">
      <c r="A63" s="25" t="s">
        <v>67</v>
      </c>
      <c r="B63" s="26">
        <v>38651</v>
      </c>
      <c r="C63" s="25" t="s">
        <v>9</v>
      </c>
      <c r="D63" s="25" t="s">
        <v>10</v>
      </c>
      <c r="E63" s="27">
        <v>630</v>
      </c>
      <c r="F63" s="25" t="s">
        <v>11</v>
      </c>
      <c r="G63" s="4" t="s">
        <v>15</v>
      </c>
      <c r="H63" s="4" t="s">
        <v>15</v>
      </c>
      <c r="I63" s="13" t="str">
        <f t="shared" si="1"/>
        <v>yes</v>
      </c>
      <c r="J63" s="70" t="s">
        <v>15</v>
      </c>
      <c r="L63" t="s">
        <v>13</v>
      </c>
    </row>
    <row r="64" spans="1:12" ht="12.75" customHeight="1">
      <c r="A64" s="25" t="s">
        <v>67</v>
      </c>
      <c r="B64" s="26">
        <v>38701</v>
      </c>
      <c r="C64" s="25" t="s">
        <v>9</v>
      </c>
      <c r="D64" s="25" t="s">
        <v>10</v>
      </c>
      <c r="E64" s="27">
        <v>310</v>
      </c>
      <c r="F64" s="25" t="s">
        <v>11</v>
      </c>
      <c r="G64" s="4" t="s">
        <v>15</v>
      </c>
      <c r="H64" s="4" t="s">
        <v>15</v>
      </c>
      <c r="I64" s="13" t="str">
        <f t="shared" si="1"/>
        <v>yes</v>
      </c>
      <c r="J64" s="70"/>
      <c r="L64" t="s">
        <v>14</v>
      </c>
    </row>
    <row r="65" spans="1:12" ht="12.75" customHeight="1">
      <c r="A65" s="25" t="s">
        <v>67</v>
      </c>
      <c r="B65" s="26">
        <v>38714</v>
      </c>
      <c r="C65" s="25" t="s">
        <v>9</v>
      </c>
      <c r="D65" s="25" t="s">
        <v>10</v>
      </c>
      <c r="E65" s="27">
        <v>840</v>
      </c>
      <c r="F65" s="25" t="s">
        <v>11</v>
      </c>
      <c r="G65" s="4" t="s">
        <v>15</v>
      </c>
      <c r="H65" s="4" t="s">
        <v>15</v>
      </c>
      <c r="I65" s="13" t="str">
        <f t="shared" si="1"/>
        <v>yes</v>
      </c>
      <c r="J65" s="70" t="s">
        <v>15</v>
      </c>
      <c r="L65" t="s">
        <v>14</v>
      </c>
    </row>
    <row r="66" spans="1:12" ht="12.75" customHeight="1">
      <c r="A66" s="25" t="s">
        <v>67</v>
      </c>
      <c r="B66" s="26">
        <v>38733</v>
      </c>
      <c r="C66" s="25" t="s">
        <v>9</v>
      </c>
      <c r="D66" s="25" t="s">
        <v>10</v>
      </c>
      <c r="E66" s="27">
        <v>980</v>
      </c>
      <c r="F66" s="25" t="s">
        <v>11</v>
      </c>
      <c r="G66" s="4" t="s">
        <v>15</v>
      </c>
      <c r="H66" s="4" t="s">
        <v>15</v>
      </c>
      <c r="I66" s="13" t="str">
        <f t="shared" si="1"/>
        <v>yes</v>
      </c>
      <c r="J66" s="70" t="s">
        <v>15</v>
      </c>
      <c r="L66" t="s">
        <v>14</v>
      </c>
    </row>
    <row r="67" spans="1:12" ht="12.75" customHeight="1">
      <c r="A67" s="25" t="s">
        <v>67</v>
      </c>
      <c r="B67" s="26">
        <v>38742</v>
      </c>
      <c r="C67" s="25" t="s">
        <v>9</v>
      </c>
      <c r="D67" s="25" t="s">
        <v>10</v>
      </c>
      <c r="E67" s="27">
        <v>200</v>
      </c>
      <c r="F67" s="25" t="s">
        <v>11</v>
      </c>
      <c r="G67" s="4" t="s">
        <v>15</v>
      </c>
      <c r="H67" s="33"/>
      <c r="I67" s="13">
        <f t="shared" si="1"/>
      </c>
      <c r="J67" s="71"/>
      <c r="L67" t="s">
        <v>14</v>
      </c>
    </row>
    <row r="68" spans="1:12" ht="12.75" customHeight="1">
      <c r="A68" s="25" t="s">
        <v>67</v>
      </c>
      <c r="B68" s="26">
        <v>38763</v>
      </c>
      <c r="C68" s="25" t="s">
        <v>9</v>
      </c>
      <c r="D68" s="25" t="s">
        <v>10</v>
      </c>
      <c r="E68" s="27">
        <v>730</v>
      </c>
      <c r="F68" s="25" t="s">
        <v>11</v>
      </c>
      <c r="G68" s="4" t="s">
        <v>15</v>
      </c>
      <c r="H68" s="4" t="s">
        <v>15</v>
      </c>
      <c r="I68" s="13" t="str">
        <f t="shared" si="1"/>
        <v>yes</v>
      </c>
      <c r="J68" s="70" t="s">
        <v>15</v>
      </c>
      <c r="L68" t="s">
        <v>14</v>
      </c>
    </row>
    <row r="69" spans="1:12" ht="12.75" customHeight="1">
      <c r="A69" s="25" t="s">
        <v>67</v>
      </c>
      <c r="B69" s="26">
        <v>38777</v>
      </c>
      <c r="C69" s="25" t="s">
        <v>9</v>
      </c>
      <c r="D69" s="25" t="s">
        <v>10</v>
      </c>
      <c r="E69" s="27">
        <v>2280</v>
      </c>
      <c r="F69" s="25" t="s">
        <v>11</v>
      </c>
      <c r="G69" s="4" t="s">
        <v>15</v>
      </c>
      <c r="H69" s="4" t="s">
        <v>15</v>
      </c>
      <c r="I69" s="13" t="str">
        <f t="shared" si="1"/>
        <v>yes</v>
      </c>
      <c r="J69" s="70" t="s">
        <v>15</v>
      </c>
      <c r="L69" t="s">
        <v>14</v>
      </c>
    </row>
    <row r="70" spans="1:12" ht="12.75" customHeight="1">
      <c r="A70" s="25" t="s">
        <v>67</v>
      </c>
      <c r="B70" s="26">
        <v>38790</v>
      </c>
      <c r="C70" s="25" t="s">
        <v>9</v>
      </c>
      <c r="D70" s="25" t="s">
        <v>10</v>
      </c>
      <c r="E70" s="27">
        <v>200</v>
      </c>
      <c r="F70" s="25" t="s">
        <v>11</v>
      </c>
      <c r="G70" s="4" t="s">
        <v>15</v>
      </c>
      <c r="H70" s="33"/>
      <c r="I70" s="13">
        <f t="shared" si="1"/>
      </c>
      <c r="J70" s="71"/>
      <c r="L70" t="s">
        <v>14</v>
      </c>
    </row>
    <row r="71" spans="1:12" ht="12.75" customHeight="1">
      <c r="A71" s="25" t="s">
        <v>67</v>
      </c>
      <c r="B71" s="26">
        <v>38805</v>
      </c>
      <c r="C71" s="25" t="s">
        <v>9</v>
      </c>
      <c r="D71" s="25" t="s">
        <v>10</v>
      </c>
      <c r="E71" s="27">
        <v>1850</v>
      </c>
      <c r="F71" s="25" t="s">
        <v>11</v>
      </c>
      <c r="G71" s="4" t="s">
        <v>15</v>
      </c>
      <c r="H71" s="4" t="s">
        <v>15</v>
      </c>
      <c r="I71" s="13" t="str">
        <f t="shared" si="1"/>
        <v>yes</v>
      </c>
      <c r="J71" s="70" t="s">
        <v>15</v>
      </c>
      <c r="L71" t="s">
        <v>14</v>
      </c>
    </row>
    <row r="72" spans="1:12" ht="12.75" customHeight="1">
      <c r="A72" s="30"/>
      <c r="B72" s="31"/>
      <c r="C72" s="30"/>
      <c r="D72" s="30"/>
      <c r="E72" s="32"/>
      <c r="F72" s="30"/>
      <c r="G72" s="33">
        <f>COUNTIF(G40:G71,"yes")</f>
        <v>26</v>
      </c>
      <c r="H72" s="33">
        <f>COUNTIF(H40:H71,"yes")</f>
        <v>20</v>
      </c>
      <c r="I72" s="33">
        <f>COUNTIF(I40:I71,"yes")</f>
        <v>20</v>
      </c>
      <c r="J72" s="33">
        <f>COUNTIF(J40:J71,"yes")</f>
        <v>18</v>
      </c>
      <c r="K72" s="33">
        <f>71-39</f>
        <v>32</v>
      </c>
      <c r="L72" t="e">
        <f>COUNTIF(#REF!,"yes")</f>
        <v>#REF!</v>
      </c>
    </row>
    <row r="73" spans="6:10" ht="38.25">
      <c r="F73" s="30"/>
      <c r="G73" s="41" t="s">
        <v>77</v>
      </c>
      <c r="H73" s="41" t="s">
        <v>72</v>
      </c>
      <c r="I73" s="41" t="s">
        <v>73</v>
      </c>
      <c r="J73" s="41" t="s">
        <v>91</v>
      </c>
    </row>
    <row r="74" spans="6:12" ht="12.75">
      <c r="F74" s="43" t="s">
        <v>74</v>
      </c>
      <c r="G74" s="44">
        <f>SUM(G2:G73)</f>
        <v>48</v>
      </c>
      <c r="H74" s="44">
        <f>SUM(H2:H73)</f>
        <v>40</v>
      </c>
      <c r="I74" s="44">
        <f>SUM(I2:I73)</f>
        <v>40</v>
      </c>
      <c r="J74" s="44">
        <f>SUM(J2:J73)</f>
        <v>37</v>
      </c>
      <c r="K74" s="44">
        <f>SUM(K2:K73)</f>
        <v>66</v>
      </c>
      <c r="L74" s="44"/>
    </row>
    <row r="75" spans="6:12" ht="12.75">
      <c r="F75" s="43" t="s">
        <v>76</v>
      </c>
      <c r="G75" s="43"/>
      <c r="H75" s="44"/>
      <c r="I75" s="45"/>
      <c r="J75" s="45"/>
      <c r="K75" s="44">
        <v>11</v>
      </c>
      <c r="L75" s="44"/>
    </row>
  </sheetData>
  <sheetProtection/>
  <mergeCells count="2">
    <mergeCell ref="A3:I3"/>
    <mergeCell ref="A39:I39"/>
  </mergeCell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2"/>
  <sheetViews>
    <sheetView zoomScalePageLayoutView="0" workbookViewId="0" topLeftCell="A1">
      <pane xSplit="9" ySplit="1" topLeftCell="K2" activePane="bottomRight" state="frozen"/>
      <selection pane="topLeft" activeCell="O193" sqref="O193"/>
      <selection pane="topRight" activeCell="O193" sqref="O193"/>
      <selection pane="bottomLeft" activeCell="O193" sqref="O193"/>
      <selection pane="bottomRight" activeCell="M1" sqref="M1:V16384"/>
    </sheetView>
  </sheetViews>
  <sheetFormatPr defaultColWidth="9.140625" defaultRowHeight="12.75"/>
  <cols>
    <col min="1" max="1" width="5.28125" style="0" customWidth="1"/>
    <col min="2" max="2" width="13.421875" style="0" customWidth="1"/>
    <col min="3" max="3" width="8.7109375" style="0" customWidth="1"/>
    <col min="4" max="4" width="9.7109375" style="0" customWidth="1"/>
    <col min="5" max="5" width="8.28125" style="0" customWidth="1"/>
    <col min="6" max="6" width="11.57421875" style="0" customWidth="1"/>
    <col min="7" max="8" width="11.8515625" style="0" customWidth="1"/>
    <col min="9" max="9" width="11.421875" style="3" customWidth="1"/>
    <col min="10" max="10" width="9.00390625" style="3" customWidth="1"/>
    <col min="11" max="11" width="10.28125" style="0" customWidth="1"/>
    <col min="12" max="12" width="7.00390625" style="0" customWidth="1"/>
  </cols>
  <sheetData>
    <row r="1" spans="1:12" ht="92.25" customHeight="1">
      <c r="A1" s="18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41" t="s">
        <v>77</v>
      </c>
      <c r="H1" s="41" t="s">
        <v>72</v>
      </c>
      <c r="I1" s="41" t="s">
        <v>73</v>
      </c>
      <c r="J1" s="41" t="s">
        <v>91</v>
      </c>
      <c r="K1" s="17"/>
      <c r="L1" s="20" t="s">
        <v>56</v>
      </c>
    </row>
    <row r="2" spans="1:12" ht="13.5" customHeight="1">
      <c r="A2" s="56" t="s">
        <v>82</v>
      </c>
      <c r="B2" s="52"/>
      <c r="C2" s="52"/>
      <c r="D2" s="52"/>
      <c r="E2" s="52"/>
      <c r="F2" s="52"/>
      <c r="G2" s="52"/>
      <c r="H2" s="52"/>
      <c r="I2" s="20"/>
      <c r="J2" s="20"/>
      <c r="K2" s="17"/>
      <c r="L2" s="20"/>
    </row>
    <row r="3" spans="1:10" ht="12.75" customHeight="1">
      <c r="A3" s="79" t="s">
        <v>48</v>
      </c>
      <c r="B3" s="80"/>
      <c r="C3" s="80"/>
      <c r="D3" s="80"/>
      <c r="E3" s="80"/>
      <c r="F3" s="80"/>
      <c r="G3" s="80"/>
      <c r="H3" s="80"/>
      <c r="I3" s="81"/>
      <c r="J3" s="72"/>
    </row>
    <row r="4" spans="1:12" ht="12.75" customHeight="1">
      <c r="A4" s="21" t="s">
        <v>62</v>
      </c>
      <c r="B4" s="22">
        <v>38064</v>
      </c>
      <c r="C4" s="21" t="s">
        <v>9</v>
      </c>
      <c r="D4" s="21" t="s">
        <v>10</v>
      </c>
      <c r="E4" s="23">
        <v>100</v>
      </c>
      <c r="F4" s="21" t="s">
        <v>11</v>
      </c>
      <c r="G4" s="49"/>
      <c r="H4" s="49"/>
      <c r="I4" s="13">
        <f aca="true" t="shared" si="0" ref="I4:I32">IF(E4&gt;235,"yes","")</f>
      </c>
      <c r="J4" s="4">
        <f aca="true" t="shared" si="1" ref="J4:J32">IF(E4&gt;400,"yes","")</f>
      </c>
      <c r="L4" t="s">
        <v>14</v>
      </c>
    </row>
    <row r="5" spans="1:12" ht="12.75" customHeight="1">
      <c r="A5" s="25" t="s">
        <v>62</v>
      </c>
      <c r="B5" s="26">
        <v>38076</v>
      </c>
      <c r="C5" s="25" t="s">
        <v>9</v>
      </c>
      <c r="D5" s="25" t="s">
        <v>10</v>
      </c>
      <c r="E5" s="27">
        <v>100</v>
      </c>
      <c r="F5" s="25" t="s">
        <v>11</v>
      </c>
      <c r="G5" s="49"/>
      <c r="H5" s="49"/>
      <c r="I5" s="13">
        <f t="shared" si="0"/>
      </c>
      <c r="J5" s="4">
        <f t="shared" si="1"/>
      </c>
      <c r="L5" t="s">
        <v>14</v>
      </c>
    </row>
    <row r="6" spans="1:12" ht="12.75" customHeight="1">
      <c r="A6" s="25" t="s">
        <v>62</v>
      </c>
      <c r="B6" s="26">
        <v>38099</v>
      </c>
      <c r="C6" s="25" t="s">
        <v>9</v>
      </c>
      <c r="D6" s="25" t="s">
        <v>10</v>
      </c>
      <c r="E6" s="27">
        <v>310</v>
      </c>
      <c r="F6" s="25" t="s">
        <v>11</v>
      </c>
      <c r="G6" s="4" t="s">
        <v>15</v>
      </c>
      <c r="H6" s="4" t="s">
        <v>15</v>
      </c>
      <c r="I6" s="13" t="str">
        <f t="shared" si="0"/>
        <v>yes</v>
      </c>
      <c r="J6" s="4">
        <f t="shared" si="1"/>
      </c>
      <c r="L6" t="s">
        <v>13</v>
      </c>
    </row>
    <row r="7" spans="1:12" ht="12.75" customHeight="1">
      <c r="A7" s="25" t="s">
        <v>62</v>
      </c>
      <c r="B7" s="26">
        <v>38154</v>
      </c>
      <c r="C7" s="25" t="s">
        <v>9</v>
      </c>
      <c r="D7" s="25" t="s">
        <v>10</v>
      </c>
      <c r="E7" s="27">
        <v>100</v>
      </c>
      <c r="F7" s="25" t="s">
        <v>11</v>
      </c>
      <c r="G7" s="24"/>
      <c r="H7" s="24"/>
      <c r="I7" s="13">
        <f t="shared" si="0"/>
      </c>
      <c r="J7" s="4">
        <f t="shared" si="1"/>
      </c>
      <c r="L7" t="s">
        <v>13</v>
      </c>
    </row>
    <row r="8" spans="1:12" ht="12.75" customHeight="1">
      <c r="A8" s="25" t="s">
        <v>62</v>
      </c>
      <c r="B8" s="26">
        <v>38183</v>
      </c>
      <c r="C8" s="25" t="s">
        <v>9</v>
      </c>
      <c r="D8" s="25" t="s">
        <v>10</v>
      </c>
      <c r="E8" s="27">
        <v>630</v>
      </c>
      <c r="F8" s="25" t="s">
        <v>11</v>
      </c>
      <c r="G8" s="4" t="s">
        <v>15</v>
      </c>
      <c r="H8" s="4" t="s">
        <v>15</v>
      </c>
      <c r="I8" s="13" t="str">
        <f t="shared" si="0"/>
        <v>yes</v>
      </c>
      <c r="J8" s="4" t="str">
        <f t="shared" si="1"/>
        <v>yes</v>
      </c>
      <c r="K8" s="2"/>
      <c r="L8" t="s">
        <v>13</v>
      </c>
    </row>
    <row r="9" spans="1:12" ht="12.75" customHeight="1">
      <c r="A9" s="25" t="s">
        <v>62</v>
      </c>
      <c r="B9" s="26">
        <v>38225</v>
      </c>
      <c r="C9" s="25" t="s">
        <v>9</v>
      </c>
      <c r="D9" s="25" t="s">
        <v>10</v>
      </c>
      <c r="E9" s="27">
        <v>100</v>
      </c>
      <c r="F9" s="25" t="s">
        <v>11</v>
      </c>
      <c r="G9" s="24"/>
      <c r="H9" s="24"/>
      <c r="I9" s="13">
        <f t="shared" si="0"/>
      </c>
      <c r="J9" s="4">
        <f t="shared" si="1"/>
      </c>
      <c r="L9" t="s">
        <v>13</v>
      </c>
    </row>
    <row r="10" spans="1:12" ht="12.75" customHeight="1">
      <c r="A10" s="25" t="s">
        <v>62</v>
      </c>
      <c r="B10" s="26">
        <v>38225</v>
      </c>
      <c r="C10" s="25" t="s">
        <v>9</v>
      </c>
      <c r="D10" s="25" t="s">
        <v>10</v>
      </c>
      <c r="E10" s="27">
        <v>100</v>
      </c>
      <c r="F10" s="25" t="s">
        <v>11</v>
      </c>
      <c r="G10" s="24"/>
      <c r="H10" s="24"/>
      <c r="I10" s="13">
        <f t="shared" si="0"/>
      </c>
      <c r="J10" s="4">
        <f t="shared" si="1"/>
      </c>
      <c r="L10" t="s">
        <v>13</v>
      </c>
    </row>
    <row r="11" spans="1:12" ht="12.75" customHeight="1">
      <c r="A11" s="25" t="s">
        <v>62</v>
      </c>
      <c r="B11" s="26">
        <v>38286</v>
      </c>
      <c r="C11" s="25" t="s">
        <v>9</v>
      </c>
      <c r="D11" s="25" t="s">
        <v>10</v>
      </c>
      <c r="E11" s="27">
        <v>2130</v>
      </c>
      <c r="F11" s="25" t="s">
        <v>11</v>
      </c>
      <c r="G11" s="4" t="s">
        <v>15</v>
      </c>
      <c r="H11" s="4" t="s">
        <v>15</v>
      </c>
      <c r="I11" s="13" t="str">
        <f t="shared" si="0"/>
        <v>yes</v>
      </c>
      <c r="J11" s="4" t="str">
        <f t="shared" si="1"/>
        <v>yes</v>
      </c>
      <c r="K11" s="2"/>
      <c r="L11" t="s">
        <v>13</v>
      </c>
    </row>
    <row r="12" spans="1:12" ht="12.75" customHeight="1">
      <c r="A12" s="25" t="s">
        <v>62</v>
      </c>
      <c r="B12" s="26">
        <v>38303</v>
      </c>
      <c r="C12" s="25" t="s">
        <v>9</v>
      </c>
      <c r="D12" s="25" t="s">
        <v>10</v>
      </c>
      <c r="E12" s="27">
        <v>740</v>
      </c>
      <c r="F12" s="25" t="s">
        <v>11</v>
      </c>
      <c r="G12" s="4" t="s">
        <v>15</v>
      </c>
      <c r="H12" s="4" t="s">
        <v>15</v>
      </c>
      <c r="I12" s="13" t="str">
        <f t="shared" si="0"/>
        <v>yes</v>
      </c>
      <c r="J12" s="4" t="str">
        <f t="shared" si="1"/>
        <v>yes</v>
      </c>
      <c r="K12" s="2"/>
      <c r="L12" t="s">
        <v>14</v>
      </c>
    </row>
    <row r="13" spans="1:12" ht="12.75" customHeight="1">
      <c r="A13" s="25" t="s">
        <v>62</v>
      </c>
      <c r="B13" s="26">
        <v>38352</v>
      </c>
      <c r="C13" s="25" t="s">
        <v>9</v>
      </c>
      <c r="D13" s="25" t="s">
        <v>10</v>
      </c>
      <c r="E13" s="27">
        <v>3050</v>
      </c>
      <c r="F13" s="25" t="s">
        <v>11</v>
      </c>
      <c r="G13" s="4" t="s">
        <v>15</v>
      </c>
      <c r="H13" s="4" t="s">
        <v>15</v>
      </c>
      <c r="I13" s="13" t="str">
        <f t="shared" si="0"/>
        <v>yes</v>
      </c>
      <c r="J13" s="4" t="str">
        <f t="shared" si="1"/>
        <v>yes</v>
      </c>
      <c r="K13" s="2"/>
      <c r="L13" t="s">
        <v>14</v>
      </c>
    </row>
    <row r="14" spans="1:12" ht="12.75" customHeight="1">
      <c r="A14" s="25" t="s">
        <v>62</v>
      </c>
      <c r="B14" s="26">
        <v>38358</v>
      </c>
      <c r="C14" s="25" t="s">
        <v>9</v>
      </c>
      <c r="D14" s="25" t="s">
        <v>10</v>
      </c>
      <c r="E14" s="27">
        <v>300</v>
      </c>
      <c r="F14" s="25" t="s">
        <v>11</v>
      </c>
      <c r="G14" s="4" t="s">
        <v>15</v>
      </c>
      <c r="H14" s="4" t="s">
        <v>15</v>
      </c>
      <c r="I14" s="13" t="str">
        <f t="shared" si="0"/>
        <v>yes</v>
      </c>
      <c r="J14" s="4">
        <f t="shared" si="1"/>
      </c>
      <c r="L14" t="s">
        <v>14</v>
      </c>
    </row>
    <row r="15" spans="1:12" ht="12.75" customHeight="1">
      <c r="A15" s="25" t="s">
        <v>62</v>
      </c>
      <c r="B15" s="26">
        <v>38377</v>
      </c>
      <c r="C15" s="25" t="s">
        <v>9</v>
      </c>
      <c r="D15" s="25" t="s">
        <v>10</v>
      </c>
      <c r="E15" s="27">
        <v>278</v>
      </c>
      <c r="F15" s="25" t="s">
        <v>11</v>
      </c>
      <c r="G15" s="4" t="s">
        <v>15</v>
      </c>
      <c r="H15" s="4" t="s">
        <v>15</v>
      </c>
      <c r="I15" s="13" t="str">
        <f t="shared" si="0"/>
        <v>yes</v>
      </c>
      <c r="J15" s="4">
        <f t="shared" si="1"/>
      </c>
      <c r="L15" t="s">
        <v>14</v>
      </c>
    </row>
    <row r="16" spans="1:12" ht="12.75" customHeight="1">
      <c r="A16" s="25" t="s">
        <v>62</v>
      </c>
      <c r="B16" s="26">
        <v>38386</v>
      </c>
      <c r="C16" s="25" t="s">
        <v>9</v>
      </c>
      <c r="D16" s="25" t="s">
        <v>10</v>
      </c>
      <c r="E16" s="27">
        <v>630</v>
      </c>
      <c r="F16" s="25" t="s">
        <v>11</v>
      </c>
      <c r="G16" s="4" t="s">
        <v>15</v>
      </c>
      <c r="H16" s="4" t="s">
        <v>15</v>
      </c>
      <c r="I16" s="13" t="str">
        <f t="shared" si="0"/>
        <v>yes</v>
      </c>
      <c r="J16" s="4" t="str">
        <f t="shared" si="1"/>
        <v>yes</v>
      </c>
      <c r="K16" s="2"/>
      <c r="L16" t="s">
        <v>14</v>
      </c>
    </row>
    <row r="17" spans="1:12" ht="12.75" customHeight="1">
      <c r="A17" s="25" t="s">
        <v>62</v>
      </c>
      <c r="B17" s="26">
        <v>38408</v>
      </c>
      <c r="C17" s="25" t="s">
        <v>9</v>
      </c>
      <c r="D17" s="25" t="s">
        <v>10</v>
      </c>
      <c r="E17" s="27">
        <v>700</v>
      </c>
      <c r="F17" s="25" t="s">
        <v>11</v>
      </c>
      <c r="G17" s="4" t="s">
        <v>15</v>
      </c>
      <c r="H17" s="4" t="s">
        <v>15</v>
      </c>
      <c r="I17" s="13" t="str">
        <f t="shared" si="0"/>
        <v>yes</v>
      </c>
      <c r="J17" s="4" t="str">
        <f t="shared" si="1"/>
        <v>yes</v>
      </c>
      <c r="K17" s="2"/>
      <c r="L17" t="s">
        <v>14</v>
      </c>
    </row>
    <row r="18" spans="1:12" ht="12.75" customHeight="1">
      <c r="A18" s="25" t="s">
        <v>62</v>
      </c>
      <c r="B18" s="26">
        <v>38441</v>
      </c>
      <c r="C18" s="25" t="s">
        <v>9</v>
      </c>
      <c r="D18" s="25" t="s">
        <v>10</v>
      </c>
      <c r="E18" s="27">
        <v>310</v>
      </c>
      <c r="F18" s="25" t="s">
        <v>11</v>
      </c>
      <c r="G18" s="4" t="s">
        <v>15</v>
      </c>
      <c r="H18" s="4" t="s">
        <v>15</v>
      </c>
      <c r="I18" s="13" t="str">
        <f t="shared" si="0"/>
        <v>yes</v>
      </c>
      <c r="J18" s="4">
        <f t="shared" si="1"/>
      </c>
      <c r="L18" t="s">
        <v>14</v>
      </c>
    </row>
    <row r="19" spans="1:12" ht="12.75" customHeight="1">
      <c r="A19" s="25" t="s">
        <v>62</v>
      </c>
      <c r="B19" s="26">
        <v>38453</v>
      </c>
      <c r="C19" s="25" t="s">
        <v>9</v>
      </c>
      <c r="D19" s="25" t="s">
        <v>10</v>
      </c>
      <c r="E19" s="27">
        <v>740</v>
      </c>
      <c r="F19" s="25" t="s">
        <v>11</v>
      </c>
      <c r="G19" s="4" t="s">
        <v>15</v>
      </c>
      <c r="H19" s="4" t="s">
        <v>15</v>
      </c>
      <c r="I19" s="13" t="str">
        <f t="shared" si="0"/>
        <v>yes</v>
      </c>
      <c r="J19" s="4" t="str">
        <f t="shared" si="1"/>
        <v>yes</v>
      </c>
      <c r="K19" s="2"/>
      <c r="L19" t="s">
        <v>13</v>
      </c>
    </row>
    <row r="20" spans="1:12" ht="12.75" customHeight="1">
      <c r="A20" s="25" t="s">
        <v>62</v>
      </c>
      <c r="B20" s="26">
        <v>38479</v>
      </c>
      <c r="C20" s="25" t="s">
        <v>9</v>
      </c>
      <c r="D20" s="25" t="s">
        <v>10</v>
      </c>
      <c r="E20" s="27">
        <v>4130</v>
      </c>
      <c r="F20" s="25" t="s">
        <v>11</v>
      </c>
      <c r="G20" s="4" t="s">
        <v>15</v>
      </c>
      <c r="H20" s="4" t="s">
        <v>15</v>
      </c>
      <c r="I20" s="13" t="str">
        <f t="shared" si="0"/>
        <v>yes</v>
      </c>
      <c r="J20" s="4" t="str">
        <f t="shared" si="1"/>
        <v>yes</v>
      </c>
      <c r="K20" s="2"/>
      <c r="L20" t="s">
        <v>13</v>
      </c>
    </row>
    <row r="21" spans="1:12" ht="12.75" customHeight="1">
      <c r="A21" s="25" t="s">
        <v>62</v>
      </c>
      <c r="B21" s="26">
        <v>38510</v>
      </c>
      <c r="C21" s="25" t="s">
        <v>9</v>
      </c>
      <c r="D21" s="25" t="s">
        <v>10</v>
      </c>
      <c r="E21" s="27">
        <v>833</v>
      </c>
      <c r="F21" s="25" t="s">
        <v>11</v>
      </c>
      <c r="G21" s="4" t="s">
        <v>15</v>
      </c>
      <c r="H21" s="4" t="s">
        <v>15</v>
      </c>
      <c r="I21" s="13" t="str">
        <f t="shared" si="0"/>
        <v>yes</v>
      </c>
      <c r="J21" s="4" t="str">
        <f t="shared" si="1"/>
        <v>yes</v>
      </c>
      <c r="K21" s="2"/>
      <c r="L21" t="s">
        <v>13</v>
      </c>
    </row>
    <row r="22" spans="1:12" ht="12.75" customHeight="1">
      <c r="A22" s="25" t="s">
        <v>62</v>
      </c>
      <c r="B22" s="26">
        <v>38548</v>
      </c>
      <c r="C22" s="25" t="s">
        <v>9</v>
      </c>
      <c r="D22" s="25" t="s">
        <v>10</v>
      </c>
      <c r="E22" s="27">
        <v>472</v>
      </c>
      <c r="F22" s="25" t="s">
        <v>11</v>
      </c>
      <c r="G22" s="4" t="s">
        <v>15</v>
      </c>
      <c r="H22" s="4" t="s">
        <v>15</v>
      </c>
      <c r="I22" s="13" t="str">
        <f t="shared" si="0"/>
        <v>yes</v>
      </c>
      <c r="J22" s="4" t="str">
        <f t="shared" si="1"/>
        <v>yes</v>
      </c>
      <c r="L22" t="s">
        <v>13</v>
      </c>
    </row>
    <row r="23" spans="1:12" ht="12.75" customHeight="1">
      <c r="A23" s="25" t="s">
        <v>62</v>
      </c>
      <c r="B23" s="26">
        <v>38575</v>
      </c>
      <c r="C23" s="25" t="s">
        <v>9</v>
      </c>
      <c r="D23" s="25" t="s">
        <v>10</v>
      </c>
      <c r="E23" s="27">
        <v>1080</v>
      </c>
      <c r="F23" s="25" t="s">
        <v>11</v>
      </c>
      <c r="G23" s="4" t="s">
        <v>15</v>
      </c>
      <c r="H23" s="4" t="s">
        <v>15</v>
      </c>
      <c r="I23" s="13" t="str">
        <f t="shared" si="0"/>
        <v>yes</v>
      </c>
      <c r="J23" s="4" t="str">
        <f t="shared" si="1"/>
        <v>yes</v>
      </c>
      <c r="K23" s="2"/>
      <c r="L23" t="s">
        <v>13</v>
      </c>
    </row>
    <row r="24" spans="1:12" ht="12.75" customHeight="1">
      <c r="A24" s="25" t="s">
        <v>62</v>
      </c>
      <c r="B24" s="26">
        <v>38663</v>
      </c>
      <c r="C24" s="25" t="s">
        <v>9</v>
      </c>
      <c r="D24" s="25" t="s">
        <v>10</v>
      </c>
      <c r="E24" s="27">
        <v>200</v>
      </c>
      <c r="F24" s="25" t="s">
        <v>11</v>
      </c>
      <c r="G24" s="4" t="s">
        <v>15</v>
      </c>
      <c r="H24" s="49"/>
      <c r="I24" s="13">
        <f t="shared" si="0"/>
      </c>
      <c r="J24" s="4">
        <f t="shared" si="1"/>
      </c>
      <c r="L24" t="s">
        <v>14</v>
      </c>
    </row>
    <row r="25" spans="1:12" ht="12.75" customHeight="1">
      <c r="A25" s="25" t="s">
        <v>62</v>
      </c>
      <c r="B25" s="26">
        <v>38701</v>
      </c>
      <c r="C25" s="25" t="s">
        <v>9</v>
      </c>
      <c r="D25" s="25" t="s">
        <v>10</v>
      </c>
      <c r="E25" s="27">
        <v>1560</v>
      </c>
      <c r="F25" s="25" t="s">
        <v>11</v>
      </c>
      <c r="G25" s="4" t="s">
        <v>15</v>
      </c>
      <c r="H25" s="4" t="s">
        <v>15</v>
      </c>
      <c r="I25" s="13" t="str">
        <f t="shared" si="0"/>
        <v>yes</v>
      </c>
      <c r="J25" s="4" t="str">
        <f t="shared" si="1"/>
        <v>yes</v>
      </c>
      <c r="K25" s="2"/>
      <c r="L25" t="s">
        <v>14</v>
      </c>
    </row>
    <row r="26" spans="1:12" ht="12.75" customHeight="1">
      <c r="A26" s="25" t="s">
        <v>62</v>
      </c>
      <c r="B26" s="26">
        <v>38714</v>
      </c>
      <c r="C26" s="25" t="s">
        <v>9</v>
      </c>
      <c r="D26" s="25" t="s">
        <v>10</v>
      </c>
      <c r="E26" s="27">
        <v>1100</v>
      </c>
      <c r="F26" s="25" t="s">
        <v>11</v>
      </c>
      <c r="G26" s="4" t="s">
        <v>15</v>
      </c>
      <c r="H26" s="4" t="s">
        <v>15</v>
      </c>
      <c r="I26" s="13" t="str">
        <f t="shared" si="0"/>
        <v>yes</v>
      </c>
      <c r="J26" s="4" t="str">
        <f t="shared" si="1"/>
        <v>yes</v>
      </c>
      <c r="K26" s="2"/>
      <c r="L26" t="s">
        <v>14</v>
      </c>
    </row>
    <row r="27" spans="1:12" ht="12.75" customHeight="1">
      <c r="A27" s="25" t="s">
        <v>62</v>
      </c>
      <c r="B27" s="26">
        <v>38733</v>
      </c>
      <c r="C27" s="25" t="s">
        <v>9</v>
      </c>
      <c r="D27" s="25" t="s">
        <v>10</v>
      </c>
      <c r="E27" s="27">
        <v>1480</v>
      </c>
      <c r="F27" s="25" t="s">
        <v>11</v>
      </c>
      <c r="G27" s="4" t="s">
        <v>15</v>
      </c>
      <c r="H27" s="4" t="s">
        <v>15</v>
      </c>
      <c r="I27" s="13" t="str">
        <f t="shared" si="0"/>
        <v>yes</v>
      </c>
      <c r="J27" s="4" t="str">
        <f t="shared" si="1"/>
        <v>yes</v>
      </c>
      <c r="K27" s="2"/>
      <c r="L27" t="s">
        <v>14</v>
      </c>
    </row>
    <row r="28" spans="1:12" ht="12.75" customHeight="1">
      <c r="A28" s="25" t="s">
        <v>62</v>
      </c>
      <c r="B28" s="26">
        <v>38742</v>
      </c>
      <c r="C28" s="25" t="s">
        <v>9</v>
      </c>
      <c r="D28" s="25" t="s">
        <v>10</v>
      </c>
      <c r="E28" s="27">
        <v>100</v>
      </c>
      <c r="F28" s="25" t="s">
        <v>11</v>
      </c>
      <c r="G28" s="49"/>
      <c r="H28" s="49"/>
      <c r="I28" s="13">
        <f t="shared" si="0"/>
      </c>
      <c r="J28" s="4">
        <f t="shared" si="1"/>
      </c>
      <c r="L28" t="s">
        <v>14</v>
      </c>
    </row>
    <row r="29" spans="1:12" ht="12.75" customHeight="1">
      <c r="A29" s="25" t="s">
        <v>62</v>
      </c>
      <c r="B29" s="26">
        <v>38763</v>
      </c>
      <c r="C29" s="25" t="s">
        <v>9</v>
      </c>
      <c r="D29" s="25" t="s">
        <v>10</v>
      </c>
      <c r="E29" s="27">
        <v>1610</v>
      </c>
      <c r="F29" s="25" t="s">
        <v>11</v>
      </c>
      <c r="G29" s="4" t="s">
        <v>15</v>
      </c>
      <c r="H29" s="4" t="s">
        <v>15</v>
      </c>
      <c r="I29" s="13" t="str">
        <f t="shared" si="0"/>
        <v>yes</v>
      </c>
      <c r="J29" s="4" t="str">
        <f t="shared" si="1"/>
        <v>yes</v>
      </c>
      <c r="K29" s="2"/>
      <c r="L29" t="s">
        <v>14</v>
      </c>
    </row>
    <row r="30" spans="1:12" ht="12.75" customHeight="1">
      <c r="A30" s="25" t="s">
        <v>62</v>
      </c>
      <c r="B30" s="26">
        <v>38777</v>
      </c>
      <c r="C30" s="25" t="s">
        <v>9</v>
      </c>
      <c r="D30" s="25" t="s">
        <v>10</v>
      </c>
      <c r="E30" s="27">
        <v>2430</v>
      </c>
      <c r="F30" s="25" t="s">
        <v>11</v>
      </c>
      <c r="G30" s="4" t="s">
        <v>15</v>
      </c>
      <c r="H30" s="4" t="s">
        <v>15</v>
      </c>
      <c r="I30" s="13" t="str">
        <f t="shared" si="0"/>
        <v>yes</v>
      </c>
      <c r="J30" s="4" t="str">
        <f t="shared" si="1"/>
        <v>yes</v>
      </c>
      <c r="K30" s="2"/>
      <c r="L30" t="s">
        <v>14</v>
      </c>
    </row>
    <row r="31" spans="1:12" ht="12.75" customHeight="1">
      <c r="A31" s="25" t="s">
        <v>62</v>
      </c>
      <c r="B31" s="26">
        <v>38790</v>
      </c>
      <c r="C31" s="25" t="s">
        <v>9</v>
      </c>
      <c r="D31" s="25" t="s">
        <v>10</v>
      </c>
      <c r="E31" s="27">
        <v>410</v>
      </c>
      <c r="F31" s="25" t="s">
        <v>11</v>
      </c>
      <c r="G31" s="4" t="s">
        <v>15</v>
      </c>
      <c r="H31" s="4" t="s">
        <v>15</v>
      </c>
      <c r="I31" s="13" t="str">
        <f t="shared" si="0"/>
        <v>yes</v>
      </c>
      <c r="J31" s="4" t="str">
        <f t="shared" si="1"/>
        <v>yes</v>
      </c>
      <c r="L31" t="s">
        <v>14</v>
      </c>
    </row>
    <row r="32" spans="1:12" ht="12.75" customHeight="1">
      <c r="A32" s="25" t="s">
        <v>62</v>
      </c>
      <c r="B32" s="26">
        <v>38805</v>
      </c>
      <c r="C32" s="25" t="s">
        <v>9</v>
      </c>
      <c r="D32" s="25" t="s">
        <v>10</v>
      </c>
      <c r="E32" s="27">
        <v>4040</v>
      </c>
      <c r="F32" s="25" t="s">
        <v>11</v>
      </c>
      <c r="G32" s="4" t="s">
        <v>15</v>
      </c>
      <c r="H32" s="4" t="s">
        <v>15</v>
      </c>
      <c r="I32" s="13" t="str">
        <f t="shared" si="0"/>
        <v>yes</v>
      </c>
      <c r="J32" s="4" t="str">
        <f t="shared" si="1"/>
        <v>yes</v>
      </c>
      <c r="K32" s="2"/>
      <c r="L32" t="s">
        <v>14</v>
      </c>
    </row>
    <row r="33" spans="1:12" ht="12.75" customHeight="1">
      <c r="A33" s="30"/>
      <c r="B33" s="31"/>
      <c r="C33" s="30"/>
      <c r="D33" s="30"/>
      <c r="E33" s="32"/>
      <c r="F33" s="30"/>
      <c r="G33" s="49">
        <f>COUNTIF(G4:G32,"yes")</f>
        <v>23</v>
      </c>
      <c r="H33" s="49">
        <f>COUNTIF(H4:H32,"yes")</f>
        <v>22</v>
      </c>
      <c r="I33" s="49">
        <f>COUNTIF(I4:I32,"yes")</f>
        <v>22</v>
      </c>
      <c r="J33" s="49">
        <f>COUNTIF(J4:J32,"yes")</f>
        <v>18</v>
      </c>
      <c r="K33" s="49">
        <f>32-3</f>
        <v>29</v>
      </c>
      <c r="L33" t="e">
        <f>COUNTIF(#REF!,"yes")</f>
        <v>#REF!</v>
      </c>
    </row>
    <row r="34" spans="1:10" ht="12.75" customHeight="1">
      <c r="A34" s="90" t="s">
        <v>49</v>
      </c>
      <c r="B34" s="91"/>
      <c r="C34" s="91"/>
      <c r="D34" s="91"/>
      <c r="E34" s="91"/>
      <c r="F34" s="91"/>
      <c r="G34" s="91"/>
      <c r="H34" s="91"/>
      <c r="I34" s="92"/>
      <c r="J34" s="74"/>
    </row>
    <row r="35" spans="1:12" ht="12.75" customHeight="1">
      <c r="A35" s="21" t="s">
        <v>63</v>
      </c>
      <c r="B35" s="22">
        <v>38055</v>
      </c>
      <c r="C35" s="21" t="s">
        <v>9</v>
      </c>
      <c r="D35" s="21" t="s">
        <v>10</v>
      </c>
      <c r="E35" s="23">
        <v>100</v>
      </c>
      <c r="F35" s="21" t="s">
        <v>11</v>
      </c>
      <c r="G35" s="49"/>
      <c r="H35" s="49"/>
      <c r="I35" s="13">
        <f aca="true" t="shared" si="2" ref="I35:I68">IF(E35&gt;235,"yes","")</f>
      </c>
      <c r="J35" s="4">
        <f aca="true" t="shared" si="3" ref="J35:J67">IF(E35&gt;400,"yes","")</f>
      </c>
      <c r="L35" t="s">
        <v>14</v>
      </c>
    </row>
    <row r="36" spans="1:12" ht="12.75" customHeight="1">
      <c r="A36" s="25" t="s">
        <v>63</v>
      </c>
      <c r="B36" s="26">
        <v>38064</v>
      </c>
      <c r="C36" s="25" t="s">
        <v>9</v>
      </c>
      <c r="D36" s="25" t="s">
        <v>10</v>
      </c>
      <c r="E36" s="27">
        <v>100</v>
      </c>
      <c r="F36" s="25" t="s">
        <v>11</v>
      </c>
      <c r="G36" s="49"/>
      <c r="H36" s="49"/>
      <c r="I36" s="13">
        <f t="shared" si="2"/>
      </c>
      <c r="J36" s="4">
        <f t="shared" si="3"/>
      </c>
      <c r="L36" t="s">
        <v>14</v>
      </c>
    </row>
    <row r="37" spans="1:12" ht="12.75" customHeight="1">
      <c r="A37" s="25" t="s">
        <v>63</v>
      </c>
      <c r="B37" s="26">
        <v>38076</v>
      </c>
      <c r="C37" s="25" t="s">
        <v>9</v>
      </c>
      <c r="D37" s="25" t="s">
        <v>10</v>
      </c>
      <c r="E37" s="27">
        <v>100</v>
      </c>
      <c r="F37" s="25" t="s">
        <v>11</v>
      </c>
      <c r="G37" s="49"/>
      <c r="H37" s="49"/>
      <c r="I37" s="13">
        <f t="shared" si="2"/>
      </c>
      <c r="J37" s="4">
        <f t="shared" si="3"/>
      </c>
      <c r="L37" t="s">
        <v>14</v>
      </c>
    </row>
    <row r="38" spans="1:12" ht="12.75" customHeight="1">
      <c r="A38" s="25" t="s">
        <v>63</v>
      </c>
      <c r="B38" s="26">
        <v>38099</v>
      </c>
      <c r="C38" s="25" t="s">
        <v>9</v>
      </c>
      <c r="D38" s="25" t="s">
        <v>10</v>
      </c>
      <c r="E38" s="27">
        <v>100</v>
      </c>
      <c r="F38" s="25" t="s">
        <v>11</v>
      </c>
      <c r="G38" s="49"/>
      <c r="H38" s="49"/>
      <c r="I38" s="13">
        <f t="shared" si="2"/>
      </c>
      <c r="J38" s="4">
        <f t="shared" si="3"/>
      </c>
      <c r="L38" t="s">
        <v>13</v>
      </c>
    </row>
    <row r="39" spans="1:12" ht="12.75" customHeight="1">
      <c r="A39" s="25" t="s">
        <v>63</v>
      </c>
      <c r="B39" s="26">
        <v>38108</v>
      </c>
      <c r="C39" s="25" t="s">
        <v>9</v>
      </c>
      <c r="D39" s="25" t="s">
        <v>10</v>
      </c>
      <c r="E39" s="27">
        <v>310</v>
      </c>
      <c r="F39" s="25" t="s">
        <v>11</v>
      </c>
      <c r="G39" s="4" t="s">
        <v>15</v>
      </c>
      <c r="H39" s="4" t="s">
        <v>15</v>
      </c>
      <c r="I39" s="13" t="str">
        <f t="shared" si="2"/>
        <v>yes</v>
      </c>
      <c r="J39" s="4">
        <f t="shared" si="3"/>
      </c>
      <c r="L39" t="s">
        <v>13</v>
      </c>
    </row>
    <row r="40" spans="1:12" ht="12.75" customHeight="1">
      <c r="A40" s="25" t="s">
        <v>63</v>
      </c>
      <c r="B40" s="26">
        <v>38154</v>
      </c>
      <c r="C40" s="25" t="s">
        <v>9</v>
      </c>
      <c r="D40" s="25" t="s">
        <v>10</v>
      </c>
      <c r="E40" s="27">
        <v>310</v>
      </c>
      <c r="F40" s="25" t="s">
        <v>11</v>
      </c>
      <c r="G40" s="4" t="s">
        <v>15</v>
      </c>
      <c r="H40" s="4" t="s">
        <v>15</v>
      </c>
      <c r="I40" s="13" t="str">
        <f t="shared" si="2"/>
        <v>yes</v>
      </c>
      <c r="J40" s="4">
        <f t="shared" si="3"/>
      </c>
      <c r="L40" t="s">
        <v>13</v>
      </c>
    </row>
    <row r="41" spans="1:10" ht="12.75" customHeight="1">
      <c r="A41" s="25"/>
      <c r="B41" s="26"/>
      <c r="C41" s="25"/>
      <c r="D41" s="25"/>
      <c r="E41" s="27"/>
      <c r="F41" s="25"/>
      <c r="G41" s="24"/>
      <c r="H41" s="24"/>
      <c r="I41" s="13">
        <f t="shared" si="2"/>
      </c>
      <c r="J41" s="4">
        <f t="shared" si="3"/>
      </c>
    </row>
    <row r="42" spans="1:12" ht="12.75" customHeight="1">
      <c r="A42" s="25" t="s">
        <v>63</v>
      </c>
      <c r="B42" s="26">
        <v>38181</v>
      </c>
      <c r="C42" s="25" t="s">
        <v>9</v>
      </c>
      <c r="D42" s="25" t="s">
        <v>10</v>
      </c>
      <c r="E42" s="27">
        <v>100</v>
      </c>
      <c r="F42" s="25" t="s">
        <v>11</v>
      </c>
      <c r="G42" s="24"/>
      <c r="H42" s="24"/>
      <c r="I42" s="13">
        <f t="shared" si="2"/>
      </c>
      <c r="J42" s="4">
        <f t="shared" si="3"/>
      </c>
      <c r="L42" t="s">
        <v>13</v>
      </c>
    </row>
    <row r="43" spans="1:12" ht="12.75" customHeight="1">
      <c r="A43" s="25" t="s">
        <v>63</v>
      </c>
      <c r="B43" s="26">
        <v>38183</v>
      </c>
      <c r="C43" s="25" t="s">
        <v>9</v>
      </c>
      <c r="D43" s="25" t="s">
        <v>10</v>
      </c>
      <c r="E43" s="27">
        <v>100</v>
      </c>
      <c r="F43" s="25" t="s">
        <v>11</v>
      </c>
      <c r="G43" s="24"/>
      <c r="H43" s="24"/>
      <c r="I43" s="13">
        <f t="shared" si="2"/>
      </c>
      <c r="J43" s="4">
        <f t="shared" si="3"/>
      </c>
      <c r="L43" t="s">
        <v>13</v>
      </c>
    </row>
    <row r="44" spans="1:12" ht="12.75" customHeight="1">
      <c r="A44" s="25" t="s">
        <v>63</v>
      </c>
      <c r="B44" s="26">
        <v>38289</v>
      </c>
      <c r="C44" s="25" t="s">
        <v>9</v>
      </c>
      <c r="D44" s="25" t="s">
        <v>10</v>
      </c>
      <c r="E44" s="27">
        <v>2180</v>
      </c>
      <c r="F44" s="25" t="s">
        <v>11</v>
      </c>
      <c r="G44" s="4" t="s">
        <v>15</v>
      </c>
      <c r="H44" s="4" t="s">
        <v>15</v>
      </c>
      <c r="I44" s="13" t="str">
        <f t="shared" si="2"/>
        <v>yes</v>
      </c>
      <c r="J44" s="4" t="str">
        <f t="shared" si="3"/>
        <v>yes</v>
      </c>
      <c r="K44" s="2"/>
      <c r="L44" t="s">
        <v>13</v>
      </c>
    </row>
    <row r="45" spans="1:12" ht="12.75" customHeight="1">
      <c r="A45" s="25" t="s">
        <v>63</v>
      </c>
      <c r="B45" s="26">
        <v>38289</v>
      </c>
      <c r="C45" s="25" t="s">
        <v>9</v>
      </c>
      <c r="D45" s="25" t="s">
        <v>10</v>
      </c>
      <c r="E45" s="27">
        <v>2180</v>
      </c>
      <c r="F45" s="25" t="s">
        <v>11</v>
      </c>
      <c r="G45" s="4" t="s">
        <v>15</v>
      </c>
      <c r="H45" s="4" t="s">
        <v>15</v>
      </c>
      <c r="I45" s="13" t="str">
        <f t="shared" si="2"/>
        <v>yes</v>
      </c>
      <c r="J45" s="4" t="str">
        <f t="shared" si="3"/>
        <v>yes</v>
      </c>
      <c r="K45" s="2"/>
      <c r="L45" t="s">
        <v>13</v>
      </c>
    </row>
    <row r="46" spans="1:12" ht="12.75" customHeight="1">
      <c r="A46" s="25" t="s">
        <v>63</v>
      </c>
      <c r="B46" s="26">
        <v>38302</v>
      </c>
      <c r="C46" s="25" t="s">
        <v>9</v>
      </c>
      <c r="D46" s="25" t="s">
        <v>10</v>
      </c>
      <c r="E46" s="27">
        <v>100</v>
      </c>
      <c r="F46" s="25" t="s">
        <v>11</v>
      </c>
      <c r="G46" s="33"/>
      <c r="H46" s="33"/>
      <c r="I46" s="13">
        <f t="shared" si="2"/>
      </c>
      <c r="J46" s="4">
        <f t="shared" si="3"/>
      </c>
      <c r="L46" t="s">
        <v>14</v>
      </c>
    </row>
    <row r="47" spans="1:12" ht="12.75" customHeight="1">
      <c r="A47" s="25" t="s">
        <v>63</v>
      </c>
      <c r="B47" s="26">
        <v>38335</v>
      </c>
      <c r="C47" s="25" t="s">
        <v>9</v>
      </c>
      <c r="D47" s="25" t="s">
        <v>10</v>
      </c>
      <c r="E47" s="27">
        <v>100</v>
      </c>
      <c r="F47" s="25" t="s">
        <v>11</v>
      </c>
      <c r="G47" s="33"/>
      <c r="H47" s="33"/>
      <c r="I47" s="13">
        <f t="shared" si="2"/>
      </c>
      <c r="J47" s="4">
        <f t="shared" si="3"/>
      </c>
      <c r="L47" t="s">
        <v>14</v>
      </c>
    </row>
    <row r="48" spans="1:12" ht="12.75" customHeight="1">
      <c r="A48" s="25" t="s">
        <v>63</v>
      </c>
      <c r="B48" s="26">
        <v>38351</v>
      </c>
      <c r="C48" s="25" t="s">
        <v>9</v>
      </c>
      <c r="D48" s="25" t="s">
        <v>10</v>
      </c>
      <c r="E48" s="27">
        <v>4160</v>
      </c>
      <c r="F48" s="25" t="s">
        <v>11</v>
      </c>
      <c r="G48" s="4" t="s">
        <v>15</v>
      </c>
      <c r="H48" s="4" t="s">
        <v>15</v>
      </c>
      <c r="I48" s="13" t="str">
        <f t="shared" si="2"/>
        <v>yes</v>
      </c>
      <c r="J48" s="4" t="str">
        <f t="shared" si="3"/>
        <v>yes</v>
      </c>
      <c r="K48" s="2"/>
      <c r="L48" t="s">
        <v>14</v>
      </c>
    </row>
    <row r="49" spans="1:12" ht="12.75" customHeight="1">
      <c r="A49" s="25" t="s">
        <v>63</v>
      </c>
      <c r="B49" s="26">
        <v>38366</v>
      </c>
      <c r="C49" s="25" t="s">
        <v>9</v>
      </c>
      <c r="D49" s="25" t="s">
        <v>10</v>
      </c>
      <c r="E49" s="27">
        <v>100</v>
      </c>
      <c r="F49" s="25" t="s">
        <v>11</v>
      </c>
      <c r="G49" s="49"/>
      <c r="H49" s="49"/>
      <c r="I49" s="13">
        <f t="shared" si="2"/>
      </c>
      <c r="J49" s="4">
        <f t="shared" si="3"/>
      </c>
      <c r="L49" t="s">
        <v>14</v>
      </c>
    </row>
    <row r="50" spans="1:12" ht="12.75" customHeight="1">
      <c r="A50" s="25" t="s">
        <v>63</v>
      </c>
      <c r="B50" s="26">
        <v>38377</v>
      </c>
      <c r="C50" s="25" t="s">
        <v>9</v>
      </c>
      <c r="D50" s="25" t="s">
        <v>10</v>
      </c>
      <c r="E50" s="27">
        <v>135</v>
      </c>
      <c r="F50" s="25" t="s">
        <v>11</v>
      </c>
      <c r="G50" s="4" t="s">
        <v>15</v>
      </c>
      <c r="H50" s="49"/>
      <c r="I50" s="13">
        <f t="shared" si="2"/>
      </c>
      <c r="J50" s="4">
        <f t="shared" si="3"/>
      </c>
      <c r="L50" t="s">
        <v>14</v>
      </c>
    </row>
    <row r="51" spans="1:12" ht="12.75" customHeight="1">
      <c r="A51" s="25" t="s">
        <v>63</v>
      </c>
      <c r="B51" s="26">
        <v>38386</v>
      </c>
      <c r="C51" s="25" t="s">
        <v>9</v>
      </c>
      <c r="D51" s="25" t="s">
        <v>10</v>
      </c>
      <c r="E51" s="27">
        <v>5794</v>
      </c>
      <c r="F51" s="25" t="s">
        <v>11</v>
      </c>
      <c r="G51" s="4" t="s">
        <v>15</v>
      </c>
      <c r="H51" s="4" t="s">
        <v>15</v>
      </c>
      <c r="I51" s="13" t="str">
        <f t="shared" si="2"/>
        <v>yes</v>
      </c>
      <c r="J51" s="4" t="str">
        <f t="shared" si="3"/>
        <v>yes</v>
      </c>
      <c r="K51" s="2"/>
      <c r="L51" t="s">
        <v>14</v>
      </c>
    </row>
    <row r="52" spans="1:12" ht="12.75" customHeight="1">
      <c r="A52" s="25" t="s">
        <v>63</v>
      </c>
      <c r="B52" s="26">
        <v>38408</v>
      </c>
      <c r="C52" s="25" t="s">
        <v>9</v>
      </c>
      <c r="D52" s="25" t="s">
        <v>10</v>
      </c>
      <c r="E52" s="27">
        <v>1590</v>
      </c>
      <c r="F52" s="25" t="s">
        <v>11</v>
      </c>
      <c r="G52" s="4" t="s">
        <v>15</v>
      </c>
      <c r="H52" s="4" t="s">
        <v>15</v>
      </c>
      <c r="I52" s="13" t="str">
        <f t="shared" si="2"/>
        <v>yes</v>
      </c>
      <c r="J52" s="4" t="str">
        <f t="shared" si="3"/>
        <v>yes</v>
      </c>
      <c r="K52" s="2"/>
      <c r="L52" t="s">
        <v>14</v>
      </c>
    </row>
    <row r="53" spans="1:12" ht="12.75" customHeight="1">
      <c r="A53" s="25" t="s">
        <v>63</v>
      </c>
      <c r="B53" s="26">
        <v>38435</v>
      </c>
      <c r="C53" s="25" t="s">
        <v>9</v>
      </c>
      <c r="D53" s="25" t="s">
        <v>10</v>
      </c>
      <c r="E53" s="27">
        <v>12590</v>
      </c>
      <c r="F53" s="25" t="s">
        <v>11</v>
      </c>
      <c r="G53" s="4" t="s">
        <v>15</v>
      </c>
      <c r="H53" s="4" t="s">
        <v>15</v>
      </c>
      <c r="I53" s="13" t="str">
        <f t="shared" si="2"/>
        <v>yes</v>
      </c>
      <c r="J53" s="4" t="str">
        <f t="shared" si="3"/>
        <v>yes</v>
      </c>
      <c r="K53" s="2"/>
      <c r="L53" t="s">
        <v>14</v>
      </c>
    </row>
    <row r="54" spans="1:12" ht="12.75" customHeight="1">
      <c r="A54" s="25" t="s">
        <v>63</v>
      </c>
      <c r="B54" s="26">
        <v>38441</v>
      </c>
      <c r="C54" s="25" t="s">
        <v>9</v>
      </c>
      <c r="D54" s="25" t="s">
        <v>10</v>
      </c>
      <c r="E54" s="27">
        <v>100</v>
      </c>
      <c r="F54" s="25" t="s">
        <v>11</v>
      </c>
      <c r="G54" s="49"/>
      <c r="H54" s="49"/>
      <c r="I54" s="13">
        <f t="shared" si="2"/>
      </c>
      <c r="J54" s="4">
        <f t="shared" si="3"/>
      </c>
      <c r="L54" t="s">
        <v>14</v>
      </c>
    </row>
    <row r="55" spans="1:12" ht="12.75" customHeight="1">
      <c r="A55" s="25" t="s">
        <v>63</v>
      </c>
      <c r="B55" s="26">
        <v>38453</v>
      </c>
      <c r="C55" s="25" t="s">
        <v>9</v>
      </c>
      <c r="D55" s="25" t="s">
        <v>10</v>
      </c>
      <c r="E55" s="27">
        <v>630</v>
      </c>
      <c r="F55" s="25" t="s">
        <v>11</v>
      </c>
      <c r="G55" s="4" t="s">
        <v>15</v>
      </c>
      <c r="H55" s="4" t="s">
        <v>15</v>
      </c>
      <c r="I55" s="13" t="str">
        <f t="shared" si="2"/>
        <v>yes</v>
      </c>
      <c r="J55" s="4" t="str">
        <f t="shared" si="3"/>
        <v>yes</v>
      </c>
      <c r="K55" s="2"/>
      <c r="L55" t="s">
        <v>13</v>
      </c>
    </row>
    <row r="56" spans="1:12" ht="12.75" customHeight="1">
      <c r="A56" s="25" t="s">
        <v>63</v>
      </c>
      <c r="B56" s="26">
        <v>38479</v>
      </c>
      <c r="C56" s="25" t="s">
        <v>9</v>
      </c>
      <c r="D56" s="25" t="s">
        <v>10</v>
      </c>
      <c r="E56" s="27">
        <v>5610</v>
      </c>
      <c r="F56" s="25" t="s">
        <v>11</v>
      </c>
      <c r="G56" s="4" t="s">
        <v>15</v>
      </c>
      <c r="H56" s="4" t="s">
        <v>15</v>
      </c>
      <c r="I56" s="13" t="str">
        <f t="shared" si="2"/>
        <v>yes</v>
      </c>
      <c r="J56" s="4" t="str">
        <f t="shared" si="3"/>
        <v>yes</v>
      </c>
      <c r="K56" s="2"/>
      <c r="L56" t="s">
        <v>13</v>
      </c>
    </row>
    <row r="57" spans="1:12" ht="12.75" customHeight="1">
      <c r="A57" s="25" t="s">
        <v>63</v>
      </c>
      <c r="B57" s="26">
        <v>38510</v>
      </c>
      <c r="C57" s="25" t="s">
        <v>9</v>
      </c>
      <c r="D57" s="25" t="s">
        <v>10</v>
      </c>
      <c r="E57" s="27">
        <v>63</v>
      </c>
      <c r="F57" s="25" t="s">
        <v>11</v>
      </c>
      <c r="G57" s="49"/>
      <c r="H57" s="49"/>
      <c r="I57" s="13">
        <f t="shared" si="2"/>
      </c>
      <c r="J57" s="4">
        <f t="shared" si="3"/>
      </c>
      <c r="L57" t="s">
        <v>13</v>
      </c>
    </row>
    <row r="58" spans="1:12" ht="12.75" customHeight="1">
      <c r="A58" s="25" t="s">
        <v>63</v>
      </c>
      <c r="B58" s="26">
        <v>38545</v>
      </c>
      <c r="C58" s="25" t="s">
        <v>9</v>
      </c>
      <c r="D58" s="25" t="s">
        <v>10</v>
      </c>
      <c r="E58" s="27">
        <v>447</v>
      </c>
      <c r="F58" s="25" t="s">
        <v>11</v>
      </c>
      <c r="G58" s="4" t="s">
        <v>15</v>
      </c>
      <c r="H58" s="4" t="s">
        <v>15</v>
      </c>
      <c r="I58" s="13" t="str">
        <f t="shared" si="2"/>
        <v>yes</v>
      </c>
      <c r="J58" s="4" t="str">
        <f t="shared" si="3"/>
        <v>yes</v>
      </c>
      <c r="L58" t="s">
        <v>13</v>
      </c>
    </row>
    <row r="59" spans="1:12" ht="12.75" customHeight="1">
      <c r="A59" s="25" t="s">
        <v>63</v>
      </c>
      <c r="B59" s="26">
        <v>38575</v>
      </c>
      <c r="C59" s="25" t="s">
        <v>9</v>
      </c>
      <c r="D59" s="25" t="s">
        <v>10</v>
      </c>
      <c r="E59" s="27">
        <v>100</v>
      </c>
      <c r="F59" s="25" t="s">
        <v>11</v>
      </c>
      <c r="G59" s="49"/>
      <c r="H59" s="49"/>
      <c r="I59" s="13">
        <f t="shared" si="2"/>
      </c>
      <c r="J59" s="4">
        <f t="shared" si="3"/>
      </c>
      <c r="L59" t="s">
        <v>13</v>
      </c>
    </row>
    <row r="60" spans="1:12" ht="12.75" customHeight="1">
      <c r="A60" s="25" t="s">
        <v>63</v>
      </c>
      <c r="B60" s="26">
        <v>38663</v>
      </c>
      <c r="C60" s="25" t="s">
        <v>9</v>
      </c>
      <c r="D60" s="25" t="s">
        <v>10</v>
      </c>
      <c r="E60" s="27">
        <v>100</v>
      </c>
      <c r="F60" s="25" t="s">
        <v>11</v>
      </c>
      <c r="G60" s="49"/>
      <c r="H60" s="49"/>
      <c r="I60" s="13">
        <f t="shared" si="2"/>
      </c>
      <c r="J60" s="4">
        <f t="shared" si="3"/>
      </c>
      <c r="L60" t="s">
        <v>14</v>
      </c>
    </row>
    <row r="61" spans="1:12" ht="12.75" customHeight="1">
      <c r="A61" s="25" t="s">
        <v>63</v>
      </c>
      <c r="B61" s="26">
        <v>38701</v>
      </c>
      <c r="C61" s="25" t="s">
        <v>9</v>
      </c>
      <c r="D61" s="25" t="s">
        <v>10</v>
      </c>
      <c r="E61" s="27">
        <v>520</v>
      </c>
      <c r="F61" s="25" t="s">
        <v>11</v>
      </c>
      <c r="G61" s="4" t="s">
        <v>15</v>
      </c>
      <c r="H61" s="4" t="s">
        <v>15</v>
      </c>
      <c r="I61" s="13" t="str">
        <f t="shared" si="2"/>
        <v>yes</v>
      </c>
      <c r="J61" s="4" t="str">
        <f t="shared" si="3"/>
        <v>yes</v>
      </c>
      <c r="L61" t="s">
        <v>14</v>
      </c>
    </row>
    <row r="62" spans="1:12" ht="12.75" customHeight="1">
      <c r="A62" s="25" t="s">
        <v>63</v>
      </c>
      <c r="B62" s="26">
        <v>38714</v>
      </c>
      <c r="C62" s="25" t="s">
        <v>9</v>
      </c>
      <c r="D62" s="25" t="s">
        <v>10</v>
      </c>
      <c r="E62" s="27">
        <v>1040</v>
      </c>
      <c r="F62" s="25" t="s">
        <v>11</v>
      </c>
      <c r="G62" s="4" t="s">
        <v>15</v>
      </c>
      <c r="H62" s="4" t="s">
        <v>15</v>
      </c>
      <c r="I62" s="13" t="str">
        <f t="shared" si="2"/>
        <v>yes</v>
      </c>
      <c r="J62" s="4" t="str">
        <f t="shared" si="3"/>
        <v>yes</v>
      </c>
      <c r="K62" s="2"/>
      <c r="L62" t="s">
        <v>14</v>
      </c>
    </row>
    <row r="63" spans="1:12" ht="12.75" customHeight="1">
      <c r="A63" s="25" t="s">
        <v>63</v>
      </c>
      <c r="B63" s="26">
        <v>38733</v>
      </c>
      <c r="C63" s="25" t="s">
        <v>9</v>
      </c>
      <c r="D63" s="25" t="s">
        <v>10</v>
      </c>
      <c r="E63" s="27">
        <v>1340</v>
      </c>
      <c r="F63" s="25" t="s">
        <v>11</v>
      </c>
      <c r="G63" s="4" t="s">
        <v>15</v>
      </c>
      <c r="H63" s="4" t="s">
        <v>15</v>
      </c>
      <c r="I63" s="13" t="str">
        <f t="shared" si="2"/>
        <v>yes</v>
      </c>
      <c r="J63" s="4" t="str">
        <f t="shared" si="3"/>
        <v>yes</v>
      </c>
      <c r="K63" s="2"/>
      <c r="L63" t="s">
        <v>14</v>
      </c>
    </row>
    <row r="64" spans="1:12" ht="12.75" customHeight="1">
      <c r="A64" s="25" t="s">
        <v>63</v>
      </c>
      <c r="B64" s="26">
        <v>38742</v>
      </c>
      <c r="C64" s="25" t="s">
        <v>9</v>
      </c>
      <c r="D64" s="25" t="s">
        <v>10</v>
      </c>
      <c r="E64" s="27">
        <v>10</v>
      </c>
      <c r="F64" s="25" t="s">
        <v>11</v>
      </c>
      <c r="G64" s="49"/>
      <c r="H64" s="49"/>
      <c r="I64" s="13">
        <f t="shared" si="2"/>
      </c>
      <c r="J64" s="4">
        <f t="shared" si="3"/>
      </c>
      <c r="L64" t="s">
        <v>14</v>
      </c>
    </row>
    <row r="65" spans="1:12" ht="12.75" customHeight="1">
      <c r="A65" s="25" t="s">
        <v>63</v>
      </c>
      <c r="B65" s="26">
        <v>38763</v>
      </c>
      <c r="C65" s="25" t="s">
        <v>9</v>
      </c>
      <c r="D65" s="25" t="s">
        <v>10</v>
      </c>
      <c r="E65" s="27">
        <v>850</v>
      </c>
      <c r="F65" s="25" t="s">
        <v>11</v>
      </c>
      <c r="G65" s="4" t="s">
        <v>15</v>
      </c>
      <c r="H65" s="4" t="s">
        <v>15</v>
      </c>
      <c r="I65" s="13" t="str">
        <f t="shared" si="2"/>
        <v>yes</v>
      </c>
      <c r="J65" s="4" t="str">
        <f t="shared" si="3"/>
        <v>yes</v>
      </c>
      <c r="K65" s="2"/>
      <c r="L65" t="s">
        <v>14</v>
      </c>
    </row>
    <row r="66" spans="1:12" ht="12.75" customHeight="1">
      <c r="A66" s="25" t="s">
        <v>63</v>
      </c>
      <c r="B66" s="26">
        <v>38777</v>
      </c>
      <c r="C66" s="25" t="s">
        <v>9</v>
      </c>
      <c r="D66" s="25" t="s">
        <v>10</v>
      </c>
      <c r="E66" s="27">
        <v>2430</v>
      </c>
      <c r="F66" s="25" t="s">
        <v>11</v>
      </c>
      <c r="G66" s="4" t="s">
        <v>15</v>
      </c>
      <c r="H66" s="4" t="s">
        <v>15</v>
      </c>
      <c r="I66" s="13" t="str">
        <f t="shared" si="2"/>
        <v>yes</v>
      </c>
      <c r="J66" s="4" t="str">
        <f t="shared" si="3"/>
        <v>yes</v>
      </c>
      <c r="K66" s="2"/>
      <c r="L66" t="s">
        <v>14</v>
      </c>
    </row>
    <row r="67" spans="1:12" ht="12.75" customHeight="1">
      <c r="A67" s="25" t="s">
        <v>63</v>
      </c>
      <c r="B67" s="26">
        <v>38790</v>
      </c>
      <c r="C67" s="25" t="s">
        <v>9</v>
      </c>
      <c r="D67" s="25" t="s">
        <v>10</v>
      </c>
      <c r="E67" s="27">
        <v>100</v>
      </c>
      <c r="F67" s="25" t="s">
        <v>11</v>
      </c>
      <c r="G67" s="49"/>
      <c r="H67" s="49"/>
      <c r="I67" s="13">
        <f t="shared" si="2"/>
      </c>
      <c r="J67" s="4">
        <f t="shared" si="3"/>
      </c>
      <c r="L67" t="s">
        <v>14</v>
      </c>
    </row>
    <row r="68" spans="1:12" ht="12.75" customHeight="1">
      <c r="A68" s="25" t="s">
        <v>63</v>
      </c>
      <c r="B68" s="26">
        <v>38805</v>
      </c>
      <c r="C68" s="25" t="s">
        <v>9</v>
      </c>
      <c r="D68" s="25" t="s">
        <v>10</v>
      </c>
      <c r="E68" s="27">
        <v>4950</v>
      </c>
      <c r="F68" s="25" t="s">
        <v>11</v>
      </c>
      <c r="G68" s="4" t="s">
        <v>15</v>
      </c>
      <c r="H68" s="4" t="s">
        <v>15</v>
      </c>
      <c r="I68" s="13" t="str">
        <f t="shared" si="2"/>
        <v>yes</v>
      </c>
      <c r="J68" s="4" t="str">
        <f>IF(E68&gt;400,"yes","")</f>
        <v>yes</v>
      </c>
      <c r="K68" s="2"/>
      <c r="L68" t="s">
        <v>14</v>
      </c>
    </row>
    <row r="69" spans="1:12" ht="12.75" customHeight="1">
      <c r="A69" s="30"/>
      <c r="B69" s="31"/>
      <c r="C69" s="30"/>
      <c r="D69" s="30"/>
      <c r="E69" s="32"/>
      <c r="F69" s="30"/>
      <c r="G69" s="49">
        <f>COUNTIF(G35:G68,"yes")</f>
        <v>18</v>
      </c>
      <c r="H69" s="49">
        <f>COUNTIF(H35:H68,"yes")</f>
        <v>17</v>
      </c>
      <c r="I69" s="49">
        <f>COUNTIF(I35:I68,"yes")</f>
        <v>17</v>
      </c>
      <c r="J69" s="49">
        <f>COUNTIF(J35:J68,"yes")</f>
        <v>15</v>
      </c>
      <c r="K69">
        <f>68-35</f>
        <v>33</v>
      </c>
      <c r="L69" t="e">
        <f>COUNTIF(#REF!,"yes")</f>
        <v>#REF!</v>
      </c>
    </row>
    <row r="70" spans="6:11" ht="51">
      <c r="F70" s="30"/>
      <c r="G70" s="41" t="s">
        <v>77</v>
      </c>
      <c r="H70" s="41" t="s">
        <v>72</v>
      </c>
      <c r="I70" s="41" t="s">
        <v>73</v>
      </c>
      <c r="J70" s="41" t="s">
        <v>91</v>
      </c>
      <c r="K70" s="41"/>
    </row>
    <row r="71" spans="6:12" ht="12.75">
      <c r="F71" s="43" t="s">
        <v>74</v>
      </c>
      <c r="G71" s="44">
        <f>G69+G33</f>
        <v>41</v>
      </c>
      <c r="H71" s="44">
        <f>H69+H33</f>
        <v>39</v>
      </c>
      <c r="I71" s="44">
        <f>I69+I33</f>
        <v>39</v>
      </c>
      <c r="J71" s="44">
        <f>J69+J33</f>
        <v>33</v>
      </c>
      <c r="K71" s="44">
        <f>K69+K33</f>
        <v>62</v>
      </c>
      <c r="L71" s="44"/>
    </row>
    <row r="72" spans="6:12" ht="12.75">
      <c r="F72" s="43" t="s">
        <v>76</v>
      </c>
      <c r="G72" s="43"/>
      <c r="H72" s="44"/>
      <c r="I72" s="45"/>
      <c r="J72" s="45"/>
      <c r="K72" s="44"/>
      <c r="L72" s="44">
        <v>11</v>
      </c>
    </row>
  </sheetData>
  <sheetProtection/>
  <mergeCells count="2">
    <mergeCell ref="A3:I3"/>
    <mergeCell ref="A34:I34"/>
  </mergeCells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7"/>
  <sheetViews>
    <sheetView zoomScalePageLayoutView="0" workbookViewId="0" topLeftCell="K1">
      <pane ySplit="1" topLeftCell="A154" activePane="bottomLeft" state="frozen"/>
      <selection pane="topLeft" activeCell="A1" sqref="A1"/>
      <selection pane="bottomLeft" activeCell="M1" sqref="M1:X16384"/>
    </sheetView>
  </sheetViews>
  <sheetFormatPr defaultColWidth="9.140625" defaultRowHeight="12.75"/>
  <cols>
    <col min="1" max="1" width="5.57421875" style="0" customWidth="1"/>
    <col min="2" max="2" width="10.00390625" style="0" customWidth="1"/>
    <col min="6" max="8" width="12.8515625" style="0" customWidth="1"/>
    <col min="9" max="9" width="11.57421875" style="3" customWidth="1"/>
    <col min="10" max="10" width="10.57421875" style="3" customWidth="1"/>
  </cols>
  <sheetData>
    <row r="1" spans="1:12" ht="38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41" t="s">
        <v>77</v>
      </c>
      <c r="H1" s="41" t="s">
        <v>72</v>
      </c>
      <c r="I1" s="41" t="s">
        <v>73</v>
      </c>
      <c r="J1" s="41" t="s">
        <v>91</v>
      </c>
      <c r="K1" s="7"/>
      <c r="L1" s="8" t="s">
        <v>6</v>
      </c>
    </row>
    <row r="2" spans="1:10" ht="12" customHeight="1">
      <c r="A2" s="57" t="s">
        <v>83</v>
      </c>
      <c r="B2" s="38"/>
      <c r="C2" s="39"/>
      <c r="D2" s="39"/>
      <c r="E2" s="39"/>
      <c r="F2" s="39"/>
      <c r="G2" s="39"/>
      <c r="H2" s="39"/>
      <c r="I2" s="40"/>
      <c r="J2" s="40"/>
    </row>
    <row r="3" spans="1:10" ht="12.75">
      <c r="A3" s="85" t="s">
        <v>20</v>
      </c>
      <c r="B3" s="86"/>
      <c r="C3" s="86"/>
      <c r="D3" s="86"/>
      <c r="E3" s="86"/>
      <c r="F3" s="86"/>
      <c r="G3" s="86"/>
      <c r="H3" s="86"/>
      <c r="I3" s="86"/>
      <c r="J3" s="74"/>
    </row>
    <row r="4" spans="1:12" ht="12.75">
      <c r="A4" t="s">
        <v>21</v>
      </c>
      <c r="B4" s="10">
        <v>37557</v>
      </c>
      <c r="C4" t="s">
        <v>9</v>
      </c>
      <c r="D4" t="s">
        <v>10</v>
      </c>
      <c r="E4">
        <v>410</v>
      </c>
      <c r="F4" t="s">
        <v>11</v>
      </c>
      <c r="G4" s="4" t="s">
        <v>15</v>
      </c>
      <c r="H4" s="4" t="s">
        <v>15</v>
      </c>
      <c r="I4" s="13" t="str">
        <f aca="true" t="shared" si="0" ref="I4:I32">IF(E4&gt;235,"yes","")</f>
        <v>yes</v>
      </c>
      <c r="J4" s="4" t="str">
        <f>IF(E4&gt;400,"yes","")</f>
        <v>yes</v>
      </c>
      <c r="L4" t="s">
        <v>13</v>
      </c>
    </row>
    <row r="5" spans="1:12" ht="12.75">
      <c r="A5" t="s">
        <v>21</v>
      </c>
      <c r="B5" s="10">
        <v>37584</v>
      </c>
      <c r="C5" t="s">
        <v>9</v>
      </c>
      <c r="D5" t="s">
        <v>10</v>
      </c>
      <c r="E5">
        <v>200</v>
      </c>
      <c r="F5" t="s">
        <v>11</v>
      </c>
      <c r="G5" s="4" t="s">
        <v>15</v>
      </c>
      <c r="I5" s="13">
        <f t="shared" si="0"/>
      </c>
      <c r="J5" s="4">
        <f aca="true" t="shared" si="1" ref="J5:J32">IF(E5&gt;400,"yes","")</f>
      </c>
      <c r="L5" t="s">
        <v>14</v>
      </c>
    </row>
    <row r="6" spans="1:12" ht="12.75">
      <c r="A6" t="s">
        <v>21</v>
      </c>
      <c r="B6" s="10">
        <v>37607</v>
      </c>
      <c r="C6" t="s">
        <v>9</v>
      </c>
      <c r="D6" t="s">
        <v>10</v>
      </c>
      <c r="E6">
        <v>3770</v>
      </c>
      <c r="F6" t="s">
        <v>11</v>
      </c>
      <c r="G6" s="4" t="s">
        <v>15</v>
      </c>
      <c r="H6" s="4" t="s">
        <v>15</v>
      </c>
      <c r="I6" s="13" t="str">
        <f t="shared" si="0"/>
        <v>yes</v>
      </c>
      <c r="J6" s="4" t="str">
        <f t="shared" si="1"/>
        <v>yes</v>
      </c>
      <c r="K6" s="2"/>
      <c r="L6" t="s">
        <v>14</v>
      </c>
    </row>
    <row r="7" spans="1:12" ht="12.75">
      <c r="A7" t="s">
        <v>21</v>
      </c>
      <c r="B7" s="10">
        <v>37618</v>
      </c>
      <c r="C7" t="s">
        <v>9</v>
      </c>
      <c r="D7" t="s">
        <v>10</v>
      </c>
      <c r="E7">
        <v>100</v>
      </c>
      <c r="F7" t="s">
        <v>11</v>
      </c>
      <c r="I7" s="13">
        <f t="shared" si="0"/>
      </c>
      <c r="J7" s="4">
        <f t="shared" si="1"/>
      </c>
      <c r="L7" t="s">
        <v>14</v>
      </c>
    </row>
    <row r="8" spans="1:12" ht="12.75">
      <c r="A8" t="s">
        <v>21</v>
      </c>
      <c r="B8" s="10">
        <v>37628</v>
      </c>
      <c r="C8" t="s">
        <v>9</v>
      </c>
      <c r="D8" t="s">
        <v>10</v>
      </c>
      <c r="E8">
        <v>100</v>
      </c>
      <c r="F8" t="s">
        <v>11</v>
      </c>
      <c r="I8" s="13">
        <f t="shared" si="0"/>
      </c>
      <c r="J8" s="4">
        <f t="shared" si="1"/>
      </c>
      <c r="L8" t="s">
        <v>14</v>
      </c>
    </row>
    <row r="9" spans="1:12" ht="12.75">
      <c r="A9" t="s">
        <v>21</v>
      </c>
      <c r="B9" s="10">
        <v>37643</v>
      </c>
      <c r="C9" t="s">
        <v>9</v>
      </c>
      <c r="D9" t="s">
        <v>10</v>
      </c>
      <c r="E9">
        <v>100</v>
      </c>
      <c r="F9" t="s">
        <v>11</v>
      </c>
      <c r="I9" s="13">
        <f t="shared" si="0"/>
      </c>
      <c r="J9" s="4">
        <f t="shared" si="1"/>
      </c>
      <c r="L9" t="s">
        <v>14</v>
      </c>
    </row>
    <row r="10" spans="1:12" ht="12.75">
      <c r="A10" t="s">
        <v>21</v>
      </c>
      <c r="B10" s="10">
        <v>37657</v>
      </c>
      <c r="C10" t="s">
        <v>9</v>
      </c>
      <c r="D10" t="s">
        <v>10</v>
      </c>
      <c r="E10">
        <v>100</v>
      </c>
      <c r="F10" t="s">
        <v>11</v>
      </c>
      <c r="I10" s="13">
        <f t="shared" si="0"/>
      </c>
      <c r="J10" s="4">
        <f t="shared" si="1"/>
      </c>
      <c r="L10" t="s">
        <v>14</v>
      </c>
    </row>
    <row r="11" spans="1:12" ht="12.75">
      <c r="A11" t="s">
        <v>21</v>
      </c>
      <c r="B11" s="10">
        <v>37670</v>
      </c>
      <c r="C11" t="s">
        <v>9</v>
      </c>
      <c r="D11" t="s">
        <v>10</v>
      </c>
      <c r="E11">
        <v>100</v>
      </c>
      <c r="F11" t="s">
        <v>11</v>
      </c>
      <c r="I11" s="13">
        <f t="shared" si="0"/>
      </c>
      <c r="J11" s="4">
        <f t="shared" si="1"/>
      </c>
      <c r="L11" t="s">
        <v>14</v>
      </c>
    </row>
    <row r="12" spans="1:12" ht="12.75">
      <c r="A12" t="s">
        <v>21</v>
      </c>
      <c r="B12" s="10">
        <v>37686</v>
      </c>
      <c r="C12" t="s">
        <v>9</v>
      </c>
      <c r="D12" t="s">
        <v>10</v>
      </c>
      <c r="E12">
        <v>100</v>
      </c>
      <c r="F12" t="s">
        <v>11</v>
      </c>
      <c r="I12" s="13">
        <f t="shared" si="0"/>
      </c>
      <c r="J12" s="4">
        <f t="shared" si="1"/>
      </c>
      <c r="L12" t="s">
        <v>14</v>
      </c>
    </row>
    <row r="13" spans="1:12" ht="12.75">
      <c r="A13" t="s">
        <v>21</v>
      </c>
      <c r="B13" s="10">
        <v>37701</v>
      </c>
      <c r="C13" t="s">
        <v>9</v>
      </c>
      <c r="D13" t="s">
        <v>10</v>
      </c>
      <c r="E13">
        <v>100</v>
      </c>
      <c r="F13" t="s">
        <v>11</v>
      </c>
      <c r="I13" s="13">
        <f t="shared" si="0"/>
      </c>
      <c r="J13" s="4">
        <f t="shared" si="1"/>
      </c>
      <c r="L13" t="s">
        <v>14</v>
      </c>
    </row>
    <row r="14" spans="1:12" ht="12.75">
      <c r="A14" t="s">
        <v>21</v>
      </c>
      <c r="B14" s="10">
        <v>37719</v>
      </c>
      <c r="C14" t="s">
        <v>9</v>
      </c>
      <c r="D14" t="s">
        <v>10</v>
      </c>
      <c r="E14">
        <v>100</v>
      </c>
      <c r="F14" t="s">
        <v>11</v>
      </c>
      <c r="I14" s="13">
        <f t="shared" si="0"/>
      </c>
      <c r="J14" s="4">
        <f t="shared" si="1"/>
      </c>
      <c r="L14" t="s">
        <v>13</v>
      </c>
    </row>
    <row r="15" spans="1:12" ht="12.75">
      <c r="A15" t="s">
        <v>21</v>
      </c>
      <c r="B15" s="10">
        <v>37747</v>
      </c>
      <c r="C15" t="s">
        <v>9</v>
      </c>
      <c r="D15" t="s">
        <v>10</v>
      </c>
      <c r="E15">
        <v>100</v>
      </c>
      <c r="F15" t="s">
        <v>11</v>
      </c>
      <c r="I15" s="13">
        <f t="shared" si="0"/>
      </c>
      <c r="J15" s="4">
        <f t="shared" si="1"/>
      </c>
      <c r="L15" t="s">
        <v>13</v>
      </c>
    </row>
    <row r="16" spans="1:12" ht="12.75">
      <c r="A16" t="s">
        <v>21</v>
      </c>
      <c r="B16" s="10">
        <v>37777</v>
      </c>
      <c r="C16" t="s">
        <v>9</v>
      </c>
      <c r="D16" t="s">
        <v>10</v>
      </c>
      <c r="E16">
        <v>100</v>
      </c>
      <c r="F16" t="s">
        <v>11</v>
      </c>
      <c r="I16" s="13">
        <f t="shared" si="0"/>
      </c>
      <c r="J16" s="4">
        <f t="shared" si="1"/>
      </c>
      <c r="L16" t="s">
        <v>13</v>
      </c>
    </row>
    <row r="17" spans="1:12" ht="12.75">
      <c r="A17" t="s">
        <v>21</v>
      </c>
      <c r="B17" s="10">
        <v>37810</v>
      </c>
      <c r="C17" t="s">
        <v>9</v>
      </c>
      <c r="D17" t="s">
        <v>10</v>
      </c>
      <c r="E17">
        <v>200</v>
      </c>
      <c r="F17" t="s">
        <v>11</v>
      </c>
      <c r="G17" s="4" t="s">
        <v>15</v>
      </c>
      <c r="I17" s="13">
        <f t="shared" si="0"/>
      </c>
      <c r="J17" s="4">
        <f t="shared" si="1"/>
      </c>
      <c r="L17" t="s">
        <v>13</v>
      </c>
    </row>
    <row r="18" spans="1:12" ht="12.75">
      <c r="A18" t="s">
        <v>21</v>
      </c>
      <c r="B18" s="10">
        <v>37839</v>
      </c>
      <c r="C18" t="s">
        <v>9</v>
      </c>
      <c r="D18" t="s">
        <v>10</v>
      </c>
      <c r="E18">
        <v>310</v>
      </c>
      <c r="F18" t="s">
        <v>11</v>
      </c>
      <c r="G18" s="4" t="s">
        <v>15</v>
      </c>
      <c r="H18" s="4" t="s">
        <v>15</v>
      </c>
      <c r="I18" s="13" t="str">
        <f t="shared" si="0"/>
        <v>yes</v>
      </c>
      <c r="J18" s="4">
        <f t="shared" si="1"/>
      </c>
      <c r="L18" t="s">
        <v>13</v>
      </c>
    </row>
    <row r="19" spans="1:12" ht="12.75">
      <c r="A19" t="s">
        <v>21</v>
      </c>
      <c r="B19" s="10">
        <v>37866</v>
      </c>
      <c r="C19" t="s">
        <v>9</v>
      </c>
      <c r="D19" t="s">
        <v>10</v>
      </c>
      <c r="E19">
        <v>200</v>
      </c>
      <c r="F19" t="s">
        <v>11</v>
      </c>
      <c r="G19" s="4" t="s">
        <v>15</v>
      </c>
      <c r="I19" s="13">
        <f t="shared" si="0"/>
      </c>
      <c r="J19" s="4">
        <f t="shared" si="1"/>
      </c>
      <c r="L19" t="s">
        <v>13</v>
      </c>
    </row>
    <row r="20" spans="1:12" ht="12.75">
      <c r="A20" t="s">
        <v>21</v>
      </c>
      <c r="B20" s="10">
        <v>37914</v>
      </c>
      <c r="C20" t="s">
        <v>9</v>
      </c>
      <c r="D20" t="s">
        <v>10</v>
      </c>
      <c r="E20">
        <v>310</v>
      </c>
      <c r="F20" t="s">
        <v>11</v>
      </c>
      <c r="G20" s="4" t="s">
        <v>15</v>
      </c>
      <c r="H20" s="4" t="s">
        <v>15</v>
      </c>
      <c r="I20" s="13" t="str">
        <f t="shared" si="0"/>
        <v>yes</v>
      </c>
      <c r="J20" s="4">
        <f t="shared" si="1"/>
      </c>
      <c r="L20" t="s">
        <v>13</v>
      </c>
    </row>
    <row r="21" spans="1:12" ht="12.75">
      <c r="A21" t="s">
        <v>21</v>
      </c>
      <c r="B21" s="10">
        <v>37943</v>
      </c>
      <c r="C21" t="s">
        <v>9</v>
      </c>
      <c r="D21" t="s">
        <v>10</v>
      </c>
      <c r="E21">
        <v>100</v>
      </c>
      <c r="F21" t="s">
        <v>11</v>
      </c>
      <c r="I21" s="13">
        <f t="shared" si="0"/>
      </c>
      <c r="J21" s="4">
        <f t="shared" si="1"/>
      </c>
      <c r="L21" t="s">
        <v>14</v>
      </c>
    </row>
    <row r="22" spans="1:12" ht="12.75">
      <c r="A22" t="s">
        <v>21</v>
      </c>
      <c r="B22" s="10">
        <v>37960</v>
      </c>
      <c r="C22" t="s">
        <v>9</v>
      </c>
      <c r="D22" t="s">
        <v>10</v>
      </c>
      <c r="E22">
        <v>100</v>
      </c>
      <c r="F22" t="s">
        <v>11</v>
      </c>
      <c r="I22" s="13">
        <f t="shared" si="0"/>
      </c>
      <c r="J22" s="4">
        <f t="shared" si="1"/>
      </c>
      <c r="L22" t="s">
        <v>14</v>
      </c>
    </row>
    <row r="23" spans="1:12" ht="12.75">
      <c r="A23" t="s">
        <v>21</v>
      </c>
      <c r="B23" s="10">
        <v>37964</v>
      </c>
      <c r="C23" t="s">
        <v>9</v>
      </c>
      <c r="D23" t="s">
        <v>10</v>
      </c>
      <c r="E23">
        <v>100</v>
      </c>
      <c r="F23" t="s">
        <v>11</v>
      </c>
      <c r="I23" s="13">
        <f t="shared" si="0"/>
      </c>
      <c r="J23" s="4">
        <f t="shared" si="1"/>
      </c>
      <c r="L23" t="s">
        <v>14</v>
      </c>
    </row>
    <row r="24" spans="1:12" ht="12.75">
      <c r="A24" t="s">
        <v>21</v>
      </c>
      <c r="B24" s="10">
        <v>37993</v>
      </c>
      <c r="C24" t="s">
        <v>9</v>
      </c>
      <c r="D24" t="s">
        <v>10</v>
      </c>
      <c r="E24">
        <v>100</v>
      </c>
      <c r="F24" t="s">
        <v>11</v>
      </c>
      <c r="I24" s="13">
        <f t="shared" si="0"/>
      </c>
      <c r="J24" s="4">
        <f t="shared" si="1"/>
      </c>
      <c r="L24" t="s">
        <v>14</v>
      </c>
    </row>
    <row r="25" spans="1:12" ht="12.75">
      <c r="A25" t="s">
        <v>21</v>
      </c>
      <c r="B25" s="10">
        <v>38006</v>
      </c>
      <c r="C25" t="s">
        <v>9</v>
      </c>
      <c r="D25" t="s">
        <v>10</v>
      </c>
      <c r="E25">
        <v>100</v>
      </c>
      <c r="F25" t="s">
        <v>11</v>
      </c>
      <c r="I25" s="13">
        <f t="shared" si="0"/>
      </c>
      <c r="J25" s="4">
        <f t="shared" si="1"/>
      </c>
      <c r="L25" t="s">
        <v>14</v>
      </c>
    </row>
    <row r="26" spans="1:12" ht="12.75">
      <c r="A26" t="s">
        <v>21</v>
      </c>
      <c r="B26" s="10">
        <v>38020</v>
      </c>
      <c r="C26" t="s">
        <v>9</v>
      </c>
      <c r="D26" t="s">
        <v>10</v>
      </c>
      <c r="E26">
        <v>310</v>
      </c>
      <c r="F26" t="s">
        <v>11</v>
      </c>
      <c r="G26" s="4" t="s">
        <v>15</v>
      </c>
      <c r="H26" s="4" t="s">
        <v>15</v>
      </c>
      <c r="I26" s="13" t="str">
        <f t="shared" si="0"/>
        <v>yes</v>
      </c>
      <c r="J26" s="4">
        <f t="shared" si="1"/>
      </c>
      <c r="L26" t="s">
        <v>14</v>
      </c>
    </row>
    <row r="27" spans="1:12" ht="12.75">
      <c r="A27" t="s">
        <v>21</v>
      </c>
      <c r="B27" s="10">
        <v>38034</v>
      </c>
      <c r="C27" t="s">
        <v>9</v>
      </c>
      <c r="D27" t="s">
        <v>10</v>
      </c>
      <c r="E27">
        <v>100</v>
      </c>
      <c r="F27" t="s">
        <v>11</v>
      </c>
      <c r="I27" s="13">
        <f t="shared" si="0"/>
      </c>
      <c r="J27" s="4">
        <f t="shared" si="1"/>
      </c>
      <c r="L27" t="s">
        <v>14</v>
      </c>
    </row>
    <row r="28" spans="1:12" ht="12.75">
      <c r="A28" t="s">
        <v>21</v>
      </c>
      <c r="B28" s="10">
        <v>38049</v>
      </c>
      <c r="C28" t="s">
        <v>9</v>
      </c>
      <c r="D28" t="s">
        <v>10</v>
      </c>
      <c r="E28">
        <v>200</v>
      </c>
      <c r="F28" t="s">
        <v>11</v>
      </c>
      <c r="G28" s="4" t="s">
        <v>15</v>
      </c>
      <c r="I28" s="13">
        <f t="shared" si="0"/>
      </c>
      <c r="J28" s="4">
        <f t="shared" si="1"/>
      </c>
      <c r="L28" t="s">
        <v>14</v>
      </c>
    </row>
    <row r="29" spans="1:12" ht="12.75">
      <c r="A29" t="s">
        <v>21</v>
      </c>
      <c r="B29" s="10">
        <v>38063</v>
      </c>
      <c r="C29" t="s">
        <v>9</v>
      </c>
      <c r="D29" t="s">
        <v>10</v>
      </c>
      <c r="E29">
        <v>100</v>
      </c>
      <c r="F29" t="s">
        <v>11</v>
      </c>
      <c r="I29" s="13">
        <f t="shared" si="0"/>
      </c>
      <c r="J29" s="4">
        <f t="shared" si="1"/>
      </c>
      <c r="L29" t="s">
        <v>14</v>
      </c>
    </row>
    <row r="30" spans="1:12" ht="12.75">
      <c r="A30" t="s">
        <v>21</v>
      </c>
      <c r="B30" s="10">
        <v>38083</v>
      </c>
      <c r="C30" t="s">
        <v>9</v>
      </c>
      <c r="D30" t="s">
        <v>10</v>
      </c>
      <c r="E30">
        <v>100</v>
      </c>
      <c r="F30" t="s">
        <v>11</v>
      </c>
      <c r="I30" s="13">
        <f t="shared" si="0"/>
      </c>
      <c r="J30" s="4">
        <f t="shared" si="1"/>
      </c>
      <c r="L30" t="s">
        <v>13</v>
      </c>
    </row>
    <row r="31" spans="1:12" ht="12.75">
      <c r="A31" t="s">
        <v>21</v>
      </c>
      <c r="B31" s="10">
        <v>38111</v>
      </c>
      <c r="C31" t="s">
        <v>9</v>
      </c>
      <c r="D31" t="s">
        <v>10</v>
      </c>
      <c r="E31">
        <v>100</v>
      </c>
      <c r="F31" t="s">
        <v>11</v>
      </c>
      <c r="I31" s="13">
        <f t="shared" si="0"/>
      </c>
      <c r="J31" s="4">
        <f t="shared" si="1"/>
      </c>
      <c r="L31" t="s">
        <v>13</v>
      </c>
    </row>
    <row r="32" spans="1:12" ht="12.75">
      <c r="A32" t="s">
        <v>21</v>
      </c>
      <c r="B32" s="10">
        <v>38148</v>
      </c>
      <c r="C32" t="s">
        <v>9</v>
      </c>
      <c r="D32" t="s">
        <v>10</v>
      </c>
      <c r="E32">
        <v>310</v>
      </c>
      <c r="F32" t="s">
        <v>11</v>
      </c>
      <c r="G32" s="4" t="s">
        <v>15</v>
      </c>
      <c r="H32" s="4" t="s">
        <v>15</v>
      </c>
      <c r="I32" s="13" t="str">
        <f t="shared" si="0"/>
        <v>yes</v>
      </c>
      <c r="J32" s="4">
        <f t="shared" si="1"/>
      </c>
      <c r="L32" t="s">
        <v>13</v>
      </c>
    </row>
    <row r="33" spans="2:11" ht="12.75">
      <c r="B33" s="10"/>
      <c r="G33">
        <f>COUNTIF(G4:G32,"yes")</f>
        <v>10</v>
      </c>
      <c r="H33">
        <f>COUNTIF(H4:H32,"yes")</f>
        <v>6</v>
      </c>
      <c r="I33">
        <f>COUNTIF(I4:I32,"yes")</f>
        <v>6</v>
      </c>
      <c r="J33">
        <f>COUNTIF(J4:J32,"yes")</f>
        <v>2</v>
      </c>
      <c r="K33">
        <f>32-3</f>
        <v>29</v>
      </c>
    </row>
    <row r="34" spans="1:10" ht="12.75">
      <c r="A34" s="93" t="s">
        <v>22</v>
      </c>
      <c r="B34" s="94"/>
      <c r="C34" s="94"/>
      <c r="D34" s="94"/>
      <c r="E34" s="94"/>
      <c r="F34" s="94"/>
      <c r="G34" s="94"/>
      <c r="H34" s="94"/>
      <c r="I34" s="95"/>
      <c r="J34" s="75"/>
    </row>
    <row r="35" spans="1:12" ht="12.75">
      <c r="A35" t="s">
        <v>23</v>
      </c>
      <c r="B35" s="10">
        <v>37557</v>
      </c>
      <c r="C35" t="s">
        <v>9</v>
      </c>
      <c r="D35" t="s">
        <v>10</v>
      </c>
      <c r="E35">
        <v>6500</v>
      </c>
      <c r="F35" t="s">
        <v>11</v>
      </c>
      <c r="G35" s="4" t="s">
        <v>15</v>
      </c>
      <c r="H35" s="4" t="s">
        <v>15</v>
      </c>
      <c r="I35" s="13" t="str">
        <f aca="true" t="shared" si="2" ref="I35:I61">IF(E35&gt;235,"yes","")</f>
        <v>yes</v>
      </c>
      <c r="J35" s="4" t="str">
        <f aca="true" t="shared" si="3" ref="J35:J61">IF(E35&gt;400,"yes","")</f>
        <v>yes</v>
      </c>
      <c r="K35" s="2"/>
      <c r="L35" t="s">
        <v>13</v>
      </c>
    </row>
    <row r="36" spans="1:12" ht="12.75">
      <c r="A36" t="s">
        <v>23</v>
      </c>
      <c r="B36" s="10">
        <v>37607</v>
      </c>
      <c r="C36" t="s">
        <v>9</v>
      </c>
      <c r="D36" t="s">
        <v>10</v>
      </c>
      <c r="E36">
        <v>4130</v>
      </c>
      <c r="F36" t="s">
        <v>11</v>
      </c>
      <c r="G36" s="4" t="s">
        <v>15</v>
      </c>
      <c r="H36" s="4" t="s">
        <v>15</v>
      </c>
      <c r="I36" s="13" t="str">
        <f t="shared" si="2"/>
        <v>yes</v>
      </c>
      <c r="J36" s="4" t="str">
        <f t="shared" si="3"/>
        <v>yes</v>
      </c>
      <c r="K36" s="2"/>
      <c r="L36" t="s">
        <v>14</v>
      </c>
    </row>
    <row r="37" spans="1:12" ht="12.75">
      <c r="A37" t="s">
        <v>23</v>
      </c>
      <c r="B37" s="10">
        <v>37618</v>
      </c>
      <c r="C37" t="s">
        <v>9</v>
      </c>
      <c r="D37" t="s">
        <v>10</v>
      </c>
      <c r="E37">
        <v>100</v>
      </c>
      <c r="F37" t="s">
        <v>11</v>
      </c>
      <c r="I37" s="13">
        <f t="shared" si="2"/>
      </c>
      <c r="J37" s="4">
        <f t="shared" si="3"/>
      </c>
      <c r="L37" t="s">
        <v>14</v>
      </c>
    </row>
    <row r="38" spans="1:12" ht="12.75">
      <c r="A38" t="s">
        <v>23</v>
      </c>
      <c r="B38" s="10">
        <v>37628</v>
      </c>
      <c r="C38" t="s">
        <v>9</v>
      </c>
      <c r="D38" t="s">
        <v>10</v>
      </c>
      <c r="E38">
        <v>100</v>
      </c>
      <c r="F38" t="s">
        <v>11</v>
      </c>
      <c r="I38" s="13">
        <f t="shared" si="2"/>
      </c>
      <c r="J38" s="4">
        <f t="shared" si="3"/>
      </c>
      <c r="L38" t="s">
        <v>14</v>
      </c>
    </row>
    <row r="39" spans="1:12" ht="12.75">
      <c r="A39" t="s">
        <v>23</v>
      </c>
      <c r="B39" s="10">
        <v>37643</v>
      </c>
      <c r="C39" t="s">
        <v>9</v>
      </c>
      <c r="D39" t="s">
        <v>10</v>
      </c>
      <c r="E39">
        <v>100</v>
      </c>
      <c r="F39" t="s">
        <v>11</v>
      </c>
      <c r="I39" s="13">
        <f t="shared" si="2"/>
      </c>
      <c r="J39" s="4">
        <f t="shared" si="3"/>
      </c>
      <c r="L39" t="s">
        <v>14</v>
      </c>
    </row>
    <row r="40" spans="1:12" ht="12.75">
      <c r="A40" t="s">
        <v>23</v>
      </c>
      <c r="B40" s="10">
        <v>37657</v>
      </c>
      <c r="C40" t="s">
        <v>9</v>
      </c>
      <c r="D40" t="s">
        <v>10</v>
      </c>
      <c r="E40">
        <v>100</v>
      </c>
      <c r="F40" t="s">
        <v>11</v>
      </c>
      <c r="I40" s="13">
        <f t="shared" si="2"/>
      </c>
      <c r="J40" s="4">
        <f t="shared" si="3"/>
      </c>
      <c r="L40" t="s">
        <v>14</v>
      </c>
    </row>
    <row r="41" spans="1:12" ht="12.75">
      <c r="A41" t="s">
        <v>23</v>
      </c>
      <c r="B41" s="10">
        <v>37670</v>
      </c>
      <c r="C41" t="s">
        <v>9</v>
      </c>
      <c r="D41" t="s">
        <v>10</v>
      </c>
      <c r="E41">
        <v>100</v>
      </c>
      <c r="F41" t="s">
        <v>11</v>
      </c>
      <c r="I41" s="13">
        <f t="shared" si="2"/>
      </c>
      <c r="J41" s="4">
        <f t="shared" si="3"/>
      </c>
      <c r="L41" t="s">
        <v>14</v>
      </c>
    </row>
    <row r="42" spans="1:12" ht="12.75">
      <c r="A42" t="s">
        <v>23</v>
      </c>
      <c r="B42" s="10">
        <v>37686</v>
      </c>
      <c r="C42" t="s">
        <v>9</v>
      </c>
      <c r="D42" t="s">
        <v>10</v>
      </c>
      <c r="E42">
        <v>100</v>
      </c>
      <c r="F42" t="s">
        <v>11</v>
      </c>
      <c r="I42" s="13">
        <f t="shared" si="2"/>
      </c>
      <c r="J42" s="4">
        <f t="shared" si="3"/>
      </c>
      <c r="L42" t="s">
        <v>14</v>
      </c>
    </row>
    <row r="43" spans="1:12" ht="12.75">
      <c r="A43" t="s">
        <v>23</v>
      </c>
      <c r="B43" s="10">
        <v>37701</v>
      </c>
      <c r="C43" t="s">
        <v>9</v>
      </c>
      <c r="D43" t="s">
        <v>10</v>
      </c>
      <c r="E43">
        <v>100</v>
      </c>
      <c r="F43" t="s">
        <v>11</v>
      </c>
      <c r="I43" s="13">
        <f t="shared" si="2"/>
      </c>
      <c r="J43" s="4">
        <f t="shared" si="3"/>
      </c>
      <c r="L43" t="s">
        <v>14</v>
      </c>
    </row>
    <row r="44" spans="1:12" ht="12.75">
      <c r="A44" t="s">
        <v>23</v>
      </c>
      <c r="B44" s="10">
        <v>37719</v>
      </c>
      <c r="C44" t="s">
        <v>9</v>
      </c>
      <c r="D44" t="s">
        <v>10</v>
      </c>
      <c r="E44">
        <v>200</v>
      </c>
      <c r="F44" t="s">
        <v>11</v>
      </c>
      <c r="G44" s="4" t="s">
        <v>15</v>
      </c>
      <c r="I44" s="13">
        <f t="shared" si="2"/>
      </c>
      <c r="J44" s="4">
        <f t="shared" si="3"/>
      </c>
      <c r="L44" t="s">
        <v>13</v>
      </c>
    </row>
    <row r="45" spans="1:12" ht="12.75">
      <c r="A45" t="s">
        <v>23</v>
      </c>
      <c r="B45" s="10">
        <v>37747</v>
      </c>
      <c r="C45" t="s">
        <v>9</v>
      </c>
      <c r="D45" t="s">
        <v>10</v>
      </c>
      <c r="E45">
        <v>100</v>
      </c>
      <c r="F45" t="s">
        <v>11</v>
      </c>
      <c r="I45" s="13">
        <f t="shared" si="2"/>
      </c>
      <c r="J45" s="4">
        <f t="shared" si="3"/>
      </c>
      <c r="L45" t="s">
        <v>13</v>
      </c>
    </row>
    <row r="46" spans="1:12" ht="12.75">
      <c r="A46" t="s">
        <v>23</v>
      </c>
      <c r="B46" s="10">
        <v>37777</v>
      </c>
      <c r="C46" t="s">
        <v>9</v>
      </c>
      <c r="D46" t="s">
        <v>10</v>
      </c>
      <c r="E46">
        <v>100</v>
      </c>
      <c r="F46" t="s">
        <v>11</v>
      </c>
      <c r="I46" s="13">
        <f t="shared" si="2"/>
      </c>
      <c r="J46" s="4">
        <f t="shared" si="3"/>
      </c>
      <c r="L46" t="s">
        <v>13</v>
      </c>
    </row>
    <row r="47" spans="1:12" ht="12.75">
      <c r="A47" t="s">
        <v>23</v>
      </c>
      <c r="B47" s="10">
        <v>37810</v>
      </c>
      <c r="C47" t="s">
        <v>9</v>
      </c>
      <c r="D47" t="s">
        <v>10</v>
      </c>
      <c r="E47">
        <v>100</v>
      </c>
      <c r="F47" t="s">
        <v>11</v>
      </c>
      <c r="I47" s="13">
        <f t="shared" si="2"/>
      </c>
      <c r="J47" s="4">
        <f t="shared" si="3"/>
      </c>
      <c r="L47" t="s">
        <v>13</v>
      </c>
    </row>
    <row r="48" spans="1:12" ht="12.75">
      <c r="A48" t="s">
        <v>23</v>
      </c>
      <c r="B48" s="10">
        <v>37839</v>
      </c>
      <c r="C48" t="s">
        <v>9</v>
      </c>
      <c r="D48" t="s">
        <v>10</v>
      </c>
      <c r="E48">
        <v>100</v>
      </c>
      <c r="F48" t="s">
        <v>11</v>
      </c>
      <c r="I48" s="13">
        <f t="shared" si="2"/>
      </c>
      <c r="J48" s="4">
        <f t="shared" si="3"/>
      </c>
      <c r="L48" t="s">
        <v>13</v>
      </c>
    </row>
    <row r="49" spans="1:12" ht="12.75">
      <c r="A49" t="s">
        <v>23</v>
      </c>
      <c r="B49" s="10">
        <v>37866</v>
      </c>
      <c r="C49" t="s">
        <v>9</v>
      </c>
      <c r="D49" t="s">
        <v>10</v>
      </c>
      <c r="E49">
        <v>100</v>
      </c>
      <c r="F49" t="s">
        <v>11</v>
      </c>
      <c r="I49" s="13">
        <f t="shared" si="2"/>
      </c>
      <c r="J49" s="4">
        <f t="shared" si="3"/>
      </c>
      <c r="L49" t="s">
        <v>13</v>
      </c>
    </row>
    <row r="50" spans="1:12" ht="12.75">
      <c r="A50" t="s">
        <v>23</v>
      </c>
      <c r="B50" s="10">
        <v>37914</v>
      </c>
      <c r="C50" t="s">
        <v>9</v>
      </c>
      <c r="D50" t="s">
        <v>10</v>
      </c>
      <c r="E50">
        <v>200</v>
      </c>
      <c r="F50" t="s">
        <v>11</v>
      </c>
      <c r="G50" s="4" t="s">
        <v>15</v>
      </c>
      <c r="I50" s="13">
        <f t="shared" si="2"/>
      </c>
      <c r="J50" s="4">
        <f t="shared" si="3"/>
      </c>
      <c r="L50" t="s">
        <v>13</v>
      </c>
    </row>
    <row r="51" spans="1:12" ht="12.75">
      <c r="A51" t="s">
        <v>23</v>
      </c>
      <c r="B51" s="10">
        <v>37943</v>
      </c>
      <c r="C51" t="s">
        <v>9</v>
      </c>
      <c r="D51" t="s">
        <v>10</v>
      </c>
      <c r="E51">
        <v>100</v>
      </c>
      <c r="F51" t="s">
        <v>11</v>
      </c>
      <c r="I51" s="13">
        <f t="shared" si="2"/>
      </c>
      <c r="J51" s="4">
        <f t="shared" si="3"/>
      </c>
      <c r="L51" t="s">
        <v>14</v>
      </c>
    </row>
    <row r="52" spans="1:12" ht="12.75">
      <c r="A52" t="s">
        <v>23</v>
      </c>
      <c r="B52" s="10">
        <v>37960</v>
      </c>
      <c r="C52" t="s">
        <v>9</v>
      </c>
      <c r="D52" t="s">
        <v>10</v>
      </c>
      <c r="E52">
        <v>100</v>
      </c>
      <c r="F52" t="s">
        <v>11</v>
      </c>
      <c r="I52" s="13">
        <f t="shared" si="2"/>
      </c>
      <c r="J52" s="4">
        <f t="shared" si="3"/>
      </c>
      <c r="L52" t="s">
        <v>14</v>
      </c>
    </row>
    <row r="53" spans="1:12" ht="12.75">
      <c r="A53" t="s">
        <v>23</v>
      </c>
      <c r="B53" s="10">
        <v>37974</v>
      </c>
      <c r="C53" t="s">
        <v>9</v>
      </c>
      <c r="D53" t="s">
        <v>10</v>
      </c>
      <c r="E53">
        <v>100</v>
      </c>
      <c r="F53" t="s">
        <v>11</v>
      </c>
      <c r="I53" s="13">
        <f t="shared" si="2"/>
      </c>
      <c r="J53" s="4">
        <f t="shared" si="3"/>
      </c>
      <c r="L53" t="s">
        <v>14</v>
      </c>
    </row>
    <row r="54" spans="1:12" ht="12.75">
      <c r="A54" t="s">
        <v>23</v>
      </c>
      <c r="B54" s="10">
        <v>37993</v>
      </c>
      <c r="C54" t="s">
        <v>9</v>
      </c>
      <c r="D54" t="s">
        <v>10</v>
      </c>
      <c r="E54">
        <v>100</v>
      </c>
      <c r="F54" t="s">
        <v>11</v>
      </c>
      <c r="I54" s="13">
        <f t="shared" si="2"/>
      </c>
      <c r="J54" s="4">
        <f t="shared" si="3"/>
      </c>
      <c r="L54" t="s">
        <v>14</v>
      </c>
    </row>
    <row r="55" spans="1:12" ht="12.75">
      <c r="A55" t="s">
        <v>23</v>
      </c>
      <c r="B55" s="10">
        <v>38006</v>
      </c>
      <c r="C55" t="s">
        <v>9</v>
      </c>
      <c r="D55" t="s">
        <v>10</v>
      </c>
      <c r="E55">
        <v>100</v>
      </c>
      <c r="F55" t="s">
        <v>11</v>
      </c>
      <c r="I55" s="13">
        <f t="shared" si="2"/>
      </c>
      <c r="J55" s="4">
        <f t="shared" si="3"/>
      </c>
      <c r="L55" t="s">
        <v>14</v>
      </c>
    </row>
    <row r="56" spans="1:12" ht="12.75">
      <c r="A56" t="s">
        <v>23</v>
      </c>
      <c r="B56" s="10">
        <v>38020</v>
      </c>
      <c r="C56" t="s">
        <v>9</v>
      </c>
      <c r="D56" t="s">
        <v>10</v>
      </c>
      <c r="E56">
        <v>100</v>
      </c>
      <c r="F56" t="s">
        <v>11</v>
      </c>
      <c r="I56" s="13">
        <f t="shared" si="2"/>
      </c>
      <c r="J56" s="4">
        <f t="shared" si="3"/>
      </c>
      <c r="L56" t="s">
        <v>14</v>
      </c>
    </row>
    <row r="57" spans="1:12" ht="12.75">
      <c r="A57" t="s">
        <v>23</v>
      </c>
      <c r="B57" s="10">
        <v>38034</v>
      </c>
      <c r="C57" t="s">
        <v>9</v>
      </c>
      <c r="D57" t="s">
        <v>10</v>
      </c>
      <c r="E57">
        <v>100</v>
      </c>
      <c r="F57" t="s">
        <v>11</v>
      </c>
      <c r="I57" s="13">
        <f t="shared" si="2"/>
      </c>
      <c r="J57" s="4">
        <f t="shared" si="3"/>
      </c>
      <c r="L57" t="s">
        <v>14</v>
      </c>
    </row>
    <row r="58" spans="1:12" ht="12.75">
      <c r="A58" t="s">
        <v>23</v>
      </c>
      <c r="B58" s="10">
        <v>38049</v>
      </c>
      <c r="C58" t="s">
        <v>9</v>
      </c>
      <c r="D58" t="s">
        <v>10</v>
      </c>
      <c r="E58">
        <v>100</v>
      </c>
      <c r="F58" t="s">
        <v>11</v>
      </c>
      <c r="I58" s="13">
        <f t="shared" si="2"/>
      </c>
      <c r="J58" s="4">
        <f t="shared" si="3"/>
      </c>
      <c r="L58" t="s">
        <v>14</v>
      </c>
    </row>
    <row r="59" spans="1:12" ht="12.75">
      <c r="A59" t="s">
        <v>23</v>
      </c>
      <c r="B59" s="10">
        <v>38083</v>
      </c>
      <c r="C59" t="s">
        <v>9</v>
      </c>
      <c r="D59" t="s">
        <v>10</v>
      </c>
      <c r="E59">
        <v>100</v>
      </c>
      <c r="F59" t="s">
        <v>11</v>
      </c>
      <c r="I59" s="13">
        <f t="shared" si="2"/>
      </c>
      <c r="J59" s="4">
        <f t="shared" si="3"/>
      </c>
      <c r="L59" t="s">
        <v>13</v>
      </c>
    </row>
    <row r="60" spans="1:12" ht="12.75">
      <c r="A60" t="s">
        <v>23</v>
      </c>
      <c r="B60" s="10">
        <v>38111</v>
      </c>
      <c r="C60" t="s">
        <v>9</v>
      </c>
      <c r="D60" t="s">
        <v>10</v>
      </c>
      <c r="E60">
        <v>100</v>
      </c>
      <c r="F60" t="s">
        <v>11</v>
      </c>
      <c r="I60" s="13">
        <f t="shared" si="2"/>
      </c>
      <c r="J60" s="4">
        <f t="shared" si="3"/>
      </c>
      <c r="L60" t="s">
        <v>13</v>
      </c>
    </row>
    <row r="61" spans="1:12" ht="12.75">
      <c r="A61" t="s">
        <v>23</v>
      </c>
      <c r="B61" s="10">
        <v>38148</v>
      </c>
      <c r="C61" t="s">
        <v>9</v>
      </c>
      <c r="D61" t="s">
        <v>10</v>
      </c>
      <c r="E61">
        <v>300</v>
      </c>
      <c r="F61" t="s">
        <v>11</v>
      </c>
      <c r="G61" s="4" t="s">
        <v>15</v>
      </c>
      <c r="H61" s="4" t="s">
        <v>15</v>
      </c>
      <c r="I61" s="13" t="str">
        <f t="shared" si="2"/>
        <v>yes</v>
      </c>
      <c r="J61" s="4">
        <f t="shared" si="3"/>
      </c>
      <c r="L61" t="s">
        <v>13</v>
      </c>
    </row>
    <row r="62" spans="2:11" ht="12.75">
      <c r="B62" s="10"/>
      <c r="G62">
        <f>COUNTIF(G35:G61,"yes")</f>
        <v>5</v>
      </c>
      <c r="H62">
        <f>COUNTIF(H35:H61,"yes")</f>
        <v>3</v>
      </c>
      <c r="I62">
        <f>COUNTIF(I35:I61,"yes")</f>
        <v>3</v>
      </c>
      <c r="J62">
        <f>COUNTIF(J35:J61,"yes")</f>
        <v>2</v>
      </c>
      <c r="K62">
        <f>61-34</f>
        <v>27</v>
      </c>
    </row>
    <row r="63" spans="1:10" ht="12.75">
      <c r="A63" s="85" t="s">
        <v>24</v>
      </c>
      <c r="B63" s="86"/>
      <c r="C63" s="86"/>
      <c r="D63" s="86"/>
      <c r="E63" s="86"/>
      <c r="F63" s="86"/>
      <c r="G63" s="86"/>
      <c r="H63" s="86"/>
      <c r="I63" s="87"/>
      <c r="J63" s="74"/>
    </row>
    <row r="64" spans="1:12" ht="12.75">
      <c r="A64" t="s">
        <v>25</v>
      </c>
      <c r="B64" s="10">
        <v>37557</v>
      </c>
      <c r="C64" t="s">
        <v>9</v>
      </c>
      <c r="D64" t="s">
        <v>10</v>
      </c>
      <c r="E64">
        <v>100</v>
      </c>
      <c r="F64" t="s">
        <v>11</v>
      </c>
      <c r="I64" s="13">
        <f aca="true" t="shared" si="4" ref="I64:I92">IF(E64&gt;235,"yes","")</f>
      </c>
      <c r="J64" s="4">
        <f aca="true" t="shared" si="5" ref="J64:J127">IF(E64&gt;400,"yes","")</f>
      </c>
      <c r="L64" t="s">
        <v>13</v>
      </c>
    </row>
    <row r="65" spans="1:12" ht="12.75">
      <c r="A65" t="s">
        <v>25</v>
      </c>
      <c r="B65" s="10">
        <v>37584</v>
      </c>
      <c r="C65" t="s">
        <v>9</v>
      </c>
      <c r="D65" t="s">
        <v>10</v>
      </c>
      <c r="E65">
        <v>100</v>
      </c>
      <c r="F65" t="s">
        <v>11</v>
      </c>
      <c r="I65" s="13">
        <f t="shared" si="4"/>
      </c>
      <c r="J65" s="4">
        <f t="shared" si="5"/>
      </c>
      <c r="L65" t="s">
        <v>14</v>
      </c>
    </row>
    <row r="66" spans="1:12" ht="12.75">
      <c r="A66" t="s">
        <v>25</v>
      </c>
      <c r="B66" s="10">
        <v>37607</v>
      </c>
      <c r="C66" t="s">
        <v>9</v>
      </c>
      <c r="D66" t="s">
        <v>10</v>
      </c>
      <c r="E66">
        <v>2400</v>
      </c>
      <c r="F66" t="s">
        <v>11</v>
      </c>
      <c r="G66" s="4" t="s">
        <v>15</v>
      </c>
      <c r="H66" s="4" t="s">
        <v>15</v>
      </c>
      <c r="I66" s="13" t="str">
        <f t="shared" si="4"/>
        <v>yes</v>
      </c>
      <c r="J66" s="4" t="str">
        <f t="shared" si="5"/>
        <v>yes</v>
      </c>
      <c r="K66" s="2"/>
      <c r="L66" t="s">
        <v>14</v>
      </c>
    </row>
    <row r="67" spans="1:12" ht="12.75">
      <c r="A67" t="s">
        <v>25</v>
      </c>
      <c r="B67" s="10">
        <v>37618</v>
      </c>
      <c r="C67" t="s">
        <v>9</v>
      </c>
      <c r="D67" t="s">
        <v>10</v>
      </c>
      <c r="E67">
        <v>100</v>
      </c>
      <c r="F67" t="s">
        <v>11</v>
      </c>
      <c r="I67" s="13">
        <f t="shared" si="4"/>
      </c>
      <c r="J67" s="4">
        <f t="shared" si="5"/>
      </c>
      <c r="L67" t="s">
        <v>14</v>
      </c>
    </row>
    <row r="68" spans="1:12" ht="12.75">
      <c r="A68" t="s">
        <v>25</v>
      </c>
      <c r="B68" s="10">
        <v>37628</v>
      </c>
      <c r="C68" t="s">
        <v>9</v>
      </c>
      <c r="D68" t="s">
        <v>10</v>
      </c>
      <c r="E68">
        <v>100</v>
      </c>
      <c r="F68" t="s">
        <v>11</v>
      </c>
      <c r="I68" s="13">
        <f t="shared" si="4"/>
      </c>
      <c r="J68" s="4">
        <f t="shared" si="5"/>
      </c>
      <c r="L68" t="s">
        <v>14</v>
      </c>
    </row>
    <row r="69" spans="1:12" ht="12.75">
      <c r="A69" t="s">
        <v>25</v>
      </c>
      <c r="B69" s="10">
        <v>37643</v>
      </c>
      <c r="C69" t="s">
        <v>9</v>
      </c>
      <c r="D69" t="s">
        <v>10</v>
      </c>
      <c r="E69">
        <v>100</v>
      </c>
      <c r="F69" t="s">
        <v>11</v>
      </c>
      <c r="I69" s="13">
        <f t="shared" si="4"/>
      </c>
      <c r="J69" s="4">
        <f t="shared" si="5"/>
      </c>
      <c r="L69" t="s">
        <v>14</v>
      </c>
    </row>
    <row r="70" spans="1:12" ht="12.75">
      <c r="A70" t="s">
        <v>25</v>
      </c>
      <c r="B70" s="10">
        <v>37657</v>
      </c>
      <c r="C70" t="s">
        <v>9</v>
      </c>
      <c r="D70" t="s">
        <v>10</v>
      </c>
      <c r="E70">
        <v>200</v>
      </c>
      <c r="F70" t="s">
        <v>11</v>
      </c>
      <c r="G70" s="4" t="s">
        <v>15</v>
      </c>
      <c r="I70" s="13">
        <f t="shared" si="4"/>
      </c>
      <c r="J70" s="4">
        <f t="shared" si="5"/>
      </c>
      <c r="L70" t="s">
        <v>14</v>
      </c>
    </row>
    <row r="71" spans="1:12" ht="12.75">
      <c r="A71" t="s">
        <v>25</v>
      </c>
      <c r="B71" s="10">
        <v>37670</v>
      </c>
      <c r="C71" t="s">
        <v>9</v>
      </c>
      <c r="D71" t="s">
        <v>10</v>
      </c>
      <c r="E71">
        <v>200</v>
      </c>
      <c r="F71" t="s">
        <v>11</v>
      </c>
      <c r="G71" s="4" t="s">
        <v>15</v>
      </c>
      <c r="I71" s="13">
        <f t="shared" si="4"/>
      </c>
      <c r="J71" s="4">
        <f t="shared" si="5"/>
      </c>
      <c r="L71" t="s">
        <v>14</v>
      </c>
    </row>
    <row r="72" spans="1:12" ht="12.75">
      <c r="A72" t="s">
        <v>25</v>
      </c>
      <c r="B72" s="10">
        <v>37686</v>
      </c>
      <c r="C72" t="s">
        <v>9</v>
      </c>
      <c r="D72" t="s">
        <v>10</v>
      </c>
      <c r="E72">
        <v>310</v>
      </c>
      <c r="F72" t="s">
        <v>11</v>
      </c>
      <c r="G72" s="4" t="s">
        <v>15</v>
      </c>
      <c r="H72" s="4" t="s">
        <v>15</v>
      </c>
      <c r="I72" s="13" t="str">
        <f t="shared" si="4"/>
        <v>yes</v>
      </c>
      <c r="J72" s="4">
        <f t="shared" si="5"/>
      </c>
      <c r="L72" t="s">
        <v>14</v>
      </c>
    </row>
    <row r="73" spans="1:12" ht="12.75">
      <c r="A73" t="s">
        <v>25</v>
      </c>
      <c r="B73" s="10">
        <v>37701</v>
      </c>
      <c r="C73" t="s">
        <v>9</v>
      </c>
      <c r="D73" t="s">
        <v>10</v>
      </c>
      <c r="E73">
        <v>5730</v>
      </c>
      <c r="F73" t="s">
        <v>11</v>
      </c>
      <c r="G73" s="4" t="s">
        <v>15</v>
      </c>
      <c r="H73" s="4" t="s">
        <v>15</v>
      </c>
      <c r="I73" s="13" t="str">
        <f t="shared" si="4"/>
        <v>yes</v>
      </c>
      <c r="J73" s="4" t="str">
        <f t="shared" si="5"/>
        <v>yes</v>
      </c>
      <c r="K73" s="2"/>
      <c r="L73" t="s">
        <v>14</v>
      </c>
    </row>
    <row r="74" spans="1:12" ht="12.75">
      <c r="A74" t="s">
        <v>25</v>
      </c>
      <c r="B74" s="10">
        <v>37719</v>
      </c>
      <c r="C74" t="s">
        <v>9</v>
      </c>
      <c r="D74" t="s">
        <v>10</v>
      </c>
      <c r="E74">
        <v>100</v>
      </c>
      <c r="F74" t="s">
        <v>11</v>
      </c>
      <c r="I74" s="13">
        <f t="shared" si="4"/>
      </c>
      <c r="J74" s="4">
        <f t="shared" si="5"/>
      </c>
      <c r="L74" t="s">
        <v>13</v>
      </c>
    </row>
    <row r="75" spans="1:12" ht="12.75">
      <c r="A75" t="s">
        <v>25</v>
      </c>
      <c r="B75" s="10">
        <v>37747</v>
      </c>
      <c r="C75" t="s">
        <v>9</v>
      </c>
      <c r="D75" t="s">
        <v>10</v>
      </c>
      <c r="E75">
        <v>1000</v>
      </c>
      <c r="F75" t="s">
        <v>11</v>
      </c>
      <c r="G75" s="4" t="s">
        <v>15</v>
      </c>
      <c r="H75" s="4" t="s">
        <v>15</v>
      </c>
      <c r="I75" s="13" t="str">
        <f t="shared" si="4"/>
        <v>yes</v>
      </c>
      <c r="J75" s="4" t="str">
        <f t="shared" si="5"/>
        <v>yes</v>
      </c>
      <c r="K75" s="2"/>
      <c r="L75" t="s">
        <v>13</v>
      </c>
    </row>
    <row r="76" spans="1:12" ht="12.75">
      <c r="A76" t="s">
        <v>25</v>
      </c>
      <c r="B76" s="10">
        <v>37777</v>
      </c>
      <c r="C76" t="s">
        <v>9</v>
      </c>
      <c r="D76" t="s">
        <v>10</v>
      </c>
      <c r="E76">
        <v>100</v>
      </c>
      <c r="F76" t="s">
        <v>11</v>
      </c>
      <c r="I76" s="13">
        <f t="shared" si="4"/>
      </c>
      <c r="J76" s="4">
        <f t="shared" si="5"/>
      </c>
      <c r="L76" t="s">
        <v>13</v>
      </c>
    </row>
    <row r="77" spans="1:12" ht="12.75">
      <c r="A77" t="s">
        <v>25</v>
      </c>
      <c r="B77" s="10">
        <v>37810</v>
      </c>
      <c r="C77" t="s">
        <v>9</v>
      </c>
      <c r="D77" t="s">
        <v>10</v>
      </c>
      <c r="E77">
        <v>100</v>
      </c>
      <c r="F77" t="s">
        <v>11</v>
      </c>
      <c r="I77" s="13">
        <f t="shared" si="4"/>
      </c>
      <c r="J77" s="4">
        <f t="shared" si="5"/>
      </c>
      <c r="L77" t="s">
        <v>13</v>
      </c>
    </row>
    <row r="78" spans="1:12" ht="12.75">
      <c r="A78" t="s">
        <v>25</v>
      </c>
      <c r="B78" s="10">
        <v>37839</v>
      </c>
      <c r="C78" t="s">
        <v>9</v>
      </c>
      <c r="D78" t="s">
        <v>10</v>
      </c>
      <c r="E78">
        <v>100</v>
      </c>
      <c r="F78" t="s">
        <v>11</v>
      </c>
      <c r="I78" s="13">
        <f t="shared" si="4"/>
      </c>
      <c r="J78" s="4">
        <f t="shared" si="5"/>
      </c>
      <c r="L78" t="s">
        <v>13</v>
      </c>
    </row>
    <row r="79" spans="1:12" ht="12.75">
      <c r="A79" t="s">
        <v>25</v>
      </c>
      <c r="B79" s="10">
        <v>37866</v>
      </c>
      <c r="C79" t="s">
        <v>9</v>
      </c>
      <c r="D79" t="s">
        <v>10</v>
      </c>
      <c r="E79">
        <v>100</v>
      </c>
      <c r="F79" t="s">
        <v>11</v>
      </c>
      <c r="I79" s="13">
        <f t="shared" si="4"/>
      </c>
      <c r="J79" s="4">
        <f t="shared" si="5"/>
      </c>
      <c r="L79" t="s">
        <v>13</v>
      </c>
    </row>
    <row r="80" spans="1:12" ht="12.75">
      <c r="A80" t="s">
        <v>25</v>
      </c>
      <c r="B80" s="10">
        <v>37914</v>
      </c>
      <c r="C80" t="s">
        <v>9</v>
      </c>
      <c r="D80" t="s">
        <v>10</v>
      </c>
      <c r="E80">
        <v>100</v>
      </c>
      <c r="F80" t="s">
        <v>11</v>
      </c>
      <c r="I80" s="13">
        <f t="shared" si="4"/>
      </c>
      <c r="J80" s="4">
        <f t="shared" si="5"/>
      </c>
      <c r="L80" t="s">
        <v>13</v>
      </c>
    </row>
    <row r="81" spans="1:12" ht="12.75">
      <c r="A81" t="s">
        <v>25</v>
      </c>
      <c r="B81" s="10">
        <v>37943</v>
      </c>
      <c r="C81" t="s">
        <v>9</v>
      </c>
      <c r="D81" t="s">
        <v>10</v>
      </c>
      <c r="E81">
        <v>100</v>
      </c>
      <c r="F81" t="s">
        <v>11</v>
      </c>
      <c r="I81" s="13">
        <f t="shared" si="4"/>
      </c>
      <c r="J81" s="4">
        <f t="shared" si="5"/>
      </c>
      <c r="L81" t="s">
        <v>14</v>
      </c>
    </row>
    <row r="82" spans="1:12" ht="12.75">
      <c r="A82" t="s">
        <v>25</v>
      </c>
      <c r="B82" s="10">
        <v>37960</v>
      </c>
      <c r="C82" t="s">
        <v>9</v>
      </c>
      <c r="D82" t="s">
        <v>10</v>
      </c>
      <c r="E82">
        <v>100</v>
      </c>
      <c r="F82" t="s">
        <v>11</v>
      </c>
      <c r="I82" s="13">
        <f t="shared" si="4"/>
      </c>
      <c r="J82" s="4">
        <f t="shared" si="5"/>
      </c>
      <c r="L82" t="s">
        <v>14</v>
      </c>
    </row>
    <row r="83" spans="1:12" ht="12.75">
      <c r="A83" t="s">
        <v>25</v>
      </c>
      <c r="B83" s="10">
        <v>37974</v>
      </c>
      <c r="C83" t="s">
        <v>9</v>
      </c>
      <c r="D83" t="s">
        <v>10</v>
      </c>
      <c r="E83">
        <v>100</v>
      </c>
      <c r="F83" t="s">
        <v>11</v>
      </c>
      <c r="I83" s="13">
        <f t="shared" si="4"/>
      </c>
      <c r="J83" s="4">
        <f t="shared" si="5"/>
      </c>
      <c r="L83" t="s">
        <v>14</v>
      </c>
    </row>
    <row r="84" spans="1:12" ht="12.75">
      <c r="A84" t="s">
        <v>25</v>
      </c>
      <c r="B84" s="10">
        <v>37993</v>
      </c>
      <c r="C84" t="s">
        <v>9</v>
      </c>
      <c r="D84" t="s">
        <v>10</v>
      </c>
      <c r="E84">
        <v>200</v>
      </c>
      <c r="F84" t="s">
        <v>11</v>
      </c>
      <c r="G84" s="4" t="s">
        <v>15</v>
      </c>
      <c r="I84" s="13">
        <f t="shared" si="4"/>
      </c>
      <c r="J84" s="4">
        <f t="shared" si="5"/>
      </c>
      <c r="L84" t="s">
        <v>14</v>
      </c>
    </row>
    <row r="85" spans="1:12" ht="12.75">
      <c r="A85" t="s">
        <v>25</v>
      </c>
      <c r="B85" s="10">
        <v>38006</v>
      </c>
      <c r="C85" t="s">
        <v>9</v>
      </c>
      <c r="D85" t="s">
        <v>10</v>
      </c>
      <c r="E85">
        <v>100</v>
      </c>
      <c r="F85" t="s">
        <v>11</v>
      </c>
      <c r="I85" s="13">
        <f t="shared" si="4"/>
      </c>
      <c r="J85" s="4">
        <f t="shared" si="5"/>
      </c>
      <c r="L85" t="s">
        <v>14</v>
      </c>
    </row>
    <row r="86" spans="1:12" ht="12.75">
      <c r="A86" t="s">
        <v>25</v>
      </c>
      <c r="B86" s="10">
        <v>38020</v>
      </c>
      <c r="C86" t="s">
        <v>9</v>
      </c>
      <c r="D86" t="s">
        <v>10</v>
      </c>
      <c r="E86">
        <v>310</v>
      </c>
      <c r="F86" t="s">
        <v>11</v>
      </c>
      <c r="G86" s="4" t="s">
        <v>15</v>
      </c>
      <c r="H86" s="4" t="s">
        <v>15</v>
      </c>
      <c r="I86" s="13" t="str">
        <f t="shared" si="4"/>
        <v>yes</v>
      </c>
      <c r="J86" s="4">
        <f t="shared" si="5"/>
      </c>
      <c r="L86" t="s">
        <v>14</v>
      </c>
    </row>
    <row r="87" spans="1:12" ht="12.75">
      <c r="A87" t="s">
        <v>25</v>
      </c>
      <c r="B87" s="10">
        <v>38034</v>
      </c>
      <c r="C87" t="s">
        <v>9</v>
      </c>
      <c r="D87" t="s">
        <v>10</v>
      </c>
      <c r="E87">
        <v>100</v>
      </c>
      <c r="F87" t="s">
        <v>11</v>
      </c>
      <c r="I87" s="13">
        <f t="shared" si="4"/>
      </c>
      <c r="J87" s="4">
        <f t="shared" si="5"/>
      </c>
      <c r="L87" t="s">
        <v>14</v>
      </c>
    </row>
    <row r="88" spans="1:12" ht="12.75">
      <c r="A88" t="s">
        <v>25</v>
      </c>
      <c r="B88" s="10">
        <v>38049</v>
      </c>
      <c r="C88" t="s">
        <v>9</v>
      </c>
      <c r="D88" t="s">
        <v>10</v>
      </c>
      <c r="E88">
        <v>100</v>
      </c>
      <c r="F88" t="s">
        <v>11</v>
      </c>
      <c r="I88" s="13">
        <f t="shared" si="4"/>
      </c>
      <c r="J88" s="4">
        <f t="shared" si="5"/>
      </c>
      <c r="L88" t="s">
        <v>14</v>
      </c>
    </row>
    <row r="89" spans="1:12" ht="12.75">
      <c r="A89" t="s">
        <v>25</v>
      </c>
      <c r="B89" s="10">
        <v>38063</v>
      </c>
      <c r="C89" t="s">
        <v>9</v>
      </c>
      <c r="D89" t="s">
        <v>10</v>
      </c>
      <c r="E89">
        <v>100</v>
      </c>
      <c r="F89" t="s">
        <v>11</v>
      </c>
      <c r="I89" s="13">
        <f t="shared" si="4"/>
      </c>
      <c r="J89" s="4">
        <f t="shared" si="5"/>
      </c>
      <c r="L89" t="s">
        <v>14</v>
      </c>
    </row>
    <row r="90" spans="1:12" ht="12.75">
      <c r="A90" t="s">
        <v>25</v>
      </c>
      <c r="B90" s="10">
        <v>38083</v>
      </c>
      <c r="C90" t="s">
        <v>9</v>
      </c>
      <c r="D90" t="s">
        <v>10</v>
      </c>
      <c r="E90">
        <v>100</v>
      </c>
      <c r="F90" t="s">
        <v>11</v>
      </c>
      <c r="I90" s="13">
        <f t="shared" si="4"/>
      </c>
      <c r="J90" s="4">
        <f t="shared" si="5"/>
      </c>
      <c r="L90" t="s">
        <v>13</v>
      </c>
    </row>
    <row r="91" spans="1:12" ht="12.75">
      <c r="A91" t="s">
        <v>25</v>
      </c>
      <c r="B91" s="10">
        <v>38111</v>
      </c>
      <c r="C91" t="s">
        <v>9</v>
      </c>
      <c r="D91" t="s">
        <v>10</v>
      </c>
      <c r="E91">
        <v>100</v>
      </c>
      <c r="F91" t="s">
        <v>11</v>
      </c>
      <c r="I91" s="13">
        <f t="shared" si="4"/>
      </c>
      <c r="J91" s="4">
        <f t="shared" si="5"/>
      </c>
      <c r="L91" t="s">
        <v>13</v>
      </c>
    </row>
    <row r="92" spans="1:12" ht="12.75">
      <c r="A92" t="s">
        <v>25</v>
      </c>
      <c r="B92" s="10">
        <v>38148</v>
      </c>
      <c r="C92" t="s">
        <v>9</v>
      </c>
      <c r="D92" t="s">
        <v>10</v>
      </c>
      <c r="E92">
        <v>100</v>
      </c>
      <c r="F92" t="s">
        <v>11</v>
      </c>
      <c r="I92" s="13">
        <f t="shared" si="4"/>
      </c>
      <c r="J92" s="4">
        <f t="shared" si="5"/>
      </c>
      <c r="L92" t="s">
        <v>13</v>
      </c>
    </row>
    <row r="93" spans="2:11" ht="12.75">
      <c r="B93" s="10"/>
      <c r="G93">
        <f>COUNTIF(G64:G92,"yes")</f>
        <v>8</v>
      </c>
      <c r="H93">
        <f>COUNTIF(H64:H92,"yes")</f>
        <v>5</v>
      </c>
      <c r="I93">
        <f>COUNTIF(I64:I92,"yes")</f>
        <v>5</v>
      </c>
      <c r="J93">
        <f>COUNTIF(J64:J92,"yes")</f>
        <v>3</v>
      </c>
      <c r="K93">
        <f>92-63</f>
        <v>29</v>
      </c>
    </row>
    <row r="94" spans="1:10" ht="12.75">
      <c r="A94" s="85" t="s">
        <v>26</v>
      </c>
      <c r="B94" s="86"/>
      <c r="C94" s="86"/>
      <c r="D94" s="86"/>
      <c r="E94" s="86"/>
      <c r="F94" s="86"/>
      <c r="G94" s="86"/>
      <c r="H94" s="86"/>
      <c r="I94" s="87"/>
      <c r="J94" s="4">
        <f t="shared" si="5"/>
      </c>
    </row>
    <row r="95" spans="1:12" ht="12.75">
      <c r="A95" t="s">
        <v>27</v>
      </c>
      <c r="B95" s="10">
        <v>37557</v>
      </c>
      <c r="C95" t="s">
        <v>9</v>
      </c>
      <c r="D95" t="s">
        <v>10</v>
      </c>
      <c r="E95">
        <v>310</v>
      </c>
      <c r="F95" t="s">
        <v>11</v>
      </c>
      <c r="G95" s="4" t="s">
        <v>15</v>
      </c>
      <c r="H95" s="4" t="s">
        <v>15</v>
      </c>
      <c r="I95" s="13" t="str">
        <f aca="true" t="shared" si="6" ref="I95:I121">IF(E95&gt;235,"yes","")</f>
        <v>yes</v>
      </c>
      <c r="J95" s="4">
        <f t="shared" si="5"/>
      </c>
      <c r="L95" t="s">
        <v>13</v>
      </c>
    </row>
    <row r="96" spans="1:12" ht="12.75">
      <c r="A96" t="s">
        <v>27</v>
      </c>
      <c r="B96" s="10">
        <v>37584</v>
      </c>
      <c r="C96" t="s">
        <v>9</v>
      </c>
      <c r="D96" t="s">
        <v>10</v>
      </c>
      <c r="E96">
        <v>410</v>
      </c>
      <c r="F96" t="s">
        <v>11</v>
      </c>
      <c r="G96" s="4" t="s">
        <v>15</v>
      </c>
      <c r="H96" s="4" t="s">
        <v>15</v>
      </c>
      <c r="I96" s="13" t="str">
        <f t="shared" si="6"/>
        <v>yes</v>
      </c>
      <c r="J96" s="4" t="str">
        <f t="shared" si="5"/>
        <v>yes</v>
      </c>
      <c r="L96" t="s">
        <v>14</v>
      </c>
    </row>
    <row r="97" spans="1:12" ht="12.75">
      <c r="A97" t="s">
        <v>27</v>
      </c>
      <c r="B97" s="10">
        <v>37607</v>
      </c>
      <c r="C97" t="s">
        <v>9</v>
      </c>
      <c r="D97" t="s">
        <v>10</v>
      </c>
      <c r="E97">
        <v>4430</v>
      </c>
      <c r="F97" t="s">
        <v>11</v>
      </c>
      <c r="G97" s="4" t="s">
        <v>15</v>
      </c>
      <c r="H97" s="4" t="s">
        <v>15</v>
      </c>
      <c r="I97" s="13" t="str">
        <f t="shared" si="6"/>
        <v>yes</v>
      </c>
      <c r="J97" s="4" t="str">
        <f t="shared" si="5"/>
        <v>yes</v>
      </c>
      <c r="K97" s="2"/>
      <c r="L97" t="s">
        <v>14</v>
      </c>
    </row>
    <row r="98" spans="1:12" ht="12.75">
      <c r="A98" t="s">
        <v>27</v>
      </c>
      <c r="B98" s="10">
        <v>37618</v>
      </c>
      <c r="C98" t="s">
        <v>9</v>
      </c>
      <c r="D98" t="s">
        <v>10</v>
      </c>
      <c r="E98">
        <v>100</v>
      </c>
      <c r="F98" t="s">
        <v>11</v>
      </c>
      <c r="I98" s="13">
        <f t="shared" si="6"/>
      </c>
      <c r="J98" s="4">
        <f t="shared" si="5"/>
      </c>
      <c r="L98" t="s">
        <v>14</v>
      </c>
    </row>
    <row r="99" spans="1:12" ht="12.75">
      <c r="A99" t="s">
        <v>27</v>
      </c>
      <c r="B99" s="10">
        <v>37628</v>
      </c>
      <c r="C99" t="s">
        <v>9</v>
      </c>
      <c r="D99" t="s">
        <v>10</v>
      </c>
      <c r="E99">
        <v>3270</v>
      </c>
      <c r="F99" t="s">
        <v>11</v>
      </c>
      <c r="G99" s="4" t="s">
        <v>15</v>
      </c>
      <c r="H99" s="4" t="s">
        <v>15</v>
      </c>
      <c r="I99" s="13" t="str">
        <f t="shared" si="6"/>
        <v>yes</v>
      </c>
      <c r="J99" s="4" t="str">
        <f t="shared" si="5"/>
        <v>yes</v>
      </c>
      <c r="K99" s="2"/>
      <c r="L99" t="s">
        <v>14</v>
      </c>
    </row>
    <row r="100" spans="1:12" ht="12.75">
      <c r="A100" t="s">
        <v>27</v>
      </c>
      <c r="B100" s="10">
        <v>37643</v>
      </c>
      <c r="C100" t="s">
        <v>9</v>
      </c>
      <c r="D100" t="s">
        <v>10</v>
      </c>
      <c r="E100">
        <v>100</v>
      </c>
      <c r="F100" t="s">
        <v>11</v>
      </c>
      <c r="I100" s="13">
        <f t="shared" si="6"/>
      </c>
      <c r="J100" s="4">
        <f t="shared" si="5"/>
      </c>
      <c r="L100" t="s">
        <v>14</v>
      </c>
    </row>
    <row r="101" spans="1:12" ht="12.75">
      <c r="A101" t="s">
        <v>27</v>
      </c>
      <c r="B101" s="10">
        <v>37670</v>
      </c>
      <c r="C101" t="s">
        <v>9</v>
      </c>
      <c r="D101" t="s">
        <v>10</v>
      </c>
      <c r="E101">
        <v>200</v>
      </c>
      <c r="F101" t="s">
        <v>11</v>
      </c>
      <c r="G101" s="4" t="s">
        <v>15</v>
      </c>
      <c r="I101" s="13">
        <f t="shared" si="6"/>
      </c>
      <c r="J101" s="4">
        <f t="shared" si="5"/>
      </c>
      <c r="L101" t="s">
        <v>14</v>
      </c>
    </row>
    <row r="102" spans="1:12" ht="12.75">
      <c r="A102" t="s">
        <v>27</v>
      </c>
      <c r="B102" s="10">
        <v>37686</v>
      </c>
      <c r="C102" t="s">
        <v>9</v>
      </c>
      <c r="D102" t="s">
        <v>10</v>
      </c>
      <c r="E102">
        <v>100</v>
      </c>
      <c r="F102" t="s">
        <v>11</v>
      </c>
      <c r="I102" s="13">
        <f t="shared" si="6"/>
      </c>
      <c r="J102" s="4">
        <f t="shared" si="5"/>
      </c>
      <c r="L102" t="s">
        <v>14</v>
      </c>
    </row>
    <row r="103" spans="1:12" ht="12.75">
      <c r="A103" t="s">
        <v>27</v>
      </c>
      <c r="B103" s="10">
        <v>37701</v>
      </c>
      <c r="C103" t="s">
        <v>9</v>
      </c>
      <c r="D103" t="s">
        <v>10</v>
      </c>
      <c r="E103">
        <v>200</v>
      </c>
      <c r="F103" t="s">
        <v>11</v>
      </c>
      <c r="G103" s="4" t="s">
        <v>15</v>
      </c>
      <c r="I103" s="13">
        <f t="shared" si="6"/>
      </c>
      <c r="J103" s="4">
        <f t="shared" si="5"/>
      </c>
      <c r="L103" t="s">
        <v>14</v>
      </c>
    </row>
    <row r="104" spans="1:12" ht="12.75">
      <c r="A104" t="s">
        <v>27</v>
      </c>
      <c r="B104" s="10">
        <v>37719</v>
      </c>
      <c r="C104" t="s">
        <v>9</v>
      </c>
      <c r="D104" t="s">
        <v>10</v>
      </c>
      <c r="E104">
        <v>100</v>
      </c>
      <c r="F104" t="s">
        <v>11</v>
      </c>
      <c r="I104" s="13">
        <f t="shared" si="6"/>
      </c>
      <c r="J104" s="4">
        <f t="shared" si="5"/>
      </c>
      <c r="L104" t="s">
        <v>13</v>
      </c>
    </row>
    <row r="105" spans="1:12" ht="12.75">
      <c r="A105" t="s">
        <v>27</v>
      </c>
      <c r="B105" s="10">
        <v>37747</v>
      </c>
      <c r="C105" t="s">
        <v>9</v>
      </c>
      <c r="D105" t="s">
        <v>10</v>
      </c>
      <c r="E105">
        <v>100</v>
      </c>
      <c r="F105" t="s">
        <v>11</v>
      </c>
      <c r="I105" s="13">
        <f t="shared" si="6"/>
      </c>
      <c r="J105" s="4">
        <f t="shared" si="5"/>
      </c>
      <c r="L105" t="s">
        <v>13</v>
      </c>
    </row>
    <row r="106" spans="1:12" ht="12.75">
      <c r="A106" t="s">
        <v>27</v>
      </c>
      <c r="B106" s="10">
        <v>37777</v>
      </c>
      <c r="C106" t="s">
        <v>9</v>
      </c>
      <c r="D106" t="s">
        <v>10</v>
      </c>
      <c r="E106">
        <v>100</v>
      </c>
      <c r="F106" t="s">
        <v>11</v>
      </c>
      <c r="I106" s="13">
        <f t="shared" si="6"/>
      </c>
      <c r="J106" s="4">
        <f t="shared" si="5"/>
      </c>
      <c r="L106" t="s">
        <v>13</v>
      </c>
    </row>
    <row r="107" spans="1:12" ht="12.75">
      <c r="A107" t="s">
        <v>27</v>
      </c>
      <c r="B107" s="10">
        <v>37810</v>
      </c>
      <c r="C107" t="s">
        <v>9</v>
      </c>
      <c r="D107" t="s">
        <v>10</v>
      </c>
      <c r="E107">
        <v>860</v>
      </c>
      <c r="F107" t="s">
        <v>11</v>
      </c>
      <c r="G107" s="4" t="s">
        <v>15</v>
      </c>
      <c r="H107" s="4" t="s">
        <v>15</v>
      </c>
      <c r="I107" s="13" t="str">
        <f t="shared" si="6"/>
        <v>yes</v>
      </c>
      <c r="J107" s="4" t="str">
        <f t="shared" si="5"/>
        <v>yes</v>
      </c>
      <c r="K107" s="2"/>
      <c r="L107" t="s">
        <v>13</v>
      </c>
    </row>
    <row r="108" spans="1:12" ht="12.75">
      <c r="A108" t="s">
        <v>27</v>
      </c>
      <c r="B108" s="10">
        <v>37839</v>
      </c>
      <c r="C108" t="s">
        <v>9</v>
      </c>
      <c r="D108" t="s">
        <v>10</v>
      </c>
      <c r="E108">
        <v>100</v>
      </c>
      <c r="F108" t="s">
        <v>11</v>
      </c>
      <c r="I108" s="13">
        <f t="shared" si="6"/>
      </c>
      <c r="J108" s="4">
        <f t="shared" si="5"/>
      </c>
      <c r="L108" t="s">
        <v>13</v>
      </c>
    </row>
    <row r="109" spans="1:12" ht="12.75">
      <c r="A109" t="s">
        <v>27</v>
      </c>
      <c r="B109" s="10">
        <v>37866</v>
      </c>
      <c r="C109" t="s">
        <v>9</v>
      </c>
      <c r="D109" t="s">
        <v>10</v>
      </c>
      <c r="E109">
        <v>100</v>
      </c>
      <c r="F109" t="s">
        <v>11</v>
      </c>
      <c r="I109" s="13">
        <f t="shared" si="6"/>
      </c>
      <c r="J109" s="4">
        <f t="shared" si="5"/>
      </c>
      <c r="L109" t="s">
        <v>13</v>
      </c>
    </row>
    <row r="110" spans="1:12" ht="12.75">
      <c r="A110" t="s">
        <v>27</v>
      </c>
      <c r="B110" s="10">
        <v>37914</v>
      </c>
      <c r="C110" t="s">
        <v>9</v>
      </c>
      <c r="D110" t="s">
        <v>10</v>
      </c>
      <c r="E110">
        <v>310</v>
      </c>
      <c r="F110" t="s">
        <v>11</v>
      </c>
      <c r="G110" s="4" t="s">
        <v>15</v>
      </c>
      <c r="H110" s="4" t="s">
        <v>15</v>
      </c>
      <c r="I110" s="13" t="str">
        <f t="shared" si="6"/>
        <v>yes</v>
      </c>
      <c r="J110" s="4">
        <f t="shared" si="5"/>
      </c>
      <c r="L110" t="s">
        <v>13</v>
      </c>
    </row>
    <row r="111" spans="1:12" ht="12.75">
      <c r="A111" t="s">
        <v>27</v>
      </c>
      <c r="B111" s="10">
        <v>37943</v>
      </c>
      <c r="C111" t="s">
        <v>9</v>
      </c>
      <c r="D111" t="s">
        <v>10</v>
      </c>
      <c r="E111">
        <v>200</v>
      </c>
      <c r="F111" t="s">
        <v>11</v>
      </c>
      <c r="G111" s="4" t="s">
        <v>15</v>
      </c>
      <c r="I111" s="13">
        <f t="shared" si="6"/>
      </c>
      <c r="J111" s="4">
        <f t="shared" si="5"/>
      </c>
      <c r="L111" t="s">
        <v>14</v>
      </c>
    </row>
    <row r="112" spans="1:12" ht="12.75">
      <c r="A112" t="s">
        <v>27</v>
      </c>
      <c r="B112" s="10">
        <v>37960</v>
      </c>
      <c r="C112" t="s">
        <v>9</v>
      </c>
      <c r="D112" t="s">
        <v>10</v>
      </c>
      <c r="E112">
        <v>100</v>
      </c>
      <c r="F112" t="s">
        <v>11</v>
      </c>
      <c r="I112" s="13">
        <f t="shared" si="6"/>
      </c>
      <c r="J112" s="4">
        <f t="shared" si="5"/>
      </c>
      <c r="L112" t="s">
        <v>14</v>
      </c>
    </row>
    <row r="113" spans="1:12" ht="12.75">
      <c r="A113" t="s">
        <v>27</v>
      </c>
      <c r="B113" s="10">
        <v>37974</v>
      </c>
      <c r="C113" t="s">
        <v>9</v>
      </c>
      <c r="D113" t="s">
        <v>10</v>
      </c>
      <c r="E113">
        <v>100</v>
      </c>
      <c r="F113" t="s">
        <v>11</v>
      </c>
      <c r="I113" s="13">
        <f t="shared" si="6"/>
      </c>
      <c r="J113" s="4">
        <f t="shared" si="5"/>
      </c>
      <c r="L113" t="s">
        <v>14</v>
      </c>
    </row>
    <row r="114" spans="1:12" ht="12.75">
      <c r="A114" t="s">
        <v>27</v>
      </c>
      <c r="B114" s="10">
        <v>37993</v>
      </c>
      <c r="C114" t="s">
        <v>9</v>
      </c>
      <c r="D114" t="s">
        <v>10</v>
      </c>
      <c r="E114">
        <v>100</v>
      </c>
      <c r="F114" t="s">
        <v>11</v>
      </c>
      <c r="I114" s="13">
        <f t="shared" si="6"/>
      </c>
      <c r="J114" s="4">
        <f t="shared" si="5"/>
      </c>
      <c r="L114" t="s">
        <v>14</v>
      </c>
    </row>
    <row r="115" spans="1:12" ht="12.75">
      <c r="A115" t="s">
        <v>27</v>
      </c>
      <c r="B115" s="10">
        <v>38007</v>
      </c>
      <c r="C115" t="s">
        <v>9</v>
      </c>
      <c r="D115" t="s">
        <v>10</v>
      </c>
      <c r="E115">
        <v>100</v>
      </c>
      <c r="F115" t="s">
        <v>11</v>
      </c>
      <c r="I115" s="13">
        <f t="shared" si="6"/>
      </c>
      <c r="J115" s="4">
        <f t="shared" si="5"/>
      </c>
      <c r="L115" t="s">
        <v>14</v>
      </c>
    </row>
    <row r="116" spans="1:12" ht="12.75">
      <c r="A116" t="s">
        <v>27</v>
      </c>
      <c r="B116" s="10">
        <v>38035</v>
      </c>
      <c r="C116" t="s">
        <v>9</v>
      </c>
      <c r="D116" t="s">
        <v>10</v>
      </c>
      <c r="E116">
        <v>200</v>
      </c>
      <c r="F116" t="s">
        <v>11</v>
      </c>
      <c r="G116" s="4" t="s">
        <v>15</v>
      </c>
      <c r="I116" s="13">
        <f t="shared" si="6"/>
      </c>
      <c r="J116" s="4">
        <f t="shared" si="5"/>
      </c>
      <c r="L116" t="s">
        <v>14</v>
      </c>
    </row>
    <row r="117" spans="1:12" ht="12.75">
      <c r="A117" t="s">
        <v>27</v>
      </c>
      <c r="B117" s="10">
        <v>38049</v>
      </c>
      <c r="C117" t="s">
        <v>9</v>
      </c>
      <c r="D117" t="s">
        <v>10</v>
      </c>
      <c r="E117">
        <v>410</v>
      </c>
      <c r="F117" t="s">
        <v>11</v>
      </c>
      <c r="G117" s="4" t="s">
        <v>15</v>
      </c>
      <c r="H117" s="4" t="s">
        <v>15</v>
      </c>
      <c r="I117" s="13" t="str">
        <f t="shared" si="6"/>
        <v>yes</v>
      </c>
      <c r="J117" s="4" t="str">
        <f t="shared" si="5"/>
        <v>yes</v>
      </c>
      <c r="L117" t="s">
        <v>14</v>
      </c>
    </row>
    <row r="118" spans="1:12" ht="12.75">
      <c r="A118" t="s">
        <v>27</v>
      </c>
      <c r="B118" s="10">
        <v>38064</v>
      </c>
      <c r="C118" t="s">
        <v>9</v>
      </c>
      <c r="D118" t="s">
        <v>10</v>
      </c>
      <c r="E118">
        <v>100</v>
      </c>
      <c r="F118" t="s">
        <v>11</v>
      </c>
      <c r="I118" s="13">
        <f t="shared" si="6"/>
      </c>
      <c r="J118" s="4">
        <f t="shared" si="5"/>
      </c>
      <c r="L118" t="s">
        <v>14</v>
      </c>
    </row>
    <row r="119" spans="1:12" ht="12.75">
      <c r="A119" t="s">
        <v>27</v>
      </c>
      <c r="B119" s="10">
        <v>38092</v>
      </c>
      <c r="C119" t="s">
        <v>9</v>
      </c>
      <c r="D119" t="s">
        <v>10</v>
      </c>
      <c r="E119">
        <v>100</v>
      </c>
      <c r="F119" t="s">
        <v>11</v>
      </c>
      <c r="I119" s="13">
        <f t="shared" si="6"/>
      </c>
      <c r="J119" s="4">
        <f t="shared" si="5"/>
      </c>
      <c r="L119" t="s">
        <v>13</v>
      </c>
    </row>
    <row r="120" spans="1:12" ht="12.75">
      <c r="A120" t="s">
        <v>27</v>
      </c>
      <c r="B120" s="10">
        <v>38111</v>
      </c>
      <c r="C120" t="s">
        <v>9</v>
      </c>
      <c r="D120" t="s">
        <v>10</v>
      </c>
      <c r="E120">
        <v>100</v>
      </c>
      <c r="F120" t="s">
        <v>11</v>
      </c>
      <c r="I120" s="13">
        <f t="shared" si="6"/>
      </c>
      <c r="J120" s="4">
        <f t="shared" si="5"/>
      </c>
      <c r="L120" t="s">
        <v>13</v>
      </c>
    </row>
    <row r="121" spans="1:12" ht="12.75">
      <c r="A121" t="s">
        <v>27</v>
      </c>
      <c r="B121" s="10">
        <v>38148</v>
      </c>
      <c r="C121" t="s">
        <v>9</v>
      </c>
      <c r="D121" t="s">
        <v>10</v>
      </c>
      <c r="E121">
        <v>100</v>
      </c>
      <c r="F121" t="s">
        <v>11</v>
      </c>
      <c r="I121" s="13">
        <f t="shared" si="6"/>
      </c>
      <c r="J121" s="4">
        <f t="shared" si="5"/>
      </c>
      <c r="L121" t="s">
        <v>13</v>
      </c>
    </row>
    <row r="122" spans="2:11" ht="12.75">
      <c r="B122" s="10"/>
      <c r="G122">
        <f>COUNTIF(G95:G121,"yes")</f>
        <v>11</v>
      </c>
      <c r="H122">
        <f>COUNTIF(H95:H121,"yes")</f>
        <v>7</v>
      </c>
      <c r="I122">
        <f>COUNTIF(I95:I121,"yes")</f>
        <v>7</v>
      </c>
      <c r="J122">
        <f>COUNTIF(J95:J121,"yes")</f>
        <v>5</v>
      </c>
      <c r="K122">
        <f>121-94</f>
        <v>27</v>
      </c>
    </row>
    <row r="123" spans="1:10" ht="12.75">
      <c r="A123" s="85" t="s">
        <v>28</v>
      </c>
      <c r="B123" s="86"/>
      <c r="C123" s="86"/>
      <c r="D123" s="86"/>
      <c r="E123" s="86"/>
      <c r="F123" s="86"/>
      <c r="G123" s="86"/>
      <c r="H123" s="86"/>
      <c r="I123" s="87"/>
      <c r="J123" s="4">
        <f t="shared" si="5"/>
      </c>
    </row>
    <row r="124" spans="1:12" ht="12.75">
      <c r="A124" t="s">
        <v>29</v>
      </c>
      <c r="B124" s="10">
        <v>37557</v>
      </c>
      <c r="C124" t="s">
        <v>9</v>
      </c>
      <c r="D124" t="s">
        <v>10</v>
      </c>
      <c r="E124">
        <v>100</v>
      </c>
      <c r="F124" t="s">
        <v>11</v>
      </c>
      <c r="I124" s="13">
        <f aca="true" t="shared" si="7" ref="I124:I149">IF(E124&gt;235,"yes","")</f>
      </c>
      <c r="J124" s="4">
        <f t="shared" si="5"/>
      </c>
      <c r="L124" t="s">
        <v>13</v>
      </c>
    </row>
    <row r="125" spans="1:12" ht="12.75">
      <c r="A125" t="s">
        <v>29</v>
      </c>
      <c r="B125" s="10">
        <v>37607</v>
      </c>
      <c r="C125" t="s">
        <v>9</v>
      </c>
      <c r="D125" t="s">
        <v>10</v>
      </c>
      <c r="E125">
        <v>4640</v>
      </c>
      <c r="F125" t="s">
        <v>11</v>
      </c>
      <c r="G125" s="4" t="s">
        <v>15</v>
      </c>
      <c r="H125" s="4" t="s">
        <v>15</v>
      </c>
      <c r="I125" s="13" t="str">
        <f t="shared" si="7"/>
        <v>yes</v>
      </c>
      <c r="J125" s="4" t="str">
        <f t="shared" si="5"/>
        <v>yes</v>
      </c>
      <c r="K125" s="2"/>
      <c r="L125" t="s">
        <v>14</v>
      </c>
    </row>
    <row r="126" spans="1:12" ht="12.75">
      <c r="A126" t="s">
        <v>29</v>
      </c>
      <c r="B126" s="10">
        <v>37618</v>
      </c>
      <c r="C126" t="s">
        <v>9</v>
      </c>
      <c r="D126" t="s">
        <v>10</v>
      </c>
      <c r="E126">
        <v>410</v>
      </c>
      <c r="F126" t="s">
        <v>11</v>
      </c>
      <c r="G126" s="4" t="s">
        <v>15</v>
      </c>
      <c r="H126" s="4" t="s">
        <v>15</v>
      </c>
      <c r="I126" s="13" t="str">
        <f t="shared" si="7"/>
        <v>yes</v>
      </c>
      <c r="J126" s="4" t="str">
        <f t="shared" si="5"/>
        <v>yes</v>
      </c>
      <c r="L126" t="s">
        <v>14</v>
      </c>
    </row>
    <row r="127" spans="1:12" ht="12.75">
      <c r="A127" t="s">
        <v>29</v>
      </c>
      <c r="B127" s="10">
        <v>37629</v>
      </c>
      <c r="C127" t="s">
        <v>9</v>
      </c>
      <c r="D127" t="s">
        <v>10</v>
      </c>
      <c r="E127">
        <v>410</v>
      </c>
      <c r="F127" t="s">
        <v>11</v>
      </c>
      <c r="G127" s="4" t="s">
        <v>15</v>
      </c>
      <c r="H127" s="4" t="s">
        <v>15</v>
      </c>
      <c r="I127" s="13" t="str">
        <f t="shared" si="7"/>
        <v>yes</v>
      </c>
      <c r="J127" s="4" t="str">
        <f t="shared" si="5"/>
        <v>yes</v>
      </c>
      <c r="L127" t="s">
        <v>14</v>
      </c>
    </row>
    <row r="128" spans="1:12" ht="12.75">
      <c r="A128" t="s">
        <v>29</v>
      </c>
      <c r="B128" s="10">
        <v>37643</v>
      </c>
      <c r="C128" t="s">
        <v>9</v>
      </c>
      <c r="D128" t="s">
        <v>10</v>
      </c>
      <c r="E128">
        <v>740</v>
      </c>
      <c r="F128" t="s">
        <v>11</v>
      </c>
      <c r="G128" s="4" t="s">
        <v>15</v>
      </c>
      <c r="H128" s="4" t="s">
        <v>15</v>
      </c>
      <c r="I128" s="13" t="str">
        <f t="shared" si="7"/>
        <v>yes</v>
      </c>
      <c r="J128" s="4" t="str">
        <f aca="true" t="shared" si="8" ref="J128:J163">IF(E128&gt;400,"yes","")</f>
        <v>yes</v>
      </c>
      <c r="K128" s="2"/>
      <c r="L128" t="s">
        <v>14</v>
      </c>
    </row>
    <row r="129" spans="1:12" ht="12.75">
      <c r="A129" t="s">
        <v>29</v>
      </c>
      <c r="B129" s="10">
        <v>37657</v>
      </c>
      <c r="C129" t="s">
        <v>9</v>
      </c>
      <c r="D129" t="s">
        <v>10</v>
      </c>
      <c r="E129">
        <v>410</v>
      </c>
      <c r="F129" t="s">
        <v>11</v>
      </c>
      <c r="G129" s="4" t="s">
        <v>15</v>
      </c>
      <c r="H129" s="4" t="s">
        <v>15</v>
      </c>
      <c r="I129" s="13" t="str">
        <f t="shared" si="7"/>
        <v>yes</v>
      </c>
      <c r="J129" s="4" t="str">
        <f t="shared" si="8"/>
        <v>yes</v>
      </c>
      <c r="L129" t="s">
        <v>14</v>
      </c>
    </row>
    <row r="130" spans="1:12" ht="12.75">
      <c r="A130" t="s">
        <v>29</v>
      </c>
      <c r="B130" s="10">
        <v>37670</v>
      </c>
      <c r="C130" t="s">
        <v>9</v>
      </c>
      <c r="D130" t="s">
        <v>10</v>
      </c>
      <c r="E130">
        <v>860</v>
      </c>
      <c r="F130" t="s">
        <v>11</v>
      </c>
      <c r="G130" s="4" t="s">
        <v>15</v>
      </c>
      <c r="H130" s="4" t="s">
        <v>15</v>
      </c>
      <c r="I130" s="13" t="str">
        <f t="shared" si="7"/>
        <v>yes</v>
      </c>
      <c r="J130" s="4" t="str">
        <f t="shared" si="8"/>
        <v>yes</v>
      </c>
      <c r="K130" s="2"/>
      <c r="L130" t="s">
        <v>14</v>
      </c>
    </row>
    <row r="131" spans="1:12" ht="12.75">
      <c r="A131" t="s">
        <v>29</v>
      </c>
      <c r="B131" s="10">
        <v>37686</v>
      </c>
      <c r="C131" t="s">
        <v>9</v>
      </c>
      <c r="D131" t="s">
        <v>10</v>
      </c>
      <c r="E131">
        <v>100</v>
      </c>
      <c r="F131" t="s">
        <v>11</v>
      </c>
      <c r="I131" s="13">
        <f t="shared" si="7"/>
      </c>
      <c r="J131" s="4">
        <f t="shared" si="8"/>
      </c>
      <c r="L131" t="s">
        <v>14</v>
      </c>
    </row>
    <row r="132" spans="1:12" ht="12.75">
      <c r="A132" t="s">
        <v>29</v>
      </c>
      <c r="B132" s="10">
        <v>37701</v>
      </c>
      <c r="C132" t="s">
        <v>9</v>
      </c>
      <c r="D132" t="s">
        <v>10</v>
      </c>
      <c r="E132">
        <v>100</v>
      </c>
      <c r="F132" t="s">
        <v>11</v>
      </c>
      <c r="I132" s="13">
        <f t="shared" si="7"/>
      </c>
      <c r="J132" s="4">
        <f t="shared" si="8"/>
      </c>
      <c r="L132" t="s">
        <v>14</v>
      </c>
    </row>
    <row r="133" spans="1:12" ht="12.75">
      <c r="A133" t="s">
        <v>29</v>
      </c>
      <c r="B133" s="10">
        <v>37719</v>
      </c>
      <c r="C133" t="s">
        <v>9</v>
      </c>
      <c r="D133" t="s">
        <v>10</v>
      </c>
      <c r="E133">
        <v>100</v>
      </c>
      <c r="F133" t="s">
        <v>11</v>
      </c>
      <c r="I133" s="13">
        <f t="shared" si="7"/>
      </c>
      <c r="J133" s="4">
        <f t="shared" si="8"/>
      </c>
      <c r="L133" t="s">
        <v>13</v>
      </c>
    </row>
    <row r="134" spans="1:12" ht="12.75">
      <c r="A134" t="s">
        <v>29</v>
      </c>
      <c r="B134" s="10">
        <v>37747</v>
      </c>
      <c r="C134" t="s">
        <v>9</v>
      </c>
      <c r="D134" t="s">
        <v>10</v>
      </c>
      <c r="E134">
        <v>5200</v>
      </c>
      <c r="F134" t="s">
        <v>11</v>
      </c>
      <c r="G134" s="4" t="s">
        <v>15</v>
      </c>
      <c r="H134" s="4" t="s">
        <v>15</v>
      </c>
      <c r="I134" s="13" t="str">
        <f t="shared" si="7"/>
        <v>yes</v>
      </c>
      <c r="J134" s="4" t="str">
        <f t="shared" si="8"/>
        <v>yes</v>
      </c>
      <c r="K134" s="2"/>
      <c r="L134" t="s">
        <v>13</v>
      </c>
    </row>
    <row r="135" spans="1:12" ht="12.75">
      <c r="A135" t="s">
        <v>29</v>
      </c>
      <c r="B135" s="10">
        <v>37777</v>
      </c>
      <c r="C135" t="s">
        <v>9</v>
      </c>
      <c r="D135" t="s">
        <v>10</v>
      </c>
      <c r="E135">
        <v>200</v>
      </c>
      <c r="F135" t="s">
        <v>11</v>
      </c>
      <c r="G135" s="4" t="s">
        <v>15</v>
      </c>
      <c r="I135" s="13">
        <f t="shared" si="7"/>
      </c>
      <c r="J135" s="4">
        <f t="shared" si="8"/>
      </c>
      <c r="L135" t="s">
        <v>13</v>
      </c>
    </row>
    <row r="136" spans="1:12" ht="12.75">
      <c r="A136" t="s">
        <v>29</v>
      </c>
      <c r="B136" s="10">
        <v>37810</v>
      </c>
      <c r="C136" t="s">
        <v>9</v>
      </c>
      <c r="D136" t="s">
        <v>10</v>
      </c>
      <c r="E136">
        <v>520</v>
      </c>
      <c r="F136" t="s">
        <v>11</v>
      </c>
      <c r="G136" s="4" t="s">
        <v>15</v>
      </c>
      <c r="H136" s="4" t="s">
        <v>15</v>
      </c>
      <c r="I136" s="13" t="str">
        <f t="shared" si="7"/>
        <v>yes</v>
      </c>
      <c r="J136" s="4" t="str">
        <f t="shared" si="8"/>
        <v>yes</v>
      </c>
      <c r="L136" t="s">
        <v>13</v>
      </c>
    </row>
    <row r="137" spans="1:12" ht="12.75">
      <c r="A137" t="s">
        <v>29</v>
      </c>
      <c r="B137" s="10">
        <v>37839</v>
      </c>
      <c r="C137" t="s">
        <v>9</v>
      </c>
      <c r="D137" t="s">
        <v>10</v>
      </c>
      <c r="E137">
        <v>100</v>
      </c>
      <c r="F137" t="s">
        <v>11</v>
      </c>
      <c r="I137" s="13">
        <f t="shared" si="7"/>
      </c>
      <c r="J137" s="4">
        <f t="shared" si="8"/>
      </c>
      <c r="L137" t="s">
        <v>13</v>
      </c>
    </row>
    <row r="138" spans="1:12" ht="12.75">
      <c r="A138" t="s">
        <v>29</v>
      </c>
      <c r="B138" s="10">
        <v>37914</v>
      </c>
      <c r="C138" t="s">
        <v>9</v>
      </c>
      <c r="D138" t="s">
        <v>10</v>
      </c>
      <c r="E138">
        <v>100</v>
      </c>
      <c r="F138" t="s">
        <v>11</v>
      </c>
      <c r="I138" s="13">
        <f t="shared" si="7"/>
      </c>
      <c r="J138" s="4">
        <f t="shared" si="8"/>
      </c>
      <c r="L138" t="s">
        <v>13</v>
      </c>
    </row>
    <row r="139" spans="1:12" ht="12.75">
      <c r="A139" t="s">
        <v>29</v>
      </c>
      <c r="B139" s="10">
        <v>37943</v>
      </c>
      <c r="C139" t="s">
        <v>9</v>
      </c>
      <c r="D139" t="s">
        <v>10</v>
      </c>
      <c r="E139">
        <v>410</v>
      </c>
      <c r="F139" t="s">
        <v>11</v>
      </c>
      <c r="G139" s="4" t="s">
        <v>15</v>
      </c>
      <c r="H139" s="4" t="s">
        <v>15</v>
      </c>
      <c r="I139" s="13" t="str">
        <f t="shared" si="7"/>
        <v>yes</v>
      </c>
      <c r="J139" s="4" t="str">
        <f t="shared" si="8"/>
        <v>yes</v>
      </c>
      <c r="L139" t="s">
        <v>14</v>
      </c>
    </row>
    <row r="140" spans="1:12" ht="12.75">
      <c r="A140" t="s">
        <v>29</v>
      </c>
      <c r="B140" s="10">
        <v>37960</v>
      </c>
      <c r="C140" t="s">
        <v>9</v>
      </c>
      <c r="D140" t="s">
        <v>10</v>
      </c>
      <c r="E140">
        <v>1220</v>
      </c>
      <c r="F140" t="s">
        <v>11</v>
      </c>
      <c r="G140" s="4" t="s">
        <v>15</v>
      </c>
      <c r="H140" s="4" t="s">
        <v>15</v>
      </c>
      <c r="I140" s="13" t="str">
        <f t="shared" si="7"/>
        <v>yes</v>
      </c>
      <c r="J140" s="4" t="str">
        <f t="shared" si="8"/>
        <v>yes</v>
      </c>
      <c r="K140" s="2"/>
      <c r="L140" t="s">
        <v>14</v>
      </c>
    </row>
    <row r="141" spans="1:12" ht="12.75">
      <c r="A141" t="s">
        <v>29</v>
      </c>
      <c r="B141" s="10">
        <v>37974</v>
      </c>
      <c r="C141" t="s">
        <v>9</v>
      </c>
      <c r="D141" t="s">
        <v>10</v>
      </c>
      <c r="E141">
        <v>310</v>
      </c>
      <c r="F141" t="s">
        <v>11</v>
      </c>
      <c r="G141" s="4" t="s">
        <v>15</v>
      </c>
      <c r="H141" s="4" t="s">
        <v>15</v>
      </c>
      <c r="I141" s="13" t="str">
        <f t="shared" si="7"/>
        <v>yes</v>
      </c>
      <c r="J141" s="4">
        <f t="shared" si="8"/>
      </c>
      <c r="L141" t="s">
        <v>14</v>
      </c>
    </row>
    <row r="142" spans="1:12" ht="12.75">
      <c r="A142" t="s">
        <v>29</v>
      </c>
      <c r="B142" s="10">
        <v>37993</v>
      </c>
      <c r="C142" t="s">
        <v>9</v>
      </c>
      <c r="D142" t="s">
        <v>10</v>
      </c>
      <c r="E142">
        <v>100</v>
      </c>
      <c r="F142" t="s">
        <v>11</v>
      </c>
      <c r="I142" s="13">
        <f t="shared" si="7"/>
      </c>
      <c r="J142" s="4">
        <f t="shared" si="8"/>
      </c>
      <c r="L142" t="s">
        <v>14</v>
      </c>
    </row>
    <row r="143" spans="1:12" ht="12.75">
      <c r="A143" t="s">
        <v>29</v>
      </c>
      <c r="B143" s="10">
        <v>38007</v>
      </c>
      <c r="C143" t="s">
        <v>9</v>
      </c>
      <c r="D143" t="s">
        <v>10</v>
      </c>
      <c r="E143">
        <v>100</v>
      </c>
      <c r="F143" t="s">
        <v>11</v>
      </c>
      <c r="I143" s="13">
        <f t="shared" si="7"/>
      </c>
      <c r="J143" s="4">
        <f t="shared" si="8"/>
      </c>
      <c r="L143" t="s">
        <v>14</v>
      </c>
    </row>
    <row r="144" spans="1:12" ht="12.75">
      <c r="A144" t="s">
        <v>29</v>
      </c>
      <c r="B144" s="10">
        <v>38035</v>
      </c>
      <c r="C144" t="s">
        <v>9</v>
      </c>
      <c r="D144" t="s">
        <v>10</v>
      </c>
      <c r="E144">
        <v>1320</v>
      </c>
      <c r="F144" t="s">
        <v>11</v>
      </c>
      <c r="G144" s="4" t="s">
        <v>15</v>
      </c>
      <c r="H144" s="4" t="s">
        <v>15</v>
      </c>
      <c r="I144" s="13" t="str">
        <f t="shared" si="7"/>
        <v>yes</v>
      </c>
      <c r="J144" s="4" t="str">
        <f t="shared" si="8"/>
        <v>yes</v>
      </c>
      <c r="K144" s="2"/>
      <c r="L144" t="s">
        <v>14</v>
      </c>
    </row>
    <row r="145" spans="1:12" ht="12.75">
      <c r="A145" t="s">
        <v>29</v>
      </c>
      <c r="B145" s="10">
        <v>38049</v>
      </c>
      <c r="C145" t="s">
        <v>9</v>
      </c>
      <c r="D145" t="s">
        <v>10</v>
      </c>
      <c r="E145">
        <v>100</v>
      </c>
      <c r="F145" t="s">
        <v>11</v>
      </c>
      <c r="I145" s="13">
        <f t="shared" si="7"/>
      </c>
      <c r="J145" s="4">
        <f t="shared" si="8"/>
      </c>
      <c r="L145" t="s">
        <v>14</v>
      </c>
    </row>
    <row r="146" spans="1:12" ht="12.75">
      <c r="A146" t="s">
        <v>29</v>
      </c>
      <c r="B146" s="10">
        <v>38064</v>
      </c>
      <c r="C146" t="s">
        <v>9</v>
      </c>
      <c r="D146" t="s">
        <v>10</v>
      </c>
      <c r="E146">
        <v>100</v>
      </c>
      <c r="F146" t="s">
        <v>11</v>
      </c>
      <c r="I146" s="13">
        <f t="shared" si="7"/>
      </c>
      <c r="J146" s="4">
        <f t="shared" si="8"/>
      </c>
      <c r="L146" t="s">
        <v>14</v>
      </c>
    </row>
    <row r="147" spans="1:12" ht="12.75">
      <c r="A147" t="s">
        <v>29</v>
      </c>
      <c r="B147" s="10">
        <v>38092</v>
      </c>
      <c r="C147" t="s">
        <v>9</v>
      </c>
      <c r="D147" t="s">
        <v>10</v>
      </c>
      <c r="E147">
        <v>100</v>
      </c>
      <c r="F147" t="s">
        <v>11</v>
      </c>
      <c r="I147" s="13">
        <f t="shared" si="7"/>
      </c>
      <c r="J147" s="4">
        <f t="shared" si="8"/>
      </c>
      <c r="L147" t="s">
        <v>13</v>
      </c>
    </row>
    <row r="148" spans="1:12" ht="12.75">
      <c r="A148" t="s">
        <v>29</v>
      </c>
      <c r="B148" s="10">
        <v>38111</v>
      </c>
      <c r="C148" t="s">
        <v>9</v>
      </c>
      <c r="D148" t="s">
        <v>10</v>
      </c>
      <c r="E148">
        <v>100</v>
      </c>
      <c r="F148" t="s">
        <v>11</v>
      </c>
      <c r="I148" s="13">
        <f t="shared" si="7"/>
      </c>
      <c r="J148" s="4">
        <f t="shared" si="8"/>
      </c>
      <c r="L148" t="s">
        <v>13</v>
      </c>
    </row>
    <row r="149" spans="1:12" ht="12.75">
      <c r="A149" t="s">
        <v>29</v>
      </c>
      <c r="B149" s="10">
        <v>38148</v>
      </c>
      <c r="C149" t="s">
        <v>9</v>
      </c>
      <c r="D149" t="s">
        <v>10</v>
      </c>
      <c r="E149">
        <v>100</v>
      </c>
      <c r="F149" t="s">
        <v>11</v>
      </c>
      <c r="I149" s="13">
        <f t="shared" si="7"/>
      </c>
      <c r="J149" s="4">
        <f t="shared" si="8"/>
      </c>
      <c r="L149" t="s">
        <v>13</v>
      </c>
    </row>
    <row r="150" spans="2:11" ht="12.75">
      <c r="B150" s="10"/>
      <c r="G150">
        <f>COUNTIF(G124:G149,"yes")</f>
        <v>13</v>
      </c>
      <c r="H150">
        <f>COUNTIF(H124:H149,"yes")</f>
        <v>12</v>
      </c>
      <c r="I150">
        <f>COUNTIF(I124:I149,"yes")</f>
        <v>12</v>
      </c>
      <c r="J150">
        <f>COUNTIF(J124:J149,"yes")</f>
        <v>11</v>
      </c>
      <c r="K150">
        <f>149-123</f>
        <v>26</v>
      </c>
    </row>
    <row r="151" spans="1:10" ht="12.75">
      <c r="A151" s="16" t="s">
        <v>30</v>
      </c>
      <c r="B151" s="10"/>
      <c r="I151" s="11"/>
      <c r="J151" s="4">
        <f t="shared" si="8"/>
      </c>
    </row>
    <row r="152" spans="1:12" ht="12.75">
      <c r="A152" t="s">
        <v>31</v>
      </c>
      <c r="B152" s="10">
        <v>37557</v>
      </c>
      <c r="C152" t="s">
        <v>9</v>
      </c>
      <c r="D152" t="s">
        <v>10</v>
      </c>
      <c r="E152">
        <v>100</v>
      </c>
      <c r="F152" t="s">
        <v>11</v>
      </c>
      <c r="I152" s="13">
        <f aca="true" t="shared" si="9" ref="I152:I163">IF(E152&gt;235,"yes","")</f>
      </c>
      <c r="J152" s="4">
        <f t="shared" si="8"/>
      </c>
      <c r="L152" t="s">
        <v>13</v>
      </c>
    </row>
    <row r="153" spans="1:12" ht="12.75">
      <c r="A153" t="s">
        <v>31</v>
      </c>
      <c r="B153" s="10">
        <v>37607</v>
      </c>
      <c r="C153" t="s">
        <v>9</v>
      </c>
      <c r="D153" t="s">
        <v>10</v>
      </c>
      <c r="E153">
        <v>5200</v>
      </c>
      <c r="F153" t="s">
        <v>11</v>
      </c>
      <c r="G153" s="4" t="s">
        <v>15</v>
      </c>
      <c r="H153" s="4" t="s">
        <v>15</v>
      </c>
      <c r="I153" s="13" t="str">
        <f t="shared" si="9"/>
        <v>yes</v>
      </c>
      <c r="J153" s="4" t="str">
        <f t="shared" si="8"/>
        <v>yes</v>
      </c>
      <c r="K153" s="2"/>
      <c r="L153" t="s">
        <v>14</v>
      </c>
    </row>
    <row r="154" spans="1:12" ht="12.75">
      <c r="A154" t="s">
        <v>31</v>
      </c>
      <c r="B154" s="10">
        <v>37657</v>
      </c>
      <c r="C154" t="s">
        <v>9</v>
      </c>
      <c r="D154" t="s">
        <v>10</v>
      </c>
      <c r="E154">
        <v>410</v>
      </c>
      <c r="F154" t="s">
        <v>11</v>
      </c>
      <c r="G154" s="4" t="s">
        <v>15</v>
      </c>
      <c r="H154" s="4" t="s">
        <v>15</v>
      </c>
      <c r="I154" s="13" t="str">
        <f t="shared" si="9"/>
        <v>yes</v>
      </c>
      <c r="J154" s="4" t="str">
        <f t="shared" si="8"/>
        <v>yes</v>
      </c>
      <c r="L154" t="s">
        <v>14</v>
      </c>
    </row>
    <row r="155" spans="1:12" ht="12.75">
      <c r="A155" t="s">
        <v>31</v>
      </c>
      <c r="B155" s="10">
        <v>37701</v>
      </c>
      <c r="C155" t="s">
        <v>9</v>
      </c>
      <c r="D155" t="s">
        <v>10</v>
      </c>
      <c r="E155">
        <v>100</v>
      </c>
      <c r="F155" t="s">
        <v>11</v>
      </c>
      <c r="I155" s="13">
        <f t="shared" si="9"/>
      </c>
      <c r="J155" s="4">
        <f t="shared" si="8"/>
      </c>
      <c r="L155" t="s">
        <v>14</v>
      </c>
    </row>
    <row r="156" spans="1:12" ht="12.75">
      <c r="A156" t="s">
        <v>31</v>
      </c>
      <c r="B156" s="10">
        <v>37839</v>
      </c>
      <c r="C156" t="s">
        <v>9</v>
      </c>
      <c r="D156" t="s">
        <v>10</v>
      </c>
      <c r="E156">
        <v>100</v>
      </c>
      <c r="F156" t="s">
        <v>11</v>
      </c>
      <c r="I156" s="13">
        <f t="shared" si="9"/>
      </c>
      <c r="J156" s="4">
        <f t="shared" si="8"/>
      </c>
      <c r="L156" t="s">
        <v>13</v>
      </c>
    </row>
    <row r="157" spans="1:12" ht="12.75">
      <c r="A157" t="s">
        <v>31</v>
      </c>
      <c r="B157" s="10">
        <v>37914</v>
      </c>
      <c r="C157" t="s">
        <v>9</v>
      </c>
      <c r="D157" t="s">
        <v>10</v>
      </c>
      <c r="E157">
        <v>100</v>
      </c>
      <c r="F157" t="s">
        <v>11</v>
      </c>
      <c r="I157" s="13">
        <f t="shared" si="9"/>
      </c>
      <c r="J157" s="4">
        <f t="shared" si="8"/>
      </c>
      <c r="L157" t="s">
        <v>13</v>
      </c>
    </row>
    <row r="158" spans="1:12" ht="12.75">
      <c r="A158" t="s">
        <v>31</v>
      </c>
      <c r="B158" s="10">
        <v>37960</v>
      </c>
      <c r="C158" t="s">
        <v>9</v>
      </c>
      <c r="D158" t="s">
        <v>10</v>
      </c>
      <c r="E158">
        <v>100</v>
      </c>
      <c r="F158" t="s">
        <v>11</v>
      </c>
      <c r="I158" s="13">
        <f t="shared" si="9"/>
      </c>
      <c r="J158" s="4">
        <f t="shared" si="8"/>
      </c>
      <c r="L158" t="s">
        <v>14</v>
      </c>
    </row>
    <row r="159" spans="1:12" ht="12.75">
      <c r="A159" t="s">
        <v>31</v>
      </c>
      <c r="B159" s="10">
        <v>37974</v>
      </c>
      <c r="C159" t="s">
        <v>9</v>
      </c>
      <c r="D159" t="s">
        <v>10</v>
      </c>
      <c r="E159">
        <v>100</v>
      </c>
      <c r="F159" t="s">
        <v>11</v>
      </c>
      <c r="I159" s="13">
        <f t="shared" si="9"/>
      </c>
      <c r="J159" s="4">
        <f t="shared" si="8"/>
      </c>
      <c r="L159" t="s">
        <v>14</v>
      </c>
    </row>
    <row r="160" spans="1:12" ht="12.75">
      <c r="A160" t="s">
        <v>31</v>
      </c>
      <c r="B160" s="10">
        <v>37993</v>
      </c>
      <c r="C160" t="s">
        <v>9</v>
      </c>
      <c r="D160" t="s">
        <v>10</v>
      </c>
      <c r="E160">
        <v>850</v>
      </c>
      <c r="F160" t="s">
        <v>11</v>
      </c>
      <c r="G160" s="4" t="s">
        <v>15</v>
      </c>
      <c r="H160" s="4" t="s">
        <v>15</v>
      </c>
      <c r="I160" s="13" t="str">
        <f t="shared" si="9"/>
        <v>yes</v>
      </c>
      <c r="J160" s="4" t="str">
        <f t="shared" si="8"/>
        <v>yes</v>
      </c>
      <c r="K160" s="2"/>
      <c r="L160" t="s">
        <v>14</v>
      </c>
    </row>
    <row r="161" spans="1:12" ht="12.75">
      <c r="A161" t="s">
        <v>31</v>
      </c>
      <c r="B161" s="10">
        <v>38035</v>
      </c>
      <c r="C161" t="s">
        <v>9</v>
      </c>
      <c r="D161" t="s">
        <v>10</v>
      </c>
      <c r="E161">
        <v>410</v>
      </c>
      <c r="F161" t="s">
        <v>11</v>
      </c>
      <c r="G161" s="4" t="s">
        <v>15</v>
      </c>
      <c r="H161" s="4" t="s">
        <v>15</v>
      </c>
      <c r="I161" s="13" t="str">
        <f t="shared" si="9"/>
        <v>yes</v>
      </c>
      <c r="J161" s="4" t="str">
        <f t="shared" si="8"/>
        <v>yes</v>
      </c>
      <c r="L161" t="s">
        <v>14</v>
      </c>
    </row>
    <row r="162" spans="1:12" ht="12.75">
      <c r="A162" t="s">
        <v>31</v>
      </c>
      <c r="B162" s="10">
        <v>38049</v>
      </c>
      <c r="C162" t="s">
        <v>9</v>
      </c>
      <c r="D162" t="s">
        <v>10</v>
      </c>
      <c r="E162">
        <v>100</v>
      </c>
      <c r="F162" t="s">
        <v>11</v>
      </c>
      <c r="I162" s="13">
        <f t="shared" si="9"/>
      </c>
      <c r="J162" s="4">
        <f t="shared" si="8"/>
      </c>
      <c r="L162" t="s">
        <v>14</v>
      </c>
    </row>
    <row r="163" spans="1:12" ht="12.75">
      <c r="A163" t="s">
        <v>31</v>
      </c>
      <c r="B163" s="10">
        <v>38064</v>
      </c>
      <c r="C163" t="s">
        <v>9</v>
      </c>
      <c r="D163" t="s">
        <v>10</v>
      </c>
      <c r="E163">
        <v>100</v>
      </c>
      <c r="F163" t="s">
        <v>11</v>
      </c>
      <c r="I163" s="13">
        <f t="shared" si="9"/>
      </c>
      <c r="J163" s="4">
        <f t="shared" si="8"/>
      </c>
      <c r="L163" t="s">
        <v>14</v>
      </c>
    </row>
    <row r="164" spans="2:11" ht="12.75">
      <c r="B164" s="10"/>
      <c r="G164">
        <f>COUNTIF(G152:G163,"yes")</f>
        <v>4</v>
      </c>
      <c r="H164">
        <f>COUNTIF(H152:H163,"yes")</f>
        <v>4</v>
      </c>
      <c r="I164">
        <f>COUNTIF(I152:I163,"yes")</f>
        <v>4</v>
      </c>
      <c r="J164">
        <f>COUNTIF(J152:J163,"yes")</f>
        <v>4</v>
      </c>
      <c r="K164">
        <f>163-151</f>
        <v>12</v>
      </c>
    </row>
    <row r="165" spans="6:10" ht="38.25">
      <c r="F165" s="30"/>
      <c r="G165" s="41" t="s">
        <v>77</v>
      </c>
      <c r="H165" s="41" t="s">
        <v>72</v>
      </c>
      <c r="I165" s="41" t="s">
        <v>73</v>
      </c>
      <c r="J165" s="41" t="s">
        <v>91</v>
      </c>
    </row>
    <row r="166" spans="6:12" ht="12.75">
      <c r="F166" s="43" t="s">
        <v>74</v>
      </c>
      <c r="G166" s="44">
        <f>SUM(G4:G165)</f>
        <v>51</v>
      </c>
      <c r="H166" s="44">
        <f>SUM(H4:H165)</f>
        <v>37</v>
      </c>
      <c r="I166" s="44">
        <f>SUM(I4:I165)</f>
        <v>37</v>
      </c>
      <c r="J166" s="44">
        <f>SUM(J4:J165)</f>
        <v>27</v>
      </c>
      <c r="K166" s="44">
        <f>SUM(K4:K165)</f>
        <v>150</v>
      </c>
      <c r="L166" s="44"/>
    </row>
    <row r="167" spans="6:12" ht="12.75">
      <c r="F167" s="43" t="s">
        <v>76</v>
      </c>
      <c r="G167" s="43"/>
      <c r="H167" s="44"/>
      <c r="I167" s="45"/>
      <c r="J167" s="45"/>
      <c r="K167" s="44">
        <v>25</v>
      </c>
      <c r="L167" s="44"/>
    </row>
  </sheetData>
  <sheetProtection/>
  <mergeCells count="5">
    <mergeCell ref="A123:I123"/>
    <mergeCell ref="A3:I3"/>
    <mergeCell ref="A34:I34"/>
    <mergeCell ref="A63:I63"/>
    <mergeCell ref="A94:I94"/>
  </mergeCells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L91"/>
  <sheetViews>
    <sheetView zoomScalePageLayoutView="0" workbookViewId="0" topLeftCell="B79">
      <selection activeCell="I11" sqref="I11"/>
    </sheetView>
  </sheetViews>
  <sheetFormatPr defaultColWidth="9.140625" defaultRowHeight="12.75"/>
  <cols>
    <col min="1" max="1" width="5.8515625" style="0" customWidth="1"/>
    <col min="2" max="2" width="9.8515625" style="0" customWidth="1"/>
    <col min="3" max="3" width="8.28125" style="0" customWidth="1"/>
    <col min="6" max="8" width="12.8515625" style="0" customWidth="1"/>
    <col min="9" max="9" width="14.140625" style="3" customWidth="1"/>
    <col min="10" max="10" width="11.421875" style="3" customWidth="1"/>
  </cols>
  <sheetData>
    <row r="1" spans="1:12" ht="38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41" t="s">
        <v>77</v>
      </c>
      <c r="H1" s="41" t="s">
        <v>72</v>
      </c>
      <c r="I1" s="41" t="s">
        <v>73</v>
      </c>
      <c r="J1" s="41" t="s">
        <v>91</v>
      </c>
      <c r="K1" s="7"/>
      <c r="L1" s="8" t="s">
        <v>6</v>
      </c>
    </row>
    <row r="2" spans="1:2" ht="12.75">
      <c r="A2" s="57" t="s">
        <v>84</v>
      </c>
      <c r="B2" s="10"/>
    </row>
    <row r="3" spans="1:10" ht="12.75">
      <c r="A3" s="85" t="s">
        <v>38</v>
      </c>
      <c r="B3" s="86"/>
      <c r="C3" s="86"/>
      <c r="D3" s="86"/>
      <c r="E3" s="86"/>
      <c r="F3" s="86"/>
      <c r="G3" s="86"/>
      <c r="H3" s="86"/>
      <c r="I3" s="87"/>
      <c r="J3" s="74"/>
    </row>
    <row r="4" spans="1:12" ht="12.75">
      <c r="A4" t="s">
        <v>39</v>
      </c>
      <c r="B4" s="10">
        <v>37558</v>
      </c>
      <c r="C4" t="s">
        <v>9</v>
      </c>
      <c r="D4" t="s">
        <v>10</v>
      </c>
      <c r="E4">
        <v>100</v>
      </c>
      <c r="F4" t="s">
        <v>11</v>
      </c>
      <c r="I4" s="13">
        <f aca="true" t="shared" si="0" ref="I4:I26">IF(E4&gt;235,"yes","")</f>
      </c>
      <c r="J4" s="11">
        <f>IF(E4&gt;400,"yes","")</f>
      </c>
      <c r="L4" t="s">
        <v>13</v>
      </c>
    </row>
    <row r="5" spans="1:12" ht="12.75">
      <c r="A5" t="s">
        <v>39</v>
      </c>
      <c r="B5" s="10">
        <v>37599</v>
      </c>
      <c r="C5" t="s">
        <v>9</v>
      </c>
      <c r="D5" t="s">
        <v>10</v>
      </c>
      <c r="E5">
        <v>100</v>
      </c>
      <c r="F5" t="s">
        <v>11</v>
      </c>
      <c r="I5" s="13">
        <f t="shared" si="0"/>
      </c>
      <c r="J5" s="11">
        <f>IF(E5&gt;400,"yes","")</f>
      </c>
      <c r="L5" t="s">
        <v>14</v>
      </c>
    </row>
    <row r="6" spans="1:12" ht="12.75">
      <c r="A6" t="s">
        <v>39</v>
      </c>
      <c r="B6" s="10">
        <v>37612</v>
      </c>
      <c r="C6" t="s">
        <v>9</v>
      </c>
      <c r="D6" t="s">
        <v>10</v>
      </c>
      <c r="E6">
        <v>200</v>
      </c>
      <c r="F6" t="s">
        <v>11</v>
      </c>
      <c r="G6" s="4" t="s">
        <v>15</v>
      </c>
      <c r="I6" s="13">
        <f t="shared" si="0"/>
      </c>
      <c r="J6" s="11">
        <f aca="true" t="shared" si="1" ref="J6:J69">IF(E6&gt;400,"yes","")</f>
      </c>
      <c r="L6" t="s">
        <v>14</v>
      </c>
    </row>
    <row r="7" spans="1:12" ht="12.75">
      <c r="A7" t="s">
        <v>39</v>
      </c>
      <c r="B7" s="10">
        <v>37625</v>
      </c>
      <c r="C7" t="s">
        <v>9</v>
      </c>
      <c r="D7" t="s">
        <v>10</v>
      </c>
      <c r="E7">
        <v>100</v>
      </c>
      <c r="F7" t="s">
        <v>11</v>
      </c>
      <c r="I7" s="13">
        <f t="shared" si="0"/>
      </c>
      <c r="J7" s="11">
        <f t="shared" si="1"/>
      </c>
      <c r="L7" t="s">
        <v>14</v>
      </c>
    </row>
    <row r="8" spans="1:12" ht="12.75">
      <c r="A8" t="s">
        <v>39</v>
      </c>
      <c r="B8" s="10">
        <v>37644</v>
      </c>
      <c r="C8" t="s">
        <v>9</v>
      </c>
      <c r="D8" t="s">
        <v>10</v>
      </c>
      <c r="E8">
        <v>100</v>
      </c>
      <c r="F8" t="s">
        <v>11</v>
      </c>
      <c r="I8" s="13">
        <f t="shared" si="0"/>
      </c>
      <c r="J8" s="11">
        <f t="shared" si="1"/>
      </c>
      <c r="L8" t="s">
        <v>14</v>
      </c>
    </row>
    <row r="9" spans="1:12" ht="12.75">
      <c r="A9" t="s">
        <v>39</v>
      </c>
      <c r="B9" s="10">
        <v>37672</v>
      </c>
      <c r="C9" t="s">
        <v>9</v>
      </c>
      <c r="D9" t="s">
        <v>10</v>
      </c>
      <c r="E9">
        <v>100</v>
      </c>
      <c r="F9" t="s">
        <v>11</v>
      </c>
      <c r="I9" s="13">
        <f t="shared" si="0"/>
      </c>
      <c r="J9" s="11">
        <f t="shared" si="1"/>
      </c>
      <c r="L9" t="s">
        <v>14</v>
      </c>
    </row>
    <row r="10" spans="1:12" ht="12.75">
      <c r="A10" t="s">
        <v>39</v>
      </c>
      <c r="B10" s="10">
        <v>37690</v>
      </c>
      <c r="C10" t="s">
        <v>9</v>
      </c>
      <c r="D10" t="s">
        <v>10</v>
      </c>
      <c r="E10">
        <v>200</v>
      </c>
      <c r="F10" t="s">
        <v>11</v>
      </c>
      <c r="G10" s="4" t="s">
        <v>15</v>
      </c>
      <c r="I10" s="13">
        <f t="shared" si="0"/>
      </c>
      <c r="J10" s="11">
        <f t="shared" si="1"/>
      </c>
      <c r="L10" t="s">
        <v>14</v>
      </c>
    </row>
    <row r="11" spans="1:12" ht="12.75">
      <c r="A11" t="s">
        <v>39</v>
      </c>
      <c r="B11" s="10">
        <v>37704</v>
      </c>
      <c r="C11" t="s">
        <v>9</v>
      </c>
      <c r="D11" t="s">
        <v>10</v>
      </c>
      <c r="E11">
        <v>100</v>
      </c>
      <c r="F11" t="s">
        <v>11</v>
      </c>
      <c r="I11" s="13">
        <f t="shared" si="0"/>
      </c>
      <c r="J11" s="11">
        <f t="shared" si="1"/>
      </c>
      <c r="L11" t="s">
        <v>14</v>
      </c>
    </row>
    <row r="12" spans="1:12" ht="12.75">
      <c r="A12" t="s">
        <v>39</v>
      </c>
      <c r="B12" s="10">
        <v>37726</v>
      </c>
      <c r="C12" t="s">
        <v>9</v>
      </c>
      <c r="D12" t="s">
        <v>10</v>
      </c>
      <c r="E12">
        <v>100</v>
      </c>
      <c r="F12" t="s">
        <v>11</v>
      </c>
      <c r="I12" s="13">
        <f t="shared" si="0"/>
      </c>
      <c r="J12" s="11">
        <f t="shared" si="1"/>
      </c>
      <c r="L12" t="s">
        <v>13</v>
      </c>
    </row>
    <row r="13" spans="1:12" ht="12.75">
      <c r="A13" t="s">
        <v>39</v>
      </c>
      <c r="B13" s="10">
        <v>37762</v>
      </c>
      <c r="C13" t="s">
        <v>9</v>
      </c>
      <c r="D13" t="s">
        <v>10</v>
      </c>
      <c r="E13">
        <v>100</v>
      </c>
      <c r="F13" t="s">
        <v>11</v>
      </c>
      <c r="I13" s="13">
        <f t="shared" si="0"/>
      </c>
      <c r="J13" s="11">
        <f t="shared" si="1"/>
      </c>
      <c r="L13" t="s">
        <v>13</v>
      </c>
    </row>
    <row r="14" spans="1:12" ht="12.75">
      <c r="A14" t="s">
        <v>39</v>
      </c>
      <c r="B14" s="10">
        <v>37791</v>
      </c>
      <c r="C14" t="s">
        <v>9</v>
      </c>
      <c r="D14" t="s">
        <v>10</v>
      </c>
      <c r="E14">
        <v>100</v>
      </c>
      <c r="F14" t="s">
        <v>11</v>
      </c>
      <c r="I14" s="13">
        <f t="shared" si="0"/>
      </c>
      <c r="J14" s="11">
        <f t="shared" si="1"/>
      </c>
      <c r="L14" t="s">
        <v>13</v>
      </c>
    </row>
    <row r="15" spans="1:12" ht="12.75">
      <c r="A15" t="s">
        <v>39</v>
      </c>
      <c r="B15" s="10">
        <v>37819</v>
      </c>
      <c r="C15" t="s">
        <v>9</v>
      </c>
      <c r="D15" t="s">
        <v>10</v>
      </c>
      <c r="E15">
        <v>200</v>
      </c>
      <c r="F15" t="s">
        <v>11</v>
      </c>
      <c r="G15" s="4" t="s">
        <v>15</v>
      </c>
      <c r="I15" s="13">
        <f t="shared" si="0"/>
      </c>
      <c r="J15" s="11">
        <f t="shared" si="1"/>
      </c>
      <c r="L15" t="s">
        <v>13</v>
      </c>
    </row>
    <row r="16" spans="1:12" ht="12.75">
      <c r="A16" t="s">
        <v>39</v>
      </c>
      <c r="B16" s="10">
        <v>37846</v>
      </c>
      <c r="C16" t="s">
        <v>9</v>
      </c>
      <c r="D16" t="s">
        <v>10</v>
      </c>
      <c r="E16">
        <v>100</v>
      </c>
      <c r="F16" t="s">
        <v>11</v>
      </c>
      <c r="I16" s="13">
        <f t="shared" si="0"/>
      </c>
      <c r="J16" s="11">
        <f t="shared" si="1"/>
      </c>
      <c r="L16" t="s">
        <v>13</v>
      </c>
    </row>
    <row r="17" spans="1:12" ht="12.75">
      <c r="A17" t="s">
        <v>39</v>
      </c>
      <c r="B17" s="10">
        <v>37881</v>
      </c>
      <c r="C17" t="s">
        <v>9</v>
      </c>
      <c r="D17" t="s">
        <v>10</v>
      </c>
      <c r="E17">
        <v>100</v>
      </c>
      <c r="F17" t="s">
        <v>11</v>
      </c>
      <c r="I17" s="13">
        <f t="shared" si="0"/>
      </c>
      <c r="J17" s="11">
        <f t="shared" si="1"/>
      </c>
      <c r="L17" t="s">
        <v>13</v>
      </c>
    </row>
    <row r="18" spans="1:12" ht="12.75">
      <c r="A18" t="s">
        <v>39</v>
      </c>
      <c r="B18" s="10">
        <v>37902</v>
      </c>
      <c r="C18" t="s">
        <v>9</v>
      </c>
      <c r="D18" t="s">
        <v>10</v>
      </c>
      <c r="E18">
        <v>100</v>
      </c>
      <c r="F18" t="s">
        <v>11</v>
      </c>
      <c r="I18" s="13">
        <f t="shared" si="0"/>
      </c>
      <c r="J18" s="11">
        <f t="shared" si="1"/>
      </c>
      <c r="L18" t="s">
        <v>13</v>
      </c>
    </row>
    <row r="19" spans="1:12" ht="12.75">
      <c r="A19" t="s">
        <v>39</v>
      </c>
      <c r="B19" s="10">
        <v>37943</v>
      </c>
      <c r="C19" t="s">
        <v>9</v>
      </c>
      <c r="D19" t="s">
        <v>10</v>
      </c>
      <c r="E19">
        <v>100</v>
      </c>
      <c r="F19" t="s">
        <v>11</v>
      </c>
      <c r="I19" s="13">
        <f t="shared" si="0"/>
      </c>
      <c r="J19" s="11">
        <f t="shared" si="1"/>
      </c>
      <c r="L19" t="s">
        <v>14</v>
      </c>
    </row>
    <row r="20" spans="1:12" ht="12.75">
      <c r="A20" t="s">
        <v>39</v>
      </c>
      <c r="B20" s="10">
        <v>37964</v>
      </c>
      <c r="C20" t="s">
        <v>9</v>
      </c>
      <c r="D20" t="s">
        <v>10</v>
      </c>
      <c r="E20">
        <v>100</v>
      </c>
      <c r="F20" t="s">
        <v>11</v>
      </c>
      <c r="I20" s="13">
        <f t="shared" si="0"/>
      </c>
      <c r="J20" s="11">
        <f t="shared" si="1"/>
      </c>
      <c r="L20" t="s">
        <v>14</v>
      </c>
    </row>
    <row r="21" spans="1:12" ht="12.75">
      <c r="A21" t="s">
        <v>39</v>
      </c>
      <c r="B21" s="10">
        <v>37978</v>
      </c>
      <c r="C21" t="s">
        <v>9</v>
      </c>
      <c r="D21" t="s">
        <v>10</v>
      </c>
      <c r="E21">
        <v>100</v>
      </c>
      <c r="F21" t="s">
        <v>11</v>
      </c>
      <c r="I21" s="13">
        <f t="shared" si="0"/>
      </c>
      <c r="J21" s="11">
        <f t="shared" si="1"/>
      </c>
      <c r="L21" t="s">
        <v>14</v>
      </c>
    </row>
    <row r="22" spans="1:12" ht="12.75">
      <c r="A22" t="s">
        <v>39</v>
      </c>
      <c r="B22" s="10">
        <v>38015</v>
      </c>
      <c r="C22" t="s">
        <v>9</v>
      </c>
      <c r="D22" t="s">
        <v>10</v>
      </c>
      <c r="E22">
        <v>0</v>
      </c>
      <c r="F22" t="s">
        <v>11</v>
      </c>
      <c r="I22" s="13">
        <f t="shared" si="0"/>
      </c>
      <c r="J22" s="11">
        <f t="shared" si="1"/>
      </c>
      <c r="L22" t="s">
        <v>14</v>
      </c>
    </row>
    <row r="23" spans="1:12" ht="12.75">
      <c r="A23" t="s">
        <v>39</v>
      </c>
      <c r="B23" s="10">
        <v>38050</v>
      </c>
      <c r="C23" t="s">
        <v>9</v>
      </c>
      <c r="D23" t="s">
        <v>10</v>
      </c>
      <c r="E23">
        <v>100</v>
      </c>
      <c r="F23" t="s">
        <v>11</v>
      </c>
      <c r="I23" s="13">
        <f t="shared" si="0"/>
      </c>
      <c r="J23" s="11">
        <f t="shared" si="1"/>
      </c>
      <c r="L23" t="s">
        <v>14</v>
      </c>
    </row>
    <row r="24" spans="1:12" ht="12.75">
      <c r="A24" t="s">
        <v>39</v>
      </c>
      <c r="B24" s="10">
        <v>38088</v>
      </c>
      <c r="C24" t="s">
        <v>9</v>
      </c>
      <c r="D24" t="s">
        <v>10</v>
      </c>
      <c r="E24">
        <v>100</v>
      </c>
      <c r="F24" t="s">
        <v>11</v>
      </c>
      <c r="I24" s="13">
        <f t="shared" si="0"/>
      </c>
      <c r="J24" s="11">
        <f t="shared" si="1"/>
      </c>
      <c r="L24" t="s">
        <v>13</v>
      </c>
    </row>
    <row r="25" spans="1:12" ht="12.75">
      <c r="A25" t="s">
        <v>39</v>
      </c>
      <c r="B25" s="10">
        <v>38113</v>
      </c>
      <c r="C25" t="s">
        <v>9</v>
      </c>
      <c r="D25" t="s">
        <v>10</v>
      </c>
      <c r="E25">
        <v>100</v>
      </c>
      <c r="F25" t="s">
        <v>11</v>
      </c>
      <c r="I25" s="13">
        <f t="shared" si="0"/>
      </c>
      <c r="J25" s="11">
        <f t="shared" si="1"/>
      </c>
      <c r="L25" t="s">
        <v>13</v>
      </c>
    </row>
    <row r="26" spans="1:12" ht="12.75">
      <c r="A26" t="s">
        <v>39</v>
      </c>
      <c r="B26" s="10">
        <v>38141</v>
      </c>
      <c r="C26" t="s">
        <v>9</v>
      </c>
      <c r="D26" t="s">
        <v>10</v>
      </c>
      <c r="E26">
        <v>100</v>
      </c>
      <c r="F26" t="s">
        <v>11</v>
      </c>
      <c r="I26" s="13">
        <f t="shared" si="0"/>
      </c>
      <c r="J26" s="11">
        <f t="shared" si="1"/>
      </c>
      <c r="L26" t="s">
        <v>13</v>
      </c>
    </row>
    <row r="27" spans="2:11" ht="12.75">
      <c r="B27" s="10"/>
      <c r="G27">
        <f>COUNTIF(G4:G26,"yes")</f>
        <v>3</v>
      </c>
      <c r="H27">
        <f>COUNTIF(H4:H26,"yes")</f>
        <v>0</v>
      </c>
      <c r="I27">
        <f>COUNTIF(I4:I26,"yes")</f>
        <v>0</v>
      </c>
      <c r="J27">
        <f>COUNTIF(J4:J26,"yes")</f>
        <v>0</v>
      </c>
      <c r="K27">
        <f>26-3</f>
        <v>23</v>
      </c>
    </row>
    <row r="28" spans="1:10" ht="12.75">
      <c r="A28" s="85" t="s">
        <v>40</v>
      </c>
      <c r="B28" s="86"/>
      <c r="C28" s="86"/>
      <c r="D28" s="86"/>
      <c r="E28" s="86"/>
      <c r="F28" s="86"/>
      <c r="G28" s="86"/>
      <c r="H28" s="86"/>
      <c r="I28" s="87"/>
      <c r="J28" s="11">
        <f t="shared" si="1"/>
      </c>
    </row>
    <row r="29" spans="1:12" ht="12.75">
      <c r="A29" t="s">
        <v>41</v>
      </c>
      <c r="B29" s="10">
        <v>37558</v>
      </c>
      <c r="C29" t="s">
        <v>9</v>
      </c>
      <c r="D29" t="s">
        <v>10</v>
      </c>
      <c r="E29">
        <v>100</v>
      </c>
      <c r="F29" t="s">
        <v>11</v>
      </c>
      <c r="I29" s="13">
        <f aca="true" t="shared" si="2" ref="I29:I56">IF(E29&gt;235,"yes","")</f>
      </c>
      <c r="J29" s="11">
        <f t="shared" si="1"/>
      </c>
      <c r="L29" t="s">
        <v>13</v>
      </c>
    </row>
    <row r="30" spans="1:12" ht="12.75">
      <c r="A30" t="s">
        <v>41</v>
      </c>
      <c r="B30" s="10">
        <v>37584</v>
      </c>
      <c r="C30" t="s">
        <v>9</v>
      </c>
      <c r="D30" t="s">
        <v>10</v>
      </c>
      <c r="E30">
        <v>100</v>
      </c>
      <c r="F30" t="s">
        <v>11</v>
      </c>
      <c r="I30" s="13">
        <f t="shared" si="2"/>
      </c>
      <c r="J30" s="11">
        <f t="shared" si="1"/>
      </c>
      <c r="L30" t="s">
        <v>14</v>
      </c>
    </row>
    <row r="31" spans="1:12" ht="12.75">
      <c r="A31" t="s">
        <v>41</v>
      </c>
      <c r="B31" s="10">
        <v>37599</v>
      </c>
      <c r="C31" t="s">
        <v>9</v>
      </c>
      <c r="D31" t="s">
        <v>10</v>
      </c>
      <c r="E31">
        <v>100</v>
      </c>
      <c r="F31" t="s">
        <v>11</v>
      </c>
      <c r="I31" s="13">
        <f t="shared" si="2"/>
      </c>
      <c r="J31" s="11">
        <f t="shared" si="1"/>
      </c>
      <c r="L31" t="s">
        <v>14</v>
      </c>
    </row>
    <row r="32" spans="1:12" ht="12.75">
      <c r="A32" t="s">
        <v>41</v>
      </c>
      <c r="B32" s="10">
        <v>37612</v>
      </c>
      <c r="C32" t="s">
        <v>9</v>
      </c>
      <c r="D32" t="s">
        <v>10</v>
      </c>
      <c r="E32">
        <v>100</v>
      </c>
      <c r="F32" t="s">
        <v>11</v>
      </c>
      <c r="I32" s="13">
        <f t="shared" si="2"/>
      </c>
      <c r="J32" s="11">
        <f t="shared" si="1"/>
      </c>
      <c r="L32" t="s">
        <v>14</v>
      </c>
    </row>
    <row r="33" spans="1:12" ht="12.75">
      <c r="A33" t="s">
        <v>41</v>
      </c>
      <c r="B33" s="10">
        <v>37627</v>
      </c>
      <c r="C33" t="s">
        <v>9</v>
      </c>
      <c r="D33" t="s">
        <v>10</v>
      </c>
      <c r="E33">
        <v>100</v>
      </c>
      <c r="F33" t="s">
        <v>11</v>
      </c>
      <c r="I33" s="13">
        <f t="shared" si="2"/>
      </c>
      <c r="J33" s="11">
        <f t="shared" si="1"/>
      </c>
      <c r="L33" t="s">
        <v>14</v>
      </c>
    </row>
    <row r="34" spans="1:12" ht="12.75">
      <c r="A34" t="s">
        <v>41</v>
      </c>
      <c r="B34" s="10">
        <v>37644</v>
      </c>
      <c r="C34" t="s">
        <v>9</v>
      </c>
      <c r="D34" t="s">
        <v>10</v>
      </c>
      <c r="E34">
        <v>100</v>
      </c>
      <c r="F34" t="s">
        <v>11</v>
      </c>
      <c r="I34" s="13">
        <f t="shared" si="2"/>
      </c>
      <c r="J34" s="11">
        <f t="shared" si="1"/>
      </c>
      <c r="L34" t="s">
        <v>14</v>
      </c>
    </row>
    <row r="35" spans="1:12" ht="12.75">
      <c r="A35" t="s">
        <v>41</v>
      </c>
      <c r="B35" s="10">
        <v>37657</v>
      </c>
      <c r="C35" t="s">
        <v>9</v>
      </c>
      <c r="D35" t="s">
        <v>10</v>
      </c>
      <c r="E35">
        <v>100</v>
      </c>
      <c r="F35" t="s">
        <v>11</v>
      </c>
      <c r="I35" s="13">
        <f t="shared" si="2"/>
      </c>
      <c r="J35" s="11">
        <f t="shared" si="1"/>
      </c>
      <c r="L35" t="s">
        <v>14</v>
      </c>
    </row>
    <row r="36" spans="1:12" ht="12.75">
      <c r="A36" t="s">
        <v>41</v>
      </c>
      <c r="B36" s="10">
        <v>37672</v>
      </c>
      <c r="C36" t="s">
        <v>9</v>
      </c>
      <c r="D36" t="s">
        <v>10</v>
      </c>
      <c r="E36">
        <v>100</v>
      </c>
      <c r="F36" t="s">
        <v>11</v>
      </c>
      <c r="I36" s="13">
        <f t="shared" si="2"/>
      </c>
      <c r="J36" s="11">
        <f t="shared" si="1"/>
      </c>
      <c r="L36" t="s">
        <v>14</v>
      </c>
    </row>
    <row r="37" spans="1:12" ht="12.75">
      <c r="A37" t="s">
        <v>41</v>
      </c>
      <c r="B37" s="10">
        <v>37690</v>
      </c>
      <c r="C37" t="s">
        <v>9</v>
      </c>
      <c r="D37" t="s">
        <v>10</v>
      </c>
      <c r="E37">
        <v>100</v>
      </c>
      <c r="F37" t="s">
        <v>11</v>
      </c>
      <c r="I37" s="13">
        <f t="shared" si="2"/>
      </c>
      <c r="J37" s="11">
        <f t="shared" si="1"/>
      </c>
      <c r="L37" t="s">
        <v>14</v>
      </c>
    </row>
    <row r="38" spans="1:12" ht="12.75">
      <c r="A38" t="s">
        <v>41</v>
      </c>
      <c r="B38" s="10">
        <v>37704</v>
      </c>
      <c r="C38" t="s">
        <v>9</v>
      </c>
      <c r="D38" t="s">
        <v>10</v>
      </c>
      <c r="E38">
        <v>100</v>
      </c>
      <c r="F38" t="s">
        <v>11</v>
      </c>
      <c r="I38" s="13">
        <f t="shared" si="2"/>
      </c>
      <c r="J38" s="11">
        <f t="shared" si="1"/>
      </c>
      <c r="L38" t="s">
        <v>14</v>
      </c>
    </row>
    <row r="39" spans="1:12" ht="12.75">
      <c r="A39" t="s">
        <v>41</v>
      </c>
      <c r="B39" s="10">
        <v>37726</v>
      </c>
      <c r="C39" t="s">
        <v>9</v>
      </c>
      <c r="D39" t="s">
        <v>10</v>
      </c>
      <c r="E39">
        <v>400</v>
      </c>
      <c r="F39" t="s">
        <v>11</v>
      </c>
      <c r="G39" s="4" t="s">
        <v>15</v>
      </c>
      <c r="H39" s="4" t="s">
        <v>15</v>
      </c>
      <c r="I39" s="13" t="str">
        <f t="shared" si="2"/>
        <v>yes</v>
      </c>
      <c r="J39" s="11">
        <f t="shared" si="1"/>
      </c>
      <c r="L39" t="s">
        <v>13</v>
      </c>
    </row>
    <row r="40" spans="1:12" ht="12.75">
      <c r="A40" t="s">
        <v>41</v>
      </c>
      <c r="B40" s="10">
        <v>37762</v>
      </c>
      <c r="C40" t="s">
        <v>9</v>
      </c>
      <c r="D40" t="s">
        <v>10</v>
      </c>
      <c r="E40">
        <v>100</v>
      </c>
      <c r="F40" t="s">
        <v>11</v>
      </c>
      <c r="I40" s="13">
        <f t="shared" si="2"/>
      </c>
      <c r="J40" s="11">
        <f t="shared" si="1"/>
      </c>
      <c r="L40" t="s">
        <v>13</v>
      </c>
    </row>
    <row r="41" spans="1:12" ht="12.75">
      <c r="A41" t="s">
        <v>41</v>
      </c>
      <c r="B41" s="10">
        <v>37791</v>
      </c>
      <c r="C41" t="s">
        <v>9</v>
      </c>
      <c r="D41" t="s">
        <v>10</v>
      </c>
      <c r="E41">
        <v>100</v>
      </c>
      <c r="F41" t="s">
        <v>11</v>
      </c>
      <c r="I41" s="13">
        <f t="shared" si="2"/>
      </c>
      <c r="J41" s="11">
        <f t="shared" si="1"/>
      </c>
      <c r="L41" t="s">
        <v>13</v>
      </c>
    </row>
    <row r="42" spans="1:12" ht="12.75">
      <c r="A42" t="s">
        <v>41</v>
      </c>
      <c r="B42" s="10">
        <v>37819</v>
      </c>
      <c r="C42" t="s">
        <v>9</v>
      </c>
      <c r="D42" t="s">
        <v>10</v>
      </c>
      <c r="E42">
        <v>100</v>
      </c>
      <c r="F42" t="s">
        <v>11</v>
      </c>
      <c r="I42" s="13">
        <f t="shared" si="2"/>
      </c>
      <c r="J42" s="11">
        <f t="shared" si="1"/>
      </c>
      <c r="L42" t="s">
        <v>13</v>
      </c>
    </row>
    <row r="43" spans="1:12" ht="12.75">
      <c r="A43" t="s">
        <v>41</v>
      </c>
      <c r="B43" s="10">
        <v>37846</v>
      </c>
      <c r="C43" t="s">
        <v>9</v>
      </c>
      <c r="D43" t="s">
        <v>10</v>
      </c>
      <c r="E43">
        <v>100</v>
      </c>
      <c r="F43" t="s">
        <v>11</v>
      </c>
      <c r="I43" s="13">
        <f t="shared" si="2"/>
      </c>
      <c r="J43" s="11">
        <f t="shared" si="1"/>
      </c>
      <c r="L43" t="s">
        <v>13</v>
      </c>
    </row>
    <row r="44" spans="1:12" ht="12.75">
      <c r="A44" t="s">
        <v>41</v>
      </c>
      <c r="B44" s="10">
        <v>37881</v>
      </c>
      <c r="C44" t="s">
        <v>9</v>
      </c>
      <c r="D44" t="s">
        <v>10</v>
      </c>
      <c r="E44">
        <v>100</v>
      </c>
      <c r="F44" t="s">
        <v>11</v>
      </c>
      <c r="I44" s="13">
        <f t="shared" si="2"/>
      </c>
      <c r="J44" s="11">
        <f t="shared" si="1"/>
      </c>
      <c r="L44" t="s">
        <v>13</v>
      </c>
    </row>
    <row r="45" spans="1:12" ht="12.75">
      <c r="A45" t="s">
        <v>41</v>
      </c>
      <c r="B45" s="10">
        <v>37902</v>
      </c>
      <c r="C45" t="s">
        <v>9</v>
      </c>
      <c r="D45" t="s">
        <v>10</v>
      </c>
      <c r="E45">
        <v>100</v>
      </c>
      <c r="F45" t="s">
        <v>11</v>
      </c>
      <c r="I45" s="13">
        <f t="shared" si="2"/>
      </c>
      <c r="J45" s="11">
        <f t="shared" si="1"/>
      </c>
      <c r="L45" t="s">
        <v>13</v>
      </c>
    </row>
    <row r="46" spans="1:12" ht="12.75">
      <c r="A46" t="s">
        <v>41</v>
      </c>
      <c r="B46" s="10">
        <v>37943</v>
      </c>
      <c r="C46" t="s">
        <v>9</v>
      </c>
      <c r="D46" t="s">
        <v>10</v>
      </c>
      <c r="E46">
        <v>100</v>
      </c>
      <c r="F46" t="s">
        <v>11</v>
      </c>
      <c r="I46" s="13">
        <f t="shared" si="2"/>
      </c>
      <c r="J46" s="11">
        <f t="shared" si="1"/>
      </c>
      <c r="L46" t="s">
        <v>14</v>
      </c>
    </row>
    <row r="47" spans="1:12" ht="12.75">
      <c r="A47" t="s">
        <v>41</v>
      </c>
      <c r="B47" s="10">
        <v>37964</v>
      </c>
      <c r="C47" t="s">
        <v>9</v>
      </c>
      <c r="D47" t="s">
        <v>10</v>
      </c>
      <c r="E47">
        <v>200</v>
      </c>
      <c r="F47" t="s">
        <v>11</v>
      </c>
      <c r="G47" s="4" t="s">
        <v>15</v>
      </c>
      <c r="I47" s="13">
        <f t="shared" si="2"/>
      </c>
      <c r="J47" s="11">
        <f t="shared" si="1"/>
      </c>
      <c r="L47" t="s">
        <v>14</v>
      </c>
    </row>
    <row r="48" spans="1:12" ht="12.75">
      <c r="A48" t="s">
        <v>41</v>
      </c>
      <c r="B48" s="10">
        <v>37978</v>
      </c>
      <c r="C48" t="s">
        <v>9</v>
      </c>
      <c r="D48" t="s">
        <v>10</v>
      </c>
      <c r="E48">
        <v>100</v>
      </c>
      <c r="F48" t="s">
        <v>11</v>
      </c>
      <c r="I48" s="13">
        <f t="shared" si="2"/>
      </c>
      <c r="J48" s="11">
        <f t="shared" si="1"/>
      </c>
      <c r="L48" t="s">
        <v>14</v>
      </c>
    </row>
    <row r="49" spans="1:12" ht="12.75">
      <c r="A49" t="s">
        <v>41</v>
      </c>
      <c r="B49" s="10">
        <v>37991</v>
      </c>
      <c r="C49" t="s">
        <v>9</v>
      </c>
      <c r="D49" t="s">
        <v>10</v>
      </c>
      <c r="E49">
        <v>100</v>
      </c>
      <c r="F49" t="s">
        <v>11</v>
      </c>
      <c r="I49" s="13">
        <f t="shared" si="2"/>
      </c>
      <c r="J49" s="11">
        <f t="shared" si="1"/>
      </c>
      <c r="L49" t="s">
        <v>14</v>
      </c>
    </row>
    <row r="50" spans="1:12" ht="12.75">
      <c r="A50" t="s">
        <v>41</v>
      </c>
      <c r="B50" s="10">
        <v>38015</v>
      </c>
      <c r="C50" t="s">
        <v>9</v>
      </c>
      <c r="D50" t="s">
        <v>10</v>
      </c>
      <c r="E50">
        <v>0</v>
      </c>
      <c r="F50" t="s">
        <v>11</v>
      </c>
      <c r="I50" s="13">
        <f t="shared" si="2"/>
      </c>
      <c r="J50" s="11">
        <f t="shared" si="1"/>
      </c>
      <c r="L50" t="s">
        <v>14</v>
      </c>
    </row>
    <row r="51" spans="1:12" ht="12.75">
      <c r="A51" t="s">
        <v>41</v>
      </c>
      <c r="B51" s="10">
        <v>38022</v>
      </c>
      <c r="C51" t="s">
        <v>9</v>
      </c>
      <c r="D51" t="s">
        <v>10</v>
      </c>
      <c r="E51">
        <v>100</v>
      </c>
      <c r="F51" t="s">
        <v>11</v>
      </c>
      <c r="I51" s="13">
        <f t="shared" si="2"/>
      </c>
      <c r="J51" s="11">
        <f t="shared" si="1"/>
      </c>
      <c r="L51" t="s">
        <v>14</v>
      </c>
    </row>
    <row r="52" spans="1:12" ht="12.75">
      <c r="A52" t="s">
        <v>41</v>
      </c>
      <c r="B52" s="10">
        <v>38050</v>
      </c>
      <c r="C52" t="s">
        <v>9</v>
      </c>
      <c r="D52" t="s">
        <v>10</v>
      </c>
      <c r="E52">
        <v>100</v>
      </c>
      <c r="F52" t="s">
        <v>11</v>
      </c>
      <c r="I52" s="13">
        <f t="shared" si="2"/>
      </c>
      <c r="J52" s="11">
        <f t="shared" si="1"/>
      </c>
      <c r="L52" t="s">
        <v>14</v>
      </c>
    </row>
    <row r="53" spans="1:12" ht="12.75">
      <c r="A53" t="s">
        <v>41</v>
      </c>
      <c r="B53" s="10">
        <v>38058</v>
      </c>
      <c r="C53" t="s">
        <v>9</v>
      </c>
      <c r="D53" t="s">
        <v>10</v>
      </c>
      <c r="E53">
        <v>100</v>
      </c>
      <c r="F53" t="s">
        <v>11</v>
      </c>
      <c r="I53" s="13">
        <f t="shared" si="2"/>
      </c>
      <c r="J53" s="11">
        <f t="shared" si="1"/>
      </c>
      <c r="L53" t="s">
        <v>14</v>
      </c>
    </row>
    <row r="54" spans="1:12" ht="12.75">
      <c r="A54" t="s">
        <v>41</v>
      </c>
      <c r="B54" s="10">
        <v>38088</v>
      </c>
      <c r="C54" t="s">
        <v>9</v>
      </c>
      <c r="D54" t="s">
        <v>10</v>
      </c>
      <c r="E54">
        <v>100</v>
      </c>
      <c r="F54" t="s">
        <v>11</v>
      </c>
      <c r="I54" s="13">
        <f t="shared" si="2"/>
      </c>
      <c r="J54" s="11">
        <f t="shared" si="1"/>
      </c>
      <c r="L54" t="s">
        <v>13</v>
      </c>
    </row>
    <row r="55" spans="1:12" ht="12.75">
      <c r="A55" t="s">
        <v>41</v>
      </c>
      <c r="B55" s="10">
        <v>38113</v>
      </c>
      <c r="C55" t="s">
        <v>9</v>
      </c>
      <c r="D55" t="s">
        <v>10</v>
      </c>
      <c r="E55">
        <v>310</v>
      </c>
      <c r="F55" t="s">
        <v>11</v>
      </c>
      <c r="G55" s="4" t="s">
        <v>15</v>
      </c>
      <c r="H55" s="4" t="s">
        <v>15</v>
      </c>
      <c r="I55" s="13" t="str">
        <f t="shared" si="2"/>
        <v>yes</v>
      </c>
      <c r="J55" s="11">
        <f t="shared" si="1"/>
      </c>
      <c r="L55" t="s">
        <v>13</v>
      </c>
    </row>
    <row r="56" spans="1:12" ht="12.75">
      <c r="A56" t="s">
        <v>41</v>
      </c>
      <c r="B56" s="10">
        <v>38141</v>
      </c>
      <c r="C56" t="s">
        <v>9</v>
      </c>
      <c r="D56" t="s">
        <v>10</v>
      </c>
      <c r="E56">
        <v>200</v>
      </c>
      <c r="F56" t="s">
        <v>11</v>
      </c>
      <c r="G56" s="4" t="s">
        <v>15</v>
      </c>
      <c r="I56" s="13">
        <f t="shared" si="2"/>
      </c>
      <c r="J56" s="11">
        <f t="shared" si="1"/>
      </c>
      <c r="L56" t="s">
        <v>13</v>
      </c>
    </row>
    <row r="57" spans="2:11" ht="12.75">
      <c r="B57" s="10"/>
      <c r="G57">
        <f>COUNTIF(G29:G56,"yes")</f>
        <v>4</v>
      </c>
      <c r="H57">
        <f>COUNTIF(H29:H56,"yes")</f>
        <v>2</v>
      </c>
      <c r="I57">
        <f>COUNTIF(I29:I56,"yes")</f>
        <v>2</v>
      </c>
      <c r="J57">
        <f>COUNTIF(J29:J56,"yes")</f>
        <v>0</v>
      </c>
      <c r="K57">
        <f>56-28</f>
        <v>28</v>
      </c>
    </row>
    <row r="58" spans="1:10" ht="12.75">
      <c r="A58" s="85" t="s">
        <v>42</v>
      </c>
      <c r="B58" s="86"/>
      <c r="C58" s="86"/>
      <c r="D58" s="86"/>
      <c r="E58" s="86"/>
      <c r="F58" s="86"/>
      <c r="G58" s="86"/>
      <c r="H58" s="86"/>
      <c r="I58" s="87"/>
      <c r="J58" s="11">
        <f t="shared" si="1"/>
      </c>
    </row>
    <row r="59" spans="1:12" ht="12.75">
      <c r="A59" t="s">
        <v>43</v>
      </c>
      <c r="B59" s="10">
        <v>37558</v>
      </c>
      <c r="C59" t="s">
        <v>9</v>
      </c>
      <c r="D59" t="s">
        <v>10</v>
      </c>
      <c r="E59">
        <v>100</v>
      </c>
      <c r="F59" t="s">
        <v>11</v>
      </c>
      <c r="I59" s="13">
        <f aca="true" t="shared" si="3" ref="I59:I84">IF(E59&gt;235,"yes","")</f>
      </c>
      <c r="J59" s="11">
        <f t="shared" si="1"/>
      </c>
      <c r="L59" t="s">
        <v>13</v>
      </c>
    </row>
    <row r="60" spans="1:12" ht="12.75">
      <c r="A60" t="s">
        <v>43</v>
      </c>
      <c r="B60" s="10">
        <v>37584</v>
      </c>
      <c r="C60" t="s">
        <v>9</v>
      </c>
      <c r="D60" t="s">
        <v>10</v>
      </c>
      <c r="E60">
        <v>100</v>
      </c>
      <c r="F60" t="s">
        <v>11</v>
      </c>
      <c r="I60" s="13">
        <f t="shared" si="3"/>
      </c>
      <c r="J60" s="11">
        <f t="shared" si="1"/>
      </c>
      <c r="L60" t="s">
        <v>14</v>
      </c>
    </row>
    <row r="61" spans="1:12" ht="12.75">
      <c r="A61" t="s">
        <v>43</v>
      </c>
      <c r="B61" s="10">
        <v>37612</v>
      </c>
      <c r="C61" t="s">
        <v>9</v>
      </c>
      <c r="D61" t="s">
        <v>10</v>
      </c>
      <c r="E61">
        <v>410</v>
      </c>
      <c r="F61" t="s">
        <v>11</v>
      </c>
      <c r="G61" s="4" t="s">
        <v>15</v>
      </c>
      <c r="H61" s="4" t="s">
        <v>15</v>
      </c>
      <c r="I61" s="13" t="str">
        <f t="shared" si="3"/>
        <v>yes</v>
      </c>
      <c r="J61" s="11" t="str">
        <f t="shared" si="1"/>
        <v>yes</v>
      </c>
      <c r="L61" t="s">
        <v>14</v>
      </c>
    </row>
    <row r="62" spans="1:12" ht="12.75">
      <c r="A62" t="s">
        <v>43</v>
      </c>
      <c r="B62" s="10">
        <v>37627</v>
      </c>
      <c r="C62" t="s">
        <v>9</v>
      </c>
      <c r="D62" t="s">
        <v>10</v>
      </c>
      <c r="E62">
        <v>100</v>
      </c>
      <c r="F62" t="s">
        <v>11</v>
      </c>
      <c r="I62" s="13">
        <f t="shared" si="3"/>
      </c>
      <c r="J62" s="11">
        <f t="shared" si="1"/>
      </c>
      <c r="L62" t="s">
        <v>14</v>
      </c>
    </row>
    <row r="63" spans="1:12" ht="12.75">
      <c r="A63" t="s">
        <v>43</v>
      </c>
      <c r="B63" s="10">
        <v>37644</v>
      </c>
      <c r="C63" t="s">
        <v>9</v>
      </c>
      <c r="D63" t="s">
        <v>10</v>
      </c>
      <c r="E63">
        <v>100</v>
      </c>
      <c r="F63" t="s">
        <v>11</v>
      </c>
      <c r="I63" s="13">
        <f t="shared" si="3"/>
      </c>
      <c r="J63" s="11">
        <f t="shared" si="1"/>
      </c>
      <c r="L63" t="s">
        <v>14</v>
      </c>
    </row>
    <row r="64" spans="1:12" ht="12.75">
      <c r="A64" t="s">
        <v>43</v>
      </c>
      <c r="B64" s="10">
        <v>37657</v>
      </c>
      <c r="C64" t="s">
        <v>9</v>
      </c>
      <c r="D64" t="s">
        <v>10</v>
      </c>
      <c r="E64">
        <v>100</v>
      </c>
      <c r="F64" t="s">
        <v>11</v>
      </c>
      <c r="I64" s="13">
        <f t="shared" si="3"/>
      </c>
      <c r="J64" s="11">
        <f t="shared" si="1"/>
      </c>
      <c r="L64" t="s">
        <v>14</v>
      </c>
    </row>
    <row r="65" spans="1:12" ht="12.75">
      <c r="A65" t="s">
        <v>43</v>
      </c>
      <c r="B65" s="10">
        <v>37672</v>
      </c>
      <c r="C65" t="s">
        <v>9</v>
      </c>
      <c r="D65" t="s">
        <v>10</v>
      </c>
      <c r="E65">
        <v>970</v>
      </c>
      <c r="F65" t="s">
        <v>11</v>
      </c>
      <c r="G65" s="4" t="s">
        <v>15</v>
      </c>
      <c r="H65" s="4" t="s">
        <v>15</v>
      </c>
      <c r="I65" s="13" t="str">
        <f t="shared" si="3"/>
        <v>yes</v>
      </c>
      <c r="J65" s="11" t="str">
        <f t="shared" si="1"/>
        <v>yes</v>
      </c>
      <c r="K65" s="2"/>
      <c r="L65" t="s">
        <v>14</v>
      </c>
    </row>
    <row r="66" spans="1:12" ht="12.75">
      <c r="A66" t="s">
        <v>43</v>
      </c>
      <c r="B66" s="10">
        <v>37690</v>
      </c>
      <c r="C66" t="s">
        <v>9</v>
      </c>
      <c r="D66" t="s">
        <v>10</v>
      </c>
      <c r="E66">
        <v>200</v>
      </c>
      <c r="F66" t="s">
        <v>11</v>
      </c>
      <c r="G66" s="4" t="s">
        <v>15</v>
      </c>
      <c r="I66" s="13">
        <f t="shared" si="3"/>
      </c>
      <c r="J66" s="11">
        <f t="shared" si="1"/>
      </c>
      <c r="L66" t="s">
        <v>14</v>
      </c>
    </row>
    <row r="67" spans="1:12" ht="12.75">
      <c r="A67" t="s">
        <v>43</v>
      </c>
      <c r="B67" s="10">
        <v>37704</v>
      </c>
      <c r="C67" t="s">
        <v>9</v>
      </c>
      <c r="D67" t="s">
        <v>10</v>
      </c>
      <c r="E67">
        <v>1460</v>
      </c>
      <c r="F67" t="s">
        <v>11</v>
      </c>
      <c r="G67" s="4" t="s">
        <v>15</v>
      </c>
      <c r="H67" s="4" t="s">
        <v>15</v>
      </c>
      <c r="I67" s="13" t="str">
        <f t="shared" si="3"/>
        <v>yes</v>
      </c>
      <c r="J67" s="11" t="str">
        <f t="shared" si="1"/>
        <v>yes</v>
      </c>
      <c r="K67" s="2"/>
      <c r="L67" t="s">
        <v>14</v>
      </c>
    </row>
    <row r="68" spans="1:12" ht="12.75">
      <c r="A68" t="s">
        <v>43</v>
      </c>
      <c r="B68" s="10">
        <v>37726</v>
      </c>
      <c r="C68" t="s">
        <v>9</v>
      </c>
      <c r="D68" t="s">
        <v>10</v>
      </c>
      <c r="E68">
        <v>1220</v>
      </c>
      <c r="F68" t="s">
        <v>11</v>
      </c>
      <c r="G68" s="4" t="s">
        <v>15</v>
      </c>
      <c r="H68" s="4" t="s">
        <v>15</v>
      </c>
      <c r="I68" s="13" t="str">
        <f t="shared" si="3"/>
        <v>yes</v>
      </c>
      <c r="J68" s="11" t="str">
        <f t="shared" si="1"/>
        <v>yes</v>
      </c>
      <c r="K68" s="2"/>
      <c r="L68" t="s">
        <v>13</v>
      </c>
    </row>
    <row r="69" spans="1:12" ht="12.75">
      <c r="A69" t="s">
        <v>43</v>
      </c>
      <c r="B69" s="10">
        <v>37762</v>
      </c>
      <c r="C69" t="s">
        <v>9</v>
      </c>
      <c r="D69" t="s">
        <v>10</v>
      </c>
      <c r="E69">
        <v>200</v>
      </c>
      <c r="F69" t="s">
        <v>11</v>
      </c>
      <c r="G69" s="4" t="s">
        <v>15</v>
      </c>
      <c r="I69" s="13">
        <f t="shared" si="3"/>
      </c>
      <c r="J69" s="11">
        <f t="shared" si="1"/>
      </c>
      <c r="L69" t="s">
        <v>13</v>
      </c>
    </row>
    <row r="70" spans="1:12" ht="12.75">
      <c r="A70" t="s">
        <v>43</v>
      </c>
      <c r="B70" s="10">
        <v>37791</v>
      </c>
      <c r="C70" t="s">
        <v>9</v>
      </c>
      <c r="D70" t="s">
        <v>10</v>
      </c>
      <c r="E70">
        <v>520</v>
      </c>
      <c r="F70" t="s">
        <v>11</v>
      </c>
      <c r="G70" s="4" t="s">
        <v>15</v>
      </c>
      <c r="H70" s="4" t="s">
        <v>15</v>
      </c>
      <c r="I70" s="13" t="str">
        <f t="shared" si="3"/>
        <v>yes</v>
      </c>
      <c r="J70" s="11" t="str">
        <f aca="true" t="shared" si="4" ref="J70:J84">IF(E70&gt;400,"yes","")</f>
        <v>yes</v>
      </c>
      <c r="L70" t="s">
        <v>13</v>
      </c>
    </row>
    <row r="71" spans="1:12" ht="12.75">
      <c r="A71" t="s">
        <v>43</v>
      </c>
      <c r="B71" s="10">
        <v>37819</v>
      </c>
      <c r="C71" t="s">
        <v>9</v>
      </c>
      <c r="D71" t="s">
        <v>10</v>
      </c>
      <c r="E71">
        <v>520</v>
      </c>
      <c r="F71" t="s">
        <v>11</v>
      </c>
      <c r="G71" s="4" t="s">
        <v>15</v>
      </c>
      <c r="H71" s="4" t="s">
        <v>15</v>
      </c>
      <c r="I71" s="13" t="str">
        <f t="shared" si="3"/>
        <v>yes</v>
      </c>
      <c r="J71" s="11" t="str">
        <f t="shared" si="4"/>
        <v>yes</v>
      </c>
      <c r="L71" t="s">
        <v>13</v>
      </c>
    </row>
    <row r="72" spans="1:12" ht="12.75">
      <c r="A72" t="s">
        <v>43</v>
      </c>
      <c r="B72" s="10">
        <v>37846</v>
      </c>
      <c r="C72" t="s">
        <v>9</v>
      </c>
      <c r="D72" t="s">
        <v>10</v>
      </c>
      <c r="E72">
        <v>100</v>
      </c>
      <c r="F72" t="s">
        <v>11</v>
      </c>
      <c r="I72" s="13">
        <f t="shared" si="3"/>
      </c>
      <c r="J72" s="11">
        <f t="shared" si="4"/>
      </c>
      <c r="L72" t="s">
        <v>13</v>
      </c>
    </row>
    <row r="73" spans="1:12" ht="12.75">
      <c r="A73" t="s">
        <v>43</v>
      </c>
      <c r="B73" s="10">
        <v>37881</v>
      </c>
      <c r="C73" t="s">
        <v>9</v>
      </c>
      <c r="D73" t="s">
        <v>10</v>
      </c>
      <c r="E73">
        <v>200</v>
      </c>
      <c r="F73" t="s">
        <v>11</v>
      </c>
      <c r="G73" s="4" t="s">
        <v>15</v>
      </c>
      <c r="I73" s="13">
        <f t="shared" si="3"/>
      </c>
      <c r="J73" s="11">
        <f t="shared" si="4"/>
      </c>
      <c r="L73" t="s">
        <v>13</v>
      </c>
    </row>
    <row r="74" spans="1:12" ht="12.75">
      <c r="A74" t="s">
        <v>43</v>
      </c>
      <c r="B74" s="10">
        <v>37902</v>
      </c>
      <c r="C74" t="s">
        <v>9</v>
      </c>
      <c r="D74" t="s">
        <v>10</v>
      </c>
      <c r="E74">
        <v>200</v>
      </c>
      <c r="F74" t="s">
        <v>11</v>
      </c>
      <c r="G74" s="4" t="s">
        <v>15</v>
      </c>
      <c r="I74" s="13">
        <f t="shared" si="3"/>
      </c>
      <c r="J74" s="11">
        <f t="shared" si="4"/>
      </c>
      <c r="L74" t="s">
        <v>13</v>
      </c>
    </row>
    <row r="75" spans="1:12" ht="12.75">
      <c r="A75" t="s">
        <v>43</v>
      </c>
      <c r="B75" s="10">
        <v>37943</v>
      </c>
      <c r="C75" t="s">
        <v>9</v>
      </c>
      <c r="D75" t="s">
        <v>10</v>
      </c>
      <c r="E75">
        <v>100</v>
      </c>
      <c r="F75" t="s">
        <v>11</v>
      </c>
      <c r="I75" s="13">
        <f t="shared" si="3"/>
      </c>
      <c r="J75" s="11">
        <f t="shared" si="4"/>
      </c>
      <c r="L75" t="s">
        <v>14</v>
      </c>
    </row>
    <row r="76" spans="1:12" ht="12.75">
      <c r="A76" t="s">
        <v>43</v>
      </c>
      <c r="B76" s="10">
        <v>37964</v>
      </c>
      <c r="C76" t="s">
        <v>9</v>
      </c>
      <c r="D76" t="s">
        <v>10</v>
      </c>
      <c r="E76">
        <v>520</v>
      </c>
      <c r="F76" t="s">
        <v>11</v>
      </c>
      <c r="G76" s="4" t="s">
        <v>15</v>
      </c>
      <c r="H76" s="4" t="s">
        <v>15</v>
      </c>
      <c r="I76" s="13" t="str">
        <f t="shared" si="3"/>
        <v>yes</v>
      </c>
      <c r="J76" s="11" t="str">
        <f t="shared" si="4"/>
        <v>yes</v>
      </c>
      <c r="L76" t="s">
        <v>14</v>
      </c>
    </row>
    <row r="77" spans="1:12" ht="12.75">
      <c r="A77" t="s">
        <v>43</v>
      </c>
      <c r="B77" s="10">
        <v>37978</v>
      </c>
      <c r="C77" t="s">
        <v>9</v>
      </c>
      <c r="D77" t="s">
        <v>10</v>
      </c>
      <c r="E77">
        <v>200</v>
      </c>
      <c r="F77" t="s">
        <v>11</v>
      </c>
      <c r="G77" s="4" t="s">
        <v>15</v>
      </c>
      <c r="I77" s="13">
        <f t="shared" si="3"/>
      </c>
      <c r="J77" s="11">
        <f t="shared" si="4"/>
      </c>
      <c r="L77" t="s">
        <v>14</v>
      </c>
    </row>
    <row r="78" spans="1:12" ht="12.75">
      <c r="A78" t="s">
        <v>43</v>
      </c>
      <c r="B78" s="10">
        <v>37991</v>
      </c>
      <c r="C78" t="s">
        <v>9</v>
      </c>
      <c r="D78" t="s">
        <v>10</v>
      </c>
      <c r="E78">
        <v>100</v>
      </c>
      <c r="F78" t="s">
        <v>11</v>
      </c>
      <c r="I78" s="13">
        <f t="shared" si="3"/>
      </c>
      <c r="J78" s="11">
        <f t="shared" si="4"/>
      </c>
      <c r="L78" t="s">
        <v>14</v>
      </c>
    </row>
    <row r="79" spans="1:12" ht="12.75">
      <c r="A79" t="s">
        <v>43</v>
      </c>
      <c r="B79" s="10">
        <v>38015</v>
      </c>
      <c r="C79" t="s">
        <v>9</v>
      </c>
      <c r="D79" t="s">
        <v>10</v>
      </c>
      <c r="E79">
        <v>0</v>
      </c>
      <c r="F79" t="s">
        <v>11</v>
      </c>
      <c r="I79" s="13">
        <f t="shared" si="3"/>
      </c>
      <c r="J79" s="11">
        <f t="shared" si="4"/>
      </c>
      <c r="L79" t="s">
        <v>14</v>
      </c>
    </row>
    <row r="80" spans="1:12" ht="12.75">
      <c r="A80" t="s">
        <v>43</v>
      </c>
      <c r="B80" s="10">
        <v>38022</v>
      </c>
      <c r="C80" t="s">
        <v>9</v>
      </c>
      <c r="D80" t="s">
        <v>10</v>
      </c>
      <c r="E80">
        <v>200</v>
      </c>
      <c r="F80" t="s">
        <v>11</v>
      </c>
      <c r="G80" s="4" t="s">
        <v>15</v>
      </c>
      <c r="I80" s="13">
        <f t="shared" si="3"/>
      </c>
      <c r="J80" s="11">
        <f t="shared" si="4"/>
      </c>
      <c r="L80" t="s">
        <v>14</v>
      </c>
    </row>
    <row r="81" spans="1:12" ht="12.75">
      <c r="A81" t="s">
        <v>43</v>
      </c>
      <c r="B81" s="10">
        <v>38050</v>
      </c>
      <c r="C81" t="s">
        <v>9</v>
      </c>
      <c r="D81" t="s">
        <v>10</v>
      </c>
      <c r="E81">
        <v>200</v>
      </c>
      <c r="F81" t="s">
        <v>11</v>
      </c>
      <c r="G81" s="4" t="s">
        <v>15</v>
      </c>
      <c r="I81" s="13">
        <f t="shared" si="3"/>
      </c>
      <c r="J81" s="11">
        <f t="shared" si="4"/>
      </c>
      <c r="L81" t="s">
        <v>14</v>
      </c>
    </row>
    <row r="82" spans="1:12" ht="12.75">
      <c r="A82" t="s">
        <v>43</v>
      </c>
      <c r="B82" s="10">
        <v>38068</v>
      </c>
      <c r="C82" t="s">
        <v>9</v>
      </c>
      <c r="D82" t="s">
        <v>10</v>
      </c>
      <c r="E82">
        <v>1480</v>
      </c>
      <c r="F82" t="s">
        <v>11</v>
      </c>
      <c r="G82" s="4" t="s">
        <v>15</v>
      </c>
      <c r="H82" s="4" t="s">
        <v>15</v>
      </c>
      <c r="I82" s="13" t="str">
        <f t="shared" si="3"/>
        <v>yes</v>
      </c>
      <c r="J82" s="11" t="str">
        <f t="shared" si="4"/>
        <v>yes</v>
      </c>
      <c r="K82" s="2"/>
      <c r="L82" t="s">
        <v>14</v>
      </c>
    </row>
    <row r="83" spans="1:12" ht="12.75">
      <c r="A83" t="s">
        <v>43</v>
      </c>
      <c r="B83" s="10">
        <v>38088</v>
      </c>
      <c r="C83" t="s">
        <v>9</v>
      </c>
      <c r="D83" t="s">
        <v>10</v>
      </c>
      <c r="E83">
        <v>1100</v>
      </c>
      <c r="F83" t="s">
        <v>11</v>
      </c>
      <c r="G83" s="4" t="s">
        <v>15</v>
      </c>
      <c r="H83" s="4" t="s">
        <v>15</v>
      </c>
      <c r="I83" s="13" t="str">
        <f t="shared" si="3"/>
        <v>yes</v>
      </c>
      <c r="J83" s="11" t="str">
        <f t="shared" si="4"/>
        <v>yes</v>
      </c>
      <c r="K83" s="2"/>
      <c r="L83" t="s">
        <v>13</v>
      </c>
    </row>
    <row r="84" spans="1:12" ht="12.75">
      <c r="A84" t="s">
        <v>43</v>
      </c>
      <c r="B84" s="10">
        <v>38141</v>
      </c>
      <c r="C84" t="s">
        <v>9</v>
      </c>
      <c r="D84" t="s">
        <v>10</v>
      </c>
      <c r="E84">
        <v>310</v>
      </c>
      <c r="F84" t="s">
        <v>11</v>
      </c>
      <c r="G84" s="4" t="s">
        <v>15</v>
      </c>
      <c r="H84" s="4" t="s">
        <v>15</v>
      </c>
      <c r="I84" s="13" t="str">
        <f t="shared" si="3"/>
        <v>yes</v>
      </c>
      <c r="J84" s="11">
        <f t="shared" si="4"/>
      </c>
      <c r="L84" t="s">
        <v>13</v>
      </c>
    </row>
    <row r="85" spans="7:11" ht="12.75">
      <c r="G85">
        <f>COUNTIF(G59:G84,"yes")</f>
        <v>17</v>
      </c>
      <c r="H85">
        <f>COUNTIF(H59:H84,"yes")</f>
        <v>10</v>
      </c>
      <c r="I85">
        <f>COUNTIF(I59:I84,"yes")</f>
        <v>10</v>
      </c>
      <c r="J85">
        <f>COUNTIF(J59:J84,"yes")</f>
        <v>9</v>
      </c>
      <c r="K85">
        <f>84-58</f>
        <v>26</v>
      </c>
    </row>
    <row r="86" spans="6:10" ht="38.25">
      <c r="F86" s="30"/>
      <c r="G86" s="41" t="s">
        <v>77</v>
      </c>
      <c r="H86" s="41" t="s">
        <v>72</v>
      </c>
      <c r="I86" s="41" t="s">
        <v>73</v>
      </c>
      <c r="J86" s="41" t="s">
        <v>91</v>
      </c>
    </row>
    <row r="87" spans="6:11" ht="12.75">
      <c r="F87" s="43" t="s">
        <v>74</v>
      </c>
      <c r="G87" s="44">
        <f>SUM(G15:G86)</f>
        <v>24</v>
      </c>
      <c r="H87" s="44">
        <f>SUM(H15:H86)</f>
        <v>12</v>
      </c>
      <c r="I87" s="44">
        <f>SUM(I15:I86)</f>
        <v>12</v>
      </c>
      <c r="J87" s="44">
        <f>SUM(J15:J86)</f>
        <v>9</v>
      </c>
      <c r="K87" s="44">
        <f>SUM(K15:K86)</f>
        <v>77</v>
      </c>
    </row>
    <row r="88" spans="6:11" ht="12.75">
      <c r="F88" s="43" t="s">
        <v>76</v>
      </c>
      <c r="G88" s="43"/>
      <c r="H88" s="44"/>
      <c r="I88" s="45"/>
      <c r="J88" s="45"/>
      <c r="K88" s="44">
        <v>13</v>
      </c>
    </row>
    <row r="89" spans="9:11" ht="12.75">
      <c r="I89" s="39" t="s">
        <v>90</v>
      </c>
      <c r="J89" s="39"/>
      <c r="K89" s="39">
        <v>26</v>
      </c>
    </row>
    <row r="90" spans="8:11" ht="12.75">
      <c r="H90" s="68" t="s">
        <v>76</v>
      </c>
      <c r="I90" s="40"/>
      <c r="J90" s="40"/>
      <c r="K90" s="39">
        <v>5</v>
      </c>
    </row>
    <row r="91" ht="12.75">
      <c r="A91" t="s">
        <v>93</v>
      </c>
    </row>
  </sheetData>
  <sheetProtection/>
  <mergeCells count="3">
    <mergeCell ref="A58:I58"/>
    <mergeCell ref="A3:I3"/>
    <mergeCell ref="A28:I28"/>
  </mergeCells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M72"/>
  <sheetViews>
    <sheetView zoomScalePageLayoutView="0" workbookViewId="0" topLeftCell="D1">
      <pane ySplit="1" topLeftCell="A62" activePane="bottomLeft" state="frozen"/>
      <selection pane="topLeft" activeCell="A1" sqref="A1"/>
      <selection pane="bottomLeft" activeCell="M68" sqref="M68"/>
    </sheetView>
  </sheetViews>
  <sheetFormatPr defaultColWidth="9.140625" defaultRowHeight="12.75"/>
  <cols>
    <col min="1" max="1" width="6.140625" style="0" customWidth="1"/>
    <col min="2" max="2" width="13.00390625" style="0" customWidth="1"/>
    <col min="3" max="3" width="11.00390625" style="0" customWidth="1"/>
    <col min="4" max="4" width="11.7109375" style="0" customWidth="1"/>
    <col min="6" max="8" width="11.8515625" style="0" customWidth="1"/>
    <col min="9" max="10" width="13.57421875" style="3" customWidth="1"/>
    <col min="11" max="11" width="10.7109375" style="3" customWidth="1"/>
    <col min="12" max="12" width="10.28125" style="0" customWidth="1"/>
    <col min="13" max="13" width="7.00390625" style="0" customWidth="1"/>
  </cols>
  <sheetData>
    <row r="1" spans="1:13" ht="92.25" customHeight="1">
      <c r="A1" s="18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41" t="s">
        <v>77</v>
      </c>
      <c r="H1" s="41" t="s">
        <v>72</v>
      </c>
      <c r="I1" s="41" t="s">
        <v>73</v>
      </c>
      <c r="J1" s="41" t="s">
        <v>92</v>
      </c>
      <c r="K1" s="41" t="s">
        <v>91</v>
      </c>
      <c r="L1" s="17"/>
      <c r="M1" s="20" t="s">
        <v>56</v>
      </c>
    </row>
    <row r="2" spans="1:13" s="5" customFormat="1" ht="15" customHeight="1">
      <c r="A2" s="55" t="s">
        <v>85</v>
      </c>
      <c r="B2" s="62"/>
      <c r="C2" s="62"/>
      <c r="D2" s="62"/>
      <c r="E2" s="62"/>
      <c r="F2" s="62"/>
      <c r="G2" s="53"/>
      <c r="H2" s="54"/>
      <c r="I2" s="54"/>
      <c r="J2" s="54"/>
      <c r="K2" s="54"/>
      <c r="L2" s="48"/>
      <c r="M2" s="47"/>
    </row>
    <row r="3" spans="1:11" ht="12.75" customHeight="1">
      <c r="A3" s="90" t="s">
        <v>50</v>
      </c>
      <c r="B3" s="91"/>
      <c r="C3" s="91"/>
      <c r="D3" s="91"/>
      <c r="E3" s="91"/>
      <c r="F3" s="91"/>
      <c r="G3" s="91"/>
      <c r="H3" s="91"/>
      <c r="I3" s="92"/>
      <c r="J3" s="74"/>
      <c r="K3" s="74"/>
    </row>
    <row r="4" spans="1:13" ht="12.75" customHeight="1">
      <c r="A4" s="21" t="s">
        <v>64</v>
      </c>
      <c r="B4" s="22">
        <v>38054</v>
      </c>
      <c r="C4" s="21" t="s">
        <v>9</v>
      </c>
      <c r="D4" s="21" t="s">
        <v>10</v>
      </c>
      <c r="E4" s="23">
        <v>100</v>
      </c>
      <c r="F4" s="21" t="s">
        <v>11</v>
      </c>
      <c r="G4" s="49"/>
      <c r="H4" s="49"/>
      <c r="I4" s="13">
        <f aca="true" t="shared" si="0" ref="I4:I30">IF(E4&gt;235,"yes","")</f>
      </c>
      <c r="J4">
        <f>IF(E4&gt;352,"yes","")</f>
      </c>
      <c r="K4" s="49">
        <f aca="true" t="shared" si="1" ref="K4:K30">IF(E4&gt;400,"yes","")</f>
      </c>
      <c r="M4" t="s">
        <v>14</v>
      </c>
    </row>
    <row r="5" spans="1:13" ht="12.75" customHeight="1">
      <c r="A5" s="25" t="s">
        <v>64</v>
      </c>
      <c r="B5" s="26">
        <v>38068</v>
      </c>
      <c r="C5" s="25" t="s">
        <v>9</v>
      </c>
      <c r="D5" s="25" t="s">
        <v>10</v>
      </c>
      <c r="E5" s="27">
        <v>100</v>
      </c>
      <c r="F5" s="25" t="s">
        <v>11</v>
      </c>
      <c r="G5" s="49"/>
      <c r="H5" s="49"/>
      <c r="I5" s="13">
        <f t="shared" si="0"/>
      </c>
      <c r="J5">
        <f aca="true" t="shared" si="2" ref="J5:J66">IF(E5&gt;352,"yes","")</f>
      </c>
      <c r="K5" s="49">
        <f t="shared" si="1"/>
      </c>
      <c r="M5" t="s">
        <v>14</v>
      </c>
    </row>
    <row r="6" spans="1:13" ht="12.75" customHeight="1">
      <c r="A6" s="25" t="s">
        <v>64</v>
      </c>
      <c r="B6" s="26">
        <v>38082</v>
      </c>
      <c r="C6" s="25" t="s">
        <v>9</v>
      </c>
      <c r="D6" s="25" t="s">
        <v>10</v>
      </c>
      <c r="E6" s="27">
        <v>100</v>
      </c>
      <c r="F6" s="25" t="s">
        <v>11</v>
      </c>
      <c r="G6" s="24"/>
      <c r="H6" s="24"/>
      <c r="I6" s="13">
        <f t="shared" si="0"/>
      </c>
      <c r="J6">
        <f t="shared" si="2"/>
      </c>
      <c r="K6" s="49">
        <f t="shared" si="1"/>
      </c>
      <c r="M6" t="s">
        <v>13</v>
      </c>
    </row>
    <row r="7" spans="1:13" ht="12.75" customHeight="1">
      <c r="A7" s="25" t="s">
        <v>64</v>
      </c>
      <c r="B7" s="26">
        <v>38108</v>
      </c>
      <c r="C7" s="25" t="s">
        <v>9</v>
      </c>
      <c r="D7" s="25" t="s">
        <v>10</v>
      </c>
      <c r="E7" s="27">
        <v>520</v>
      </c>
      <c r="F7" s="25" t="s">
        <v>11</v>
      </c>
      <c r="G7" s="28" t="s">
        <v>15</v>
      </c>
      <c r="H7" s="28" t="s">
        <v>15</v>
      </c>
      <c r="I7" s="13" t="str">
        <f t="shared" si="0"/>
        <v>yes</v>
      </c>
      <c r="J7" t="str">
        <f t="shared" si="2"/>
        <v>yes</v>
      </c>
      <c r="K7" s="49" t="str">
        <f t="shared" si="1"/>
        <v>yes</v>
      </c>
      <c r="M7" t="s">
        <v>13</v>
      </c>
    </row>
    <row r="8" spans="1:13" ht="12.75" customHeight="1">
      <c r="A8" s="25" t="s">
        <v>64</v>
      </c>
      <c r="B8" s="26">
        <v>38202</v>
      </c>
      <c r="C8" s="25" t="s">
        <v>9</v>
      </c>
      <c r="D8" s="25" t="s">
        <v>10</v>
      </c>
      <c r="E8" s="27">
        <v>100</v>
      </c>
      <c r="F8" s="25" t="s">
        <v>11</v>
      </c>
      <c r="G8" s="24"/>
      <c r="H8" s="24"/>
      <c r="I8" s="13">
        <f t="shared" si="0"/>
      </c>
      <c r="J8">
        <f t="shared" si="2"/>
      </c>
      <c r="K8" s="49">
        <f t="shared" si="1"/>
      </c>
      <c r="M8" t="s">
        <v>13</v>
      </c>
    </row>
    <row r="9" spans="1:13" ht="12.75" customHeight="1">
      <c r="A9" s="25" t="s">
        <v>64</v>
      </c>
      <c r="B9" s="26">
        <v>38303</v>
      </c>
      <c r="C9" s="25" t="s">
        <v>9</v>
      </c>
      <c r="D9" s="25" t="s">
        <v>10</v>
      </c>
      <c r="E9" s="27">
        <v>100</v>
      </c>
      <c r="F9" s="25" t="s">
        <v>11</v>
      </c>
      <c r="G9" s="24"/>
      <c r="H9" s="24"/>
      <c r="I9" s="13">
        <f t="shared" si="0"/>
      </c>
      <c r="J9">
        <f t="shared" si="2"/>
      </c>
      <c r="K9" s="49">
        <f t="shared" si="1"/>
      </c>
      <c r="M9" t="s">
        <v>14</v>
      </c>
    </row>
    <row r="10" spans="1:13" ht="12.75" customHeight="1">
      <c r="A10" s="25" t="s">
        <v>64</v>
      </c>
      <c r="B10" s="26">
        <v>38351</v>
      </c>
      <c r="C10" s="25" t="s">
        <v>9</v>
      </c>
      <c r="D10" s="25" t="s">
        <v>10</v>
      </c>
      <c r="E10" s="27">
        <v>100</v>
      </c>
      <c r="F10" s="25" t="s">
        <v>11</v>
      </c>
      <c r="G10" s="33"/>
      <c r="H10" s="33"/>
      <c r="I10" s="13">
        <f t="shared" si="0"/>
      </c>
      <c r="J10">
        <f t="shared" si="2"/>
      </c>
      <c r="K10" s="49">
        <f t="shared" si="1"/>
      </c>
      <c r="M10" t="s">
        <v>14</v>
      </c>
    </row>
    <row r="11" spans="1:13" ht="12.75" customHeight="1">
      <c r="A11" s="25" t="s">
        <v>64</v>
      </c>
      <c r="B11" s="26">
        <v>38366</v>
      </c>
      <c r="C11" s="25" t="s">
        <v>9</v>
      </c>
      <c r="D11" s="25" t="s">
        <v>10</v>
      </c>
      <c r="E11" s="27">
        <v>100</v>
      </c>
      <c r="F11" s="25" t="s">
        <v>11</v>
      </c>
      <c r="G11" s="33"/>
      <c r="H11" s="33"/>
      <c r="I11" s="13">
        <f t="shared" si="0"/>
      </c>
      <c r="J11">
        <f t="shared" si="2"/>
      </c>
      <c r="K11" s="49">
        <f t="shared" si="1"/>
      </c>
      <c r="M11" t="s">
        <v>14</v>
      </c>
    </row>
    <row r="12" spans="1:13" ht="12.75" customHeight="1">
      <c r="A12" s="25" t="s">
        <v>64</v>
      </c>
      <c r="B12" s="26">
        <v>38407</v>
      </c>
      <c r="C12" s="25" t="s">
        <v>9</v>
      </c>
      <c r="D12" s="25" t="s">
        <v>10</v>
      </c>
      <c r="E12" s="27">
        <v>100</v>
      </c>
      <c r="F12" s="25" t="s">
        <v>11</v>
      </c>
      <c r="G12" s="33"/>
      <c r="H12" s="33"/>
      <c r="I12" s="13">
        <f t="shared" si="0"/>
      </c>
      <c r="J12">
        <f t="shared" si="2"/>
      </c>
      <c r="K12" s="49">
        <f t="shared" si="1"/>
      </c>
      <c r="M12" t="s">
        <v>14</v>
      </c>
    </row>
    <row r="13" spans="1:13" ht="12.75" customHeight="1">
      <c r="A13" s="25" t="s">
        <v>64</v>
      </c>
      <c r="B13" s="26">
        <v>38427</v>
      </c>
      <c r="C13" s="25" t="s">
        <v>9</v>
      </c>
      <c r="D13" s="25" t="s">
        <v>10</v>
      </c>
      <c r="E13" s="27">
        <v>100</v>
      </c>
      <c r="F13" s="25" t="s">
        <v>11</v>
      </c>
      <c r="G13" s="33"/>
      <c r="H13" s="33"/>
      <c r="I13" s="13">
        <f t="shared" si="0"/>
      </c>
      <c r="J13">
        <f t="shared" si="2"/>
      </c>
      <c r="K13" s="49">
        <f t="shared" si="1"/>
      </c>
      <c r="M13" t="s">
        <v>14</v>
      </c>
    </row>
    <row r="14" spans="1:13" ht="12.75" customHeight="1">
      <c r="A14" s="25" t="s">
        <v>64</v>
      </c>
      <c r="B14" s="26">
        <v>38470</v>
      </c>
      <c r="C14" s="25" t="s">
        <v>9</v>
      </c>
      <c r="D14" s="25" t="s">
        <v>10</v>
      </c>
      <c r="E14" s="27">
        <v>31</v>
      </c>
      <c r="F14" s="25" t="s">
        <v>11</v>
      </c>
      <c r="G14" s="33"/>
      <c r="H14" s="33"/>
      <c r="I14" s="13">
        <f t="shared" si="0"/>
      </c>
      <c r="J14">
        <f t="shared" si="2"/>
      </c>
      <c r="K14" s="49">
        <f t="shared" si="1"/>
      </c>
      <c r="M14" t="s">
        <v>13</v>
      </c>
    </row>
    <row r="15" spans="1:13" ht="12.75" customHeight="1">
      <c r="A15" s="25" t="s">
        <v>64</v>
      </c>
      <c r="B15" s="26">
        <v>38499</v>
      </c>
      <c r="C15" s="25" t="s">
        <v>9</v>
      </c>
      <c r="D15" s="25" t="s">
        <v>10</v>
      </c>
      <c r="E15" s="27">
        <v>300</v>
      </c>
      <c r="F15" s="25" t="s">
        <v>11</v>
      </c>
      <c r="G15" s="28" t="s">
        <v>15</v>
      </c>
      <c r="H15" s="28" t="s">
        <v>15</v>
      </c>
      <c r="I15" s="13" t="str">
        <f t="shared" si="0"/>
        <v>yes</v>
      </c>
      <c r="J15">
        <f t="shared" si="2"/>
      </c>
      <c r="K15" s="49">
        <f t="shared" si="1"/>
      </c>
      <c r="M15" t="s">
        <v>13</v>
      </c>
    </row>
    <row r="16" spans="1:13" ht="12.75" customHeight="1">
      <c r="A16" s="25" t="s">
        <v>64</v>
      </c>
      <c r="B16" s="26">
        <v>38526</v>
      </c>
      <c r="C16" s="25" t="s">
        <v>9</v>
      </c>
      <c r="D16" s="25" t="s">
        <v>10</v>
      </c>
      <c r="E16" s="27">
        <v>84</v>
      </c>
      <c r="F16" s="25" t="s">
        <v>11</v>
      </c>
      <c r="G16" s="33"/>
      <c r="H16" s="33"/>
      <c r="I16" s="13">
        <f t="shared" si="0"/>
      </c>
      <c r="J16">
        <f t="shared" si="2"/>
      </c>
      <c r="K16" s="49">
        <f t="shared" si="1"/>
      </c>
      <c r="M16" t="s">
        <v>13</v>
      </c>
    </row>
    <row r="17" spans="1:13" ht="12.75" customHeight="1">
      <c r="A17" s="25" t="s">
        <v>64</v>
      </c>
      <c r="B17" s="26">
        <v>38594</v>
      </c>
      <c r="C17" s="25" t="s">
        <v>9</v>
      </c>
      <c r="D17" s="25" t="s">
        <v>10</v>
      </c>
      <c r="E17" s="27">
        <v>200</v>
      </c>
      <c r="F17" s="25" t="s">
        <v>11</v>
      </c>
      <c r="G17" s="28" t="s">
        <v>15</v>
      </c>
      <c r="H17" s="33"/>
      <c r="I17" s="13">
        <f t="shared" si="0"/>
      </c>
      <c r="J17">
        <f t="shared" si="2"/>
      </c>
      <c r="K17" s="49">
        <f t="shared" si="1"/>
      </c>
      <c r="M17" t="s">
        <v>13</v>
      </c>
    </row>
    <row r="18" spans="1:13" ht="12.75" customHeight="1">
      <c r="A18" s="25" t="s">
        <v>64</v>
      </c>
      <c r="B18" s="26">
        <v>38620</v>
      </c>
      <c r="C18" s="25" t="s">
        <v>9</v>
      </c>
      <c r="D18" s="25" t="s">
        <v>10</v>
      </c>
      <c r="E18" s="27">
        <v>100</v>
      </c>
      <c r="F18" s="25" t="s">
        <v>11</v>
      </c>
      <c r="G18" s="33"/>
      <c r="H18" s="33"/>
      <c r="I18" s="13">
        <f t="shared" si="0"/>
      </c>
      <c r="J18">
        <f t="shared" si="2"/>
      </c>
      <c r="K18" s="49">
        <f t="shared" si="1"/>
      </c>
      <c r="M18" t="s">
        <v>13</v>
      </c>
    </row>
    <row r="19" spans="1:13" ht="12.75" customHeight="1">
      <c r="A19" s="25" t="s">
        <v>64</v>
      </c>
      <c r="B19" s="26">
        <v>38720</v>
      </c>
      <c r="C19" s="25" t="s">
        <v>9</v>
      </c>
      <c r="D19" s="25" t="s">
        <v>10</v>
      </c>
      <c r="E19" s="27">
        <v>310</v>
      </c>
      <c r="F19" s="25" t="s">
        <v>11</v>
      </c>
      <c r="G19" s="28" t="s">
        <v>15</v>
      </c>
      <c r="H19" s="28" t="s">
        <v>15</v>
      </c>
      <c r="I19" s="13" t="str">
        <f t="shared" si="0"/>
        <v>yes</v>
      </c>
      <c r="J19">
        <f t="shared" si="2"/>
      </c>
      <c r="K19" s="49">
        <f t="shared" si="1"/>
      </c>
      <c r="M19" t="s">
        <v>14</v>
      </c>
    </row>
    <row r="20" spans="1:13" ht="12.75" customHeight="1">
      <c r="A20" s="25" t="s">
        <v>64</v>
      </c>
      <c r="B20" s="26">
        <v>38726</v>
      </c>
      <c r="C20" s="25" t="s">
        <v>9</v>
      </c>
      <c r="D20" s="25" t="s">
        <v>10</v>
      </c>
      <c r="E20" s="27">
        <v>100</v>
      </c>
      <c r="F20" s="25" t="s">
        <v>11</v>
      </c>
      <c r="G20" s="33"/>
      <c r="H20" s="33"/>
      <c r="I20" s="13">
        <f t="shared" si="0"/>
      </c>
      <c r="J20">
        <f t="shared" si="2"/>
      </c>
      <c r="K20" s="49">
        <f t="shared" si="1"/>
      </c>
      <c r="M20" t="s">
        <v>14</v>
      </c>
    </row>
    <row r="21" spans="1:13" ht="12.75" customHeight="1">
      <c r="A21" s="25" t="s">
        <v>64</v>
      </c>
      <c r="B21" s="26">
        <v>38733</v>
      </c>
      <c r="C21" s="25" t="s">
        <v>9</v>
      </c>
      <c r="D21" s="25" t="s">
        <v>10</v>
      </c>
      <c r="E21" s="27">
        <v>100</v>
      </c>
      <c r="F21" s="25" t="s">
        <v>11</v>
      </c>
      <c r="G21" s="33"/>
      <c r="H21" s="33"/>
      <c r="I21" s="13">
        <f t="shared" si="0"/>
      </c>
      <c r="J21">
        <f t="shared" si="2"/>
      </c>
      <c r="K21" s="49">
        <f t="shared" si="1"/>
      </c>
      <c r="M21" t="s">
        <v>14</v>
      </c>
    </row>
    <row r="22" spans="1:13" ht="12.75" customHeight="1">
      <c r="A22" s="25" t="s">
        <v>64</v>
      </c>
      <c r="B22" s="26">
        <v>38740</v>
      </c>
      <c r="C22" s="25" t="s">
        <v>9</v>
      </c>
      <c r="D22" s="25" t="s">
        <v>10</v>
      </c>
      <c r="E22" s="27">
        <v>100</v>
      </c>
      <c r="F22" s="25" t="s">
        <v>11</v>
      </c>
      <c r="G22" s="33"/>
      <c r="H22" s="33"/>
      <c r="I22" s="13">
        <f t="shared" si="0"/>
      </c>
      <c r="J22">
        <f t="shared" si="2"/>
      </c>
      <c r="K22" s="49">
        <f t="shared" si="1"/>
      </c>
      <c r="M22" t="s">
        <v>14</v>
      </c>
    </row>
    <row r="23" spans="1:13" ht="12.75" customHeight="1">
      <c r="A23" s="25" t="s">
        <v>64</v>
      </c>
      <c r="B23" s="26">
        <v>38749</v>
      </c>
      <c r="C23" s="25" t="s">
        <v>9</v>
      </c>
      <c r="D23" s="25" t="s">
        <v>10</v>
      </c>
      <c r="E23" s="27">
        <v>200</v>
      </c>
      <c r="F23" s="25" t="s">
        <v>11</v>
      </c>
      <c r="G23" s="28" t="s">
        <v>15</v>
      </c>
      <c r="H23" s="33"/>
      <c r="I23" s="13">
        <f t="shared" si="0"/>
      </c>
      <c r="J23">
        <f t="shared" si="2"/>
      </c>
      <c r="K23" s="49">
        <f t="shared" si="1"/>
      </c>
      <c r="M23" t="s">
        <v>14</v>
      </c>
    </row>
    <row r="24" spans="1:13" ht="12.75" customHeight="1">
      <c r="A24" s="25" t="s">
        <v>64</v>
      </c>
      <c r="B24" s="26">
        <v>38754</v>
      </c>
      <c r="C24" s="25" t="s">
        <v>9</v>
      </c>
      <c r="D24" s="25" t="s">
        <v>10</v>
      </c>
      <c r="E24" s="27">
        <v>100</v>
      </c>
      <c r="F24" s="25" t="s">
        <v>11</v>
      </c>
      <c r="G24" s="33"/>
      <c r="H24" s="33"/>
      <c r="I24" s="13">
        <f t="shared" si="0"/>
      </c>
      <c r="J24">
        <f t="shared" si="2"/>
      </c>
      <c r="K24" s="49">
        <f t="shared" si="1"/>
      </c>
      <c r="M24" t="s">
        <v>14</v>
      </c>
    </row>
    <row r="25" spans="1:13" ht="12.75" customHeight="1">
      <c r="A25" s="25" t="s">
        <v>64</v>
      </c>
      <c r="B25" s="26">
        <v>38770</v>
      </c>
      <c r="C25" s="25" t="s">
        <v>9</v>
      </c>
      <c r="D25" s="25" t="s">
        <v>10</v>
      </c>
      <c r="E25" s="27">
        <v>100</v>
      </c>
      <c r="F25" s="25" t="s">
        <v>11</v>
      </c>
      <c r="G25" s="33"/>
      <c r="H25" s="33"/>
      <c r="I25" s="13">
        <f t="shared" si="0"/>
      </c>
      <c r="J25">
        <f t="shared" si="2"/>
      </c>
      <c r="K25" s="49">
        <f t="shared" si="1"/>
      </c>
      <c r="M25" t="s">
        <v>14</v>
      </c>
    </row>
    <row r="26" spans="1:13" ht="12.75" customHeight="1">
      <c r="A26" s="25" t="s">
        <v>64</v>
      </c>
      <c r="B26" s="26">
        <v>38776</v>
      </c>
      <c r="C26" s="25" t="s">
        <v>9</v>
      </c>
      <c r="D26" s="25" t="s">
        <v>10</v>
      </c>
      <c r="E26" s="27">
        <v>310</v>
      </c>
      <c r="F26" s="25" t="s">
        <v>11</v>
      </c>
      <c r="G26" s="28" t="s">
        <v>15</v>
      </c>
      <c r="H26" s="28" t="s">
        <v>15</v>
      </c>
      <c r="I26" s="13" t="str">
        <f t="shared" si="0"/>
        <v>yes</v>
      </c>
      <c r="J26">
        <f t="shared" si="2"/>
      </c>
      <c r="K26" s="49">
        <f t="shared" si="1"/>
      </c>
      <c r="M26" t="s">
        <v>14</v>
      </c>
    </row>
    <row r="27" spans="1:13" ht="12.75" customHeight="1">
      <c r="A27" s="25" t="s">
        <v>64</v>
      </c>
      <c r="B27" s="26">
        <v>38782</v>
      </c>
      <c r="C27" s="25" t="s">
        <v>9</v>
      </c>
      <c r="D27" s="25" t="s">
        <v>10</v>
      </c>
      <c r="E27" s="27">
        <v>100</v>
      </c>
      <c r="F27" s="25" t="s">
        <v>11</v>
      </c>
      <c r="G27" s="33"/>
      <c r="H27" s="33"/>
      <c r="I27" s="13">
        <f t="shared" si="0"/>
      </c>
      <c r="J27">
        <f t="shared" si="2"/>
      </c>
      <c r="K27" s="49">
        <f t="shared" si="1"/>
      </c>
      <c r="M27" t="s">
        <v>14</v>
      </c>
    </row>
    <row r="28" spans="1:13" ht="12.75" customHeight="1">
      <c r="A28" s="25" t="s">
        <v>64</v>
      </c>
      <c r="B28" s="26">
        <v>38796</v>
      </c>
      <c r="C28" s="25" t="s">
        <v>9</v>
      </c>
      <c r="D28" s="25" t="s">
        <v>10</v>
      </c>
      <c r="E28" s="27">
        <v>100</v>
      </c>
      <c r="F28" s="25" t="s">
        <v>11</v>
      </c>
      <c r="G28" s="33"/>
      <c r="H28" s="33"/>
      <c r="I28" s="13">
        <f t="shared" si="0"/>
      </c>
      <c r="J28">
        <f t="shared" si="2"/>
      </c>
      <c r="K28" s="49">
        <f t="shared" si="1"/>
      </c>
      <c r="M28" t="s">
        <v>14</v>
      </c>
    </row>
    <row r="29" spans="1:13" ht="12.75" customHeight="1">
      <c r="A29" s="25" t="s">
        <v>64</v>
      </c>
      <c r="B29" s="26">
        <v>38803</v>
      </c>
      <c r="C29" s="25" t="s">
        <v>9</v>
      </c>
      <c r="D29" s="25" t="s">
        <v>10</v>
      </c>
      <c r="E29" s="27">
        <v>100</v>
      </c>
      <c r="F29" s="25" t="s">
        <v>11</v>
      </c>
      <c r="G29" s="33"/>
      <c r="H29" s="33"/>
      <c r="I29" s="13">
        <f t="shared" si="0"/>
      </c>
      <c r="J29">
        <f t="shared" si="2"/>
      </c>
      <c r="K29" s="49">
        <f t="shared" si="1"/>
      </c>
      <c r="M29" t="s">
        <v>14</v>
      </c>
    </row>
    <row r="30" spans="1:13" ht="12.75" customHeight="1">
      <c r="A30" s="25" t="s">
        <v>64</v>
      </c>
      <c r="B30" s="26">
        <v>38817</v>
      </c>
      <c r="C30" s="25" t="s">
        <v>9</v>
      </c>
      <c r="D30" s="25" t="s">
        <v>10</v>
      </c>
      <c r="E30" s="27">
        <v>100</v>
      </c>
      <c r="F30" s="25" t="s">
        <v>11</v>
      </c>
      <c r="G30" s="33"/>
      <c r="H30" s="33"/>
      <c r="I30" s="13">
        <f t="shared" si="0"/>
      </c>
      <c r="J30">
        <f t="shared" si="2"/>
      </c>
      <c r="K30" s="49">
        <f t="shared" si="1"/>
      </c>
      <c r="M30" t="s">
        <v>13</v>
      </c>
    </row>
    <row r="31" spans="1:13" ht="12.75" customHeight="1">
      <c r="A31" s="30"/>
      <c r="B31" s="31"/>
      <c r="C31" s="30"/>
      <c r="D31" s="30"/>
      <c r="E31" s="32"/>
      <c r="F31" s="30"/>
      <c r="G31" s="33">
        <f>COUNTIF(G4:G30,"yes")</f>
        <v>6</v>
      </c>
      <c r="H31" s="33">
        <f>COUNTIF(H4:H30,"yes")</f>
        <v>4</v>
      </c>
      <c r="I31" s="33">
        <f>COUNTIF(I4:I30,"yes")</f>
        <v>4</v>
      </c>
      <c r="J31" s="33">
        <f>COUNTIF(J4:J30,"yes")</f>
        <v>1</v>
      </c>
      <c r="K31" s="33">
        <f>COUNTIF(K4:K30,"yes")</f>
        <v>1</v>
      </c>
      <c r="L31">
        <f>29-2</f>
        <v>27</v>
      </c>
      <c r="M31" t="e">
        <f>COUNTIF(#REF!,"yes")</f>
        <v>#REF!</v>
      </c>
    </row>
    <row r="32" spans="1:11" ht="12.75" customHeight="1">
      <c r="A32" s="88" t="s">
        <v>51</v>
      </c>
      <c r="B32" s="89"/>
      <c r="C32" s="89"/>
      <c r="D32" s="89"/>
      <c r="E32" s="89"/>
      <c r="F32" s="89"/>
      <c r="G32" s="89"/>
      <c r="H32" s="89"/>
      <c r="I32" s="89"/>
      <c r="J32">
        <f t="shared" si="2"/>
      </c>
      <c r="K32" s="49">
        <f aca="true" t="shared" si="3" ref="K32:K66">IF(E32&gt;400,"yes","")</f>
      </c>
    </row>
    <row r="33" spans="1:13" ht="12.75" customHeight="1">
      <c r="A33" s="21" t="s">
        <v>65</v>
      </c>
      <c r="B33" s="22">
        <v>38054</v>
      </c>
      <c r="C33" s="21" t="s">
        <v>9</v>
      </c>
      <c r="D33" s="21" t="s">
        <v>10</v>
      </c>
      <c r="E33" s="23">
        <v>100</v>
      </c>
      <c r="F33" s="21" t="s">
        <v>11</v>
      </c>
      <c r="G33" s="33"/>
      <c r="H33" s="33"/>
      <c r="I33" s="13">
        <f aca="true" t="shared" si="4" ref="I33:I66">IF(E33&gt;235,"yes","")</f>
      </c>
      <c r="J33">
        <f t="shared" si="2"/>
      </c>
      <c r="K33" s="49">
        <f t="shared" si="3"/>
      </c>
      <c r="M33" t="s">
        <v>14</v>
      </c>
    </row>
    <row r="34" spans="1:13" ht="12.75" customHeight="1">
      <c r="A34" s="25" t="s">
        <v>65</v>
      </c>
      <c r="B34" s="26">
        <v>38068</v>
      </c>
      <c r="C34" s="25" t="s">
        <v>9</v>
      </c>
      <c r="D34" s="25" t="s">
        <v>10</v>
      </c>
      <c r="E34" s="27">
        <v>300</v>
      </c>
      <c r="F34" s="25" t="s">
        <v>11</v>
      </c>
      <c r="G34" s="28" t="s">
        <v>15</v>
      </c>
      <c r="H34" s="28" t="s">
        <v>15</v>
      </c>
      <c r="I34" s="13" t="str">
        <f t="shared" si="4"/>
        <v>yes</v>
      </c>
      <c r="J34">
        <f t="shared" si="2"/>
      </c>
      <c r="K34" s="49">
        <f t="shared" si="3"/>
      </c>
      <c r="M34" t="s">
        <v>14</v>
      </c>
    </row>
    <row r="35" spans="1:13" ht="12.75" customHeight="1">
      <c r="A35" s="25" t="s">
        <v>65</v>
      </c>
      <c r="B35" s="26">
        <v>38082</v>
      </c>
      <c r="C35" s="25" t="s">
        <v>9</v>
      </c>
      <c r="D35" s="25" t="s">
        <v>10</v>
      </c>
      <c r="E35" s="27">
        <v>2650</v>
      </c>
      <c r="F35" s="25" t="s">
        <v>11</v>
      </c>
      <c r="G35" s="28" t="s">
        <v>15</v>
      </c>
      <c r="H35" s="28" t="s">
        <v>15</v>
      </c>
      <c r="I35" s="13" t="str">
        <f t="shared" si="4"/>
        <v>yes</v>
      </c>
      <c r="J35" t="str">
        <f t="shared" si="2"/>
        <v>yes</v>
      </c>
      <c r="K35" s="49" t="str">
        <f t="shared" si="3"/>
        <v>yes</v>
      </c>
      <c r="L35" s="2"/>
      <c r="M35" t="s">
        <v>13</v>
      </c>
    </row>
    <row r="36" spans="1:13" ht="12.75" customHeight="1">
      <c r="A36" s="25" t="s">
        <v>65</v>
      </c>
      <c r="B36" s="26">
        <v>38108</v>
      </c>
      <c r="C36" s="25" t="s">
        <v>9</v>
      </c>
      <c r="D36" s="25" t="s">
        <v>10</v>
      </c>
      <c r="E36" s="27">
        <v>100</v>
      </c>
      <c r="F36" s="25" t="s">
        <v>11</v>
      </c>
      <c r="G36" s="33"/>
      <c r="H36" s="33"/>
      <c r="I36" s="13">
        <f t="shared" si="4"/>
      </c>
      <c r="J36">
        <f t="shared" si="2"/>
      </c>
      <c r="K36" s="49">
        <f t="shared" si="3"/>
      </c>
      <c r="M36" t="s">
        <v>13</v>
      </c>
    </row>
    <row r="37" spans="1:13" ht="12.75" customHeight="1">
      <c r="A37" s="25" t="s">
        <v>65</v>
      </c>
      <c r="B37" s="26">
        <v>38202</v>
      </c>
      <c r="C37" s="25" t="s">
        <v>9</v>
      </c>
      <c r="D37" s="25" t="s">
        <v>10</v>
      </c>
      <c r="E37" s="27">
        <v>310</v>
      </c>
      <c r="F37" s="25" t="s">
        <v>11</v>
      </c>
      <c r="G37" s="28" t="s">
        <v>15</v>
      </c>
      <c r="H37" s="28" t="s">
        <v>15</v>
      </c>
      <c r="I37" s="13" t="str">
        <f t="shared" si="4"/>
        <v>yes</v>
      </c>
      <c r="J37">
        <f t="shared" si="2"/>
      </c>
      <c r="K37" s="49">
        <f t="shared" si="3"/>
      </c>
      <c r="M37" t="s">
        <v>13</v>
      </c>
    </row>
    <row r="38" spans="1:13" ht="12.75" customHeight="1">
      <c r="A38" s="25" t="s">
        <v>65</v>
      </c>
      <c r="B38" s="26">
        <v>38296</v>
      </c>
      <c r="C38" s="25" t="s">
        <v>9</v>
      </c>
      <c r="D38" s="25" t="s">
        <v>10</v>
      </c>
      <c r="E38" s="27">
        <v>520</v>
      </c>
      <c r="F38" s="25" t="s">
        <v>11</v>
      </c>
      <c r="G38" s="28" t="s">
        <v>15</v>
      </c>
      <c r="H38" s="28" t="s">
        <v>15</v>
      </c>
      <c r="I38" s="13" t="str">
        <f t="shared" si="4"/>
        <v>yes</v>
      </c>
      <c r="J38" t="str">
        <f t="shared" si="2"/>
        <v>yes</v>
      </c>
      <c r="K38" s="49" t="str">
        <f t="shared" si="3"/>
        <v>yes</v>
      </c>
      <c r="M38" t="s">
        <v>14</v>
      </c>
    </row>
    <row r="39" spans="1:13" ht="12.75" customHeight="1">
      <c r="A39" s="25" t="s">
        <v>65</v>
      </c>
      <c r="B39" s="26">
        <v>38342</v>
      </c>
      <c r="C39" s="25" t="s">
        <v>9</v>
      </c>
      <c r="D39" s="25" t="s">
        <v>10</v>
      </c>
      <c r="E39" s="27">
        <v>100</v>
      </c>
      <c r="F39" s="25" t="s">
        <v>11</v>
      </c>
      <c r="G39" s="49"/>
      <c r="H39" s="49"/>
      <c r="I39" s="13">
        <f t="shared" si="4"/>
      </c>
      <c r="J39">
        <f t="shared" si="2"/>
      </c>
      <c r="K39" s="49">
        <f t="shared" si="3"/>
      </c>
      <c r="M39" t="s">
        <v>14</v>
      </c>
    </row>
    <row r="40" spans="1:13" ht="12.75" customHeight="1">
      <c r="A40" s="25" t="s">
        <v>65</v>
      </c>
      <c r="B40" s="26">
        <v>38351</v>
      </c>
      <c r="C40" s="25" t="s">
        <v>9</v>
      </c>
      <c r="D40" s="25" t="s">
        <v>10</v>
      </c>
      <c r="E40" s="27">
        <v>310</v>
      </c>
      <c r="F40" s="25" t="s">
        <v>11</v>
      </c>
      <c r="G40" s="28" t="s">
        <v>15</v>
      </c>
      <c r="H40" s="28" t="s">
        <v>15</v>
      </c>
      <c r="I40" s="13" t="str">
        <f t="shared" si="4"/>
        <v>yes</v>
      </c>
      <c r="J40">
        <f t="shared" si="2"/>
      </c>
      <c r="K40" s="49">
        <f t="shared" si="3"/>
      </c>
      <c r="M40" t="s">
        <v>14</v>
      </c>
    </row>
    <row r="41" spans="1:13" ht="12.75" customHeight="1">
      <c r="A41" s="25" t="s">
        <v>65</v>
      </c>
      <c r="B41" s="26">
        <v>38370</v>
      </c>
      <c r="C41" s="25" t="s">
        <v>9</v>
      </c>
      <c r="D41" s="25" t="s">
        <v>10</v>
      </c>
      <c r="E41" s="27">
        <v>364</v>
      </c>
      <c r="F41" s="25" t="s">
        <v>11</v>
      </c>
      <c r="G41" s="28" t="s">
        <v>15</v>
      </c>
      <c r="H41" s="28" t="s">
        <v>15</v>
      </c>
      <c r="I41" s="13" t="str">
        <f t="shared" si="4"/>
        <v>yes</v>
      </c>
      <c r="J41" t="str">
        <f t="shared" si="2"/>
        <v>yes</v>
      </c>
      <c r="K41" s="49">
        <f t="shared" si="3"/>
      </c>
      <c r="M41" t="s">
        <v>14</v>
      </c>
    </row>
    <row r="42" spans="1:13" ht="12.75" customHeight="1">
      <c r="A42" s="25" t="s">
        <v>65</v>
      </c>
      <c r="B42" s="26">
        <v>38377</v>
      </c>
      <c r="C42" s="25" t="s">
        <v>9</v>
      </c>
      <c r="D42" s="25" t="s">
        <v>10</v>
      </c>
      <c r="E42" s="27">
        <v>218</v>
      </c>
      <c r="F42" s="25" t="s">
        <v>11</v>
      </c>
      <c r="G42" s="28" t="s">
        <v>15</v>
      </c>
      <c r="H42" s="28" t="s">
        <v>15</v>
      </c>
      <c r="I42" s="13">
        <f t="shared" si="4"/>
      </c>
      <c r="J42">
        <f t="shared" si="2"/>
      </c>
      <c r="K42" s="49">
        <f t="shared" si="3"/>
      </c>
      <c r="M42" t="s">
        <v>14</v>
      </c>
    </row>
    <row r="43" spans="1:13" ht="12.75" customHeight="1">
      <c r="A43" s="25" t="s">
        <v>65</v>
      </c>
      <c r="B43" s="26">
        <v>38393</v>
      </c>
      <c r="C43" s="25" t="s">
        <v>9</v>
      </c>
      <c r="D43" s="25" t="s">
        <v>10</v>
      </c>
      <c r="E43" s="27">
        <v>84</v>
      </c>
      <c r="F43" s="25" t="s">
        <v>11</v>
      </c>
      <c r="G43" s="49"/>
      <c r="H43" s="49"/>
      <c r="I43" s="13">
        <f t="shared" si="4"/>
      </c>
      <c r="J43">
        <f t="shared" si="2"/>
      </c>
      <c r="K43" s="49">
        <f t="shared" si="3"/>
      </c>
      <c r="M43" t="s">
        <v>14</v>
      </c>
    </row>
    <row r="44" spans="1:13" ht="12.75" customHeight="1">
      <c r="A44" s="25" t="s">
        <v>65</v>
      </c>
      <c r="B44" s="26">
        <v>38400</v>
      </c>
      <c r="C44" s="25" t="s">
        <v>9</v>
      </c>
      <c r="D44" s="25" t="s">
        <v>10</v>
      </c>
      <c r="E44" s="27">
        <v>85</v>
      </c>
      <c r="F44" s="25" t="s">
        <v>11</v>
      </c>
      <c r="G44" s="49"/>
      <c r="H44" s="49"/>
      <c r="I44" s="13">
        <f t="shared" si="4"/>
      </c>
      <c r="J44">
        <f t="shared" si="2"/>
      </c>
      <c r="K44" s="49">
        <f t="shared" si="3"/>
      </c>
      <c r="M44" t="s">
        <v>14</v>
      </c>
    </row>
    <row r="45" spans="1:13" ht="12.75" customHeight="1">
      <c r="A45" s="25" t="s">
        <v>65</v>
      </c>
      <c r="B45" s="26">
        <v>38407</v>
      </c>
      <c r="C45" s="25" t="s">
        <v>9</v>
      </c>
      <c r="D45" s="25" t="s">
        <v>10</v>
      </c>
      <c r="E45" s="27">
        <v>37840</v>
      </c>
      <c r="F45" s="25" t="s">
        <v>11</v>
      </c>
      <c r="G45" s="28" t="s">
        <v>15</v>
      </c>
      <c r="H45" s="28" t="s">
        <v>15</v>
      </c>
      <c r="I45" s="13" t="str">
        <f t="shared" si="4"/>
        <v>yes</v>
      </c>
      <c r="J45" t="str">
        <f t="shared" si="2"/>
        <v>yes</v>
      </c>
      <c r="K45" s="49" t="str">
        <f t="shared" si="3"/>
        <v>yes</v>
      </c>
      <c r="L45" s="2"/>
      <c r="M45" t="s">
        <v>14</v>
      </c>
    </row>
    <row r="46" spans="1:13" ht="12.75" customHeight="1">
      <c r="A46" s="25" t="s">
        <v>65</v>
      </c>
      <c r="B46" s="26">
        <v>38427</v>
      </c>
      <c r="C46" s="25" t="s">
        <v>9</v>
      </c>
      <c r="D46" s="25" t="s">
        <v>10</v>
      </c>
      <c r="E46" s="27">
        <v>100</v>
      </c>
      <c r="F46" s="25" t="s">
        <v>11</v>
      </c>
      <c r="G46" s="24"/>
      <c r="H46" s="24"/>
      <c r="I46" s="13">
        <f t="shared" si="4"/>
      </c>
      <c r="J46">
        <f t="shared" si="2"/>
      </c>
      <c r="K46" s="49">
        <f t="shared" si="3"/>
      </c>
      <c r="M46" t="s">
        <v>14</v>
      </c>
    </row>
    <row r="47" spans="1:13" ht="12.75" customHeight="1">
      <c r="A47" s="25" t="s">
        <v>65</v>
      </c>
      <c r="B47" s="26">
        <v>38468</v>
      </c>
      <c r="C47" s="25" t="s">
        <v>9</v>
      </c>
      <c r="D47" s="25" t="s">
        <v>10</v>
      </c>
      <c r="E47" s="27">
        <v>850</v>
      </c>
      <c r="F47" s="25" t="s">
        <v>11</v>
      </c>
      <c r="G47" s="28" t="s">
        <v>15</v>
      </c>
      <c r="H47" s="28" t="s">
        <v>15</v>
      </c>
      <c r="I47" s="13" t="str">
        <f t="shared" si="4"/>
        <v>yes</v>
      </c>
      <c r="J47" t="str">
        <f t="shared" si="2"/>
        <v>yes</v>
      </c>
      <c r="K47" s="49" t="str">
        <f t="shared" si="3"/>
        <v>yes</v>
      </c>
      <c r="L47" s="2"/>
      <c r="M47" t="s">
        <v>13</v>
      </c>
    </row>
    <row r="48" spans="1:13" ht="12.75" customHeight="1">
      <c r="A48" s="25" t="s">
        <v>65</v>
      </c>
      <c r="B48" s="26">
        <v>38479</v>
      </c>
      <c r="C48" s="25" t="s">
        <v>9</v>
      </c>
      <c r="D48" s="25" t="s">
        <v>10</v>
      </c>
      <c r="E48" s="27">
        <v>100</v>
      </c>
      <c r="F48" s="25" t="s">
        <v>11</v>
      </c>
      <c r="G48" s="24"/>
      <c r="H48" s="24"/>
      <c r="I48" s="13">
        <f t="shared" si="4"/>
      </c>
      <c r="J48">
        <f t="shared" si="2"/>
      </c>
      <c r="K48" s="49">
        <f t="shared" si="3"/>
      </c>
      <c r="M48" t="s">
        <v>13</v>
      </c>
    </row>
    <row r="49" spans="1:13" ht="12.75" customHeight="1">
      <c r="A49" s="25" t="s">
        <v>65</v>
      </c>
      <c r="B49" s="26">
        <v>38530</v>
      </c>
      <c r="C49" s="25" t="s">
        <v>9</v>
      </c>
      <c r="D49" s="25" t="s">
        <v>10</v>
      </c>
      <c r="E49" s="27">
        <v>121</v>
      </c>
      <c r="F49" s="25" t="s">
        <v>11</v>
      </c>
      <c r="G49" s="24"/>
      <c r="H49" s="24"/>
      <c r="I49" s="13">
        <f t="shared" si="4"/>
      </c>
      <c r="J49">
        <f t="shared" si="2"/>
      </c>
      <c r="K49" s="49">
        <f t="shared" si="3"/>
      </c>
      <c r="M49" t="s">
        <v>13</v>
      </c>
    </row>
    <row r="50" spans="1:13" ht="12.75" customHeight="1">
      <c r="A50" s="25" t="s">
        <v>65</v>
      </c>
      <c r="B50" s="26">
        <v>38589</v>
      </c>
      <c r="C50" s="25" t="s">
        <v>9</v>
      </c>
      <c r="D50" s="25" t="s">
        <v>10</v>
      </c>
      <c r="E50" s="27">
        <v>410</v>
      </c>
      <c r="F50" s="25" t="s">
        <v>11</v>
      </c>
      <c r="G50" s="28" t="s">
        <v>15</v>
      </c>
      <c r="H50" s="28" t="s">
        <v>15</v>
      </c>
      <c r="I50" s="13" t="str">
        <f t="shared" si="4"/>
        <v>yes</v>
      </c>
      <c r="J50" t="str">
        <f t="shared" si="2"/>
        <v>yes</v>
      </c>
      <c r="K50" s="49" t="str">
        <f t="shared" si="3"/>
        <v>yes</v>
      </c>
      <c r="M50" t="s">
        <v>13</v>
      </c>
    </row>
    <row r="51" spans="1:13" ht="12.75" customHeight="1">
      <c r="A51" s="25" t="s">
        <v>65</v>
      </c>
      <c r="B51" s="26">
        <v>38608</v>
      </c>
      <c r="C51" s="25" t="s">
        <v>9</v>
      </c>
      <c r="D51" s="25" t="s">
        <v>10</v>
      </c>
      <c r="E51" s="27">
        <v>100</v>
      </c>
      <c r="F51" s="25" t="s">
        <v>11</v>
      </c>
      <c r="G51" s="33"/>
      <c r="H51" s="33"/>
      <c r="I51" s="13">
        <f t="shared" si="4"/>
      </c>
      <c r="J51">
        <f t="shared" si="2"/>
      </c>
      <c r="K51" s="49">
        <f t="shared" si="3"/>
      </c>
      <c r="M51" t="s">
        <v>13</v>
      </c>
    </row>
    <row r="52" spans="1:13" ht="12.75" customHeight="1">
      <c r="A52" s="25" t="s">
        <v>65</v>
      </c>
      <c r="B52" s="26">
        <v>38677</v>
      </c>
      <c r="C52" s="25" t="s">
        <v>9</v>
      </c>
      <c r="D52" s="25" t="s">
        <v>10</v>
      </c>
      <c r="E52" s="27">
        <v>100</v>
      </c>
      <c r="F52" s="25" t="s">
        <v>11</v>
      </c>
      <c r="G52" s="33"/>
      <c r="H52" s="33"/>
      <c r="I52" s="13">
        <f t="shared" si="4"/>
      </c>
      <c r="J52">
        <f t="shared" si="2"/>
      </c>
      <c r="K52" s="49">
        <f t="shared" si="3"/>
      </c>
      <c r="M52" t="s">
        <v>14</v>
      </c>
    </row>
    <row r="53" spans="1:13" ht="12.75" customHeight="1">
      <c r="A53" s="25" t="s">
        <v>65</v>
      </c>
      <c r="B53" s="26">
        <v>38687</v>
      </c>
      <c r="C53" s="25" t="s">
        <v>9</v>
      </c>
      <c r="D53" s="25" t="s">
        <v>10</v>
      </c>
      <c r="E53" s="27">
        <v>200</v>
      </c>
      <c r="F53" s="25" t="s">
        <v>11</v>
      </c>
      <c r="G53" s="28" t="s">
        <v>15</v>
      </c>
      <c r="H53" s="33"/>
      <c r="I53" s="13">
        <f t="shared" si="4"/>
      </c>
      <c r="J53">
        <f t="shared" si="2"/>
      </c>
      <c r="K53" s="49">
        <f t="shared" si="3"/>
      </c>
      <c r="M53" t="s">
        <v>14</v>
      </c>
    </row>
    <row r="54" spans="1:13" ht="12.75" customHeight="1">
      <c r="A54" s="25" t="s">
        <v>65</v>
      </c>
      <c r="B54" s="26">
        <v>38707</v>
      </c>
      <c r="C54" s="25" t="s">
        <v>9</v>
      </c>
      <c r="D54" s="25" t="s">
        <v>10</v>
      </c>
      <c r="E54" s="27">
        <v>200</v>
      </c>
      <c r="F54" s="25" t="s">
        <v>11</v>
      </c>
      <c r="G54" s="28" t="s">
        <v>15</v>
      </c>
      <c r="H54" s="33"/>
      <c r="I54" s="13">
        <f t="shared" si="4"/>
      </c>
      <c r="J54">
        <f t="shared" si="2"/>
      </c>
      <c r="K54" s="49">
        <f t="shared" si="3"/>
      </c>
      <c r="M54" t="s">
        <v>14</v>
      </c>
    </row>
    <row r="55" spans="1:13" ht="12.75" customHeight="1">
      <c r="A55" s="25" t="s">
        <v>65</v>
      </c>
      <c r="B55" s="26">
        <v>38720</v>
      </c>
      <c r="C55" s="25" t="s">
        <v>9</v>
      </c>
      <c r="D55" s="25" t="s">
        <v>10</v>
      </c>
      <c r="E55" s="27">
        <v>100</v>
      </c>
      <c r="F55" s="25" t="s">
        <v>11</v>
      </c>
      <c r="G55" s="33"/>
      <c r="H55" s="33"/>
      <c r="I55" s="13">
        <f t="shared" si="4"/>
      </c>
      <c r="J55">
        <f t="shared" si="2"/>
      </c>
      <c r="K55" s="49">
        <f t="shared" si="3"/>
      </c>
      <c r="M55" t="s">
        <v>14</v>
      </c>
    </row>
    <row r="56" spans="1:13" ht="12.75" customHeight="1">
      <c r="A56" s="25" t="s">
        <v>65</v>
      </c>
      <c r="B56" s="26">
        <v>38726</v>
      </c>
      <c r="C56" s="25" t="s">
        <v>9</v>
      </c>
      <c r="D56" s="25" t="s">
        <v>10</v>
      </c>
      <c r="E56" s="27">
        <v>1750</v>
      </c>
      <c r="F56" s="25" t="s">
        <v>11</v>
      </c>
      <c r="G56" s="28" t="s">
        <v>15</v>
      </c>
      <c r="H56" s="28" t="s">
        <v>15</v>
      </c>
      <c r="I56" s="13" t="str">
        <f t="shared" si="4"/>
        <v>yes</v>
      </c>
      <c r="J56" t="str">
        <f t="shared" si="2"/>
        <v>yes</v>
      </c>
      <c r="K56" s="49" t="str">
        <f t="shared" si="3"/>
        <v>yes</v>
      </c>
      <c r="L56" s="2"/>
      <c r="M56" t="s">
        <v>14</v>
      </c>
    </row>
    <row r="57" spans="1:13" ht="12.75" customHeight="1">
      <c r="A57" s="25" t="s">
        <v>65</v>
      </c>
      <c r="B57" s="26">
        <v>38733</v>
      </c>
      <c r="C57" s="25" t="s">
        <v>9</v>
      </c>
      <c r="D57" s="25" t="s">
        <v>10</v>
      </c>
      <c r="E57" s="27">
        <v>100</v>
      </c>
      <c r="F57" s="25" t="s">
        <v>11</v>
      </c>
      <c r="G57" s="33"/>
      <c r="H57" s="33"/>
      <c r="I57" s="13">
        <f t="shared" si="4"/>
      </c>
      <c r="J57">
        <f t="shared" si="2"/>
      </c>
      <c r="K57" s="49">
        <f t="shared" si="3"/>
      </c>
      <c r="M57" t="s">
        <v>14</v>
      </c>
    </row>
    <row r="58" spans="1:13" ht="12.75" customHeight="1">
      <c r="A58" s="25" t="s">
        <v>65</v>
      </c>
      <c r="B58" s="26">
        <v>38740</v>
      </c>
      <c r="C58" s="25" t="s">
        <v>9</v>
      </c>
      <c r="D58" s="25" t="s">
        <v>10</v>
      </c>
      <c r="E58" s="27">
        <v>200</v>
      </c>
      <c r="F58" s="25" t="s">
        <v>11</v>
      </c>
      <c r="G58" s="28" t="s">
        <v>15</v>
      </c>
      <c r="H58" s="33"/>
      <c r="I58" s="13">
        <f t="shared" si="4"/>
      </c>
      <c r="J58">
        <f t="shared" si="2"/>
      </c>
      <c r="K58" s="49">
        <f t="shared" si="3"/>
      </c>
      <c r="M58" t="s">
        <v>14</v>
      </c>
    </row>
    <row r="59" spans="1:13" ht="12.75" customHeight="1">
      <c r="A59" s="25" t="s">
        <v>65</v>
      </c>
      <c r="B59" s="26">
        <v>38749</v>
      </c>
      <c r="C59" s="25" t="s">
        <v>9</v>
      </c>
      <c r="D59" s="25" t="s">
        <v>10</v>
      </c>
      <c r="E59" s="27">
        <v>410</v>
      </c>
      <c r="F59" s="25" t="s">
        <v>11</v>
      </c>
      <c r="G59" s="28" t="s">
        <v>15</v>
      </c>
      <c r="H59" s="28" t="s">
        <v>15</v>
      </c>
      <c r="I59" s="13" t="str">
        <f t="shared" si="4"/>
        <v>yes</v>
      </c>
      <c r="J59" t="str">
        <f t="shared" si="2"/>
        <v>yes</v>
      </c>
      <c r="K59" s="49" t="str">
        <f t="shared" si="3"/>
        <v>yes</v>
      </c>
      <c r="M59" t="s">
        <v>14</v>
      </c>
    </row>
    <row r="60" spans="1:13" ht="12.75" customHeight="1">
      <c r="A60" s="25" t="s">
        <v>65</v>
      </c>
      <c r="B60" s="26">
        <v>38754</v>
      </c>
      <c r="C60" s="25" t="s">
        <v>9</v>
      </c>
      <c r="D60" s="25" t="s">
        <v>10</v>
      </c>
      <c r="E60" s="27">
        <v>310</v>
      </c>
      <c r="F60" s="25" t="s">
        <v>11</v>
      </c>
      <c r="G60" s="28" t="s">
        <v>15</v>
      </c>
      <c r="H60" s="28" t="s">
        <v>15</v>
      </c>
      <c r="I60" s="13" t="str">
        <f t="shared" si="4"/>
        <v>yes</v>
      </c>
      <c r="J60">
        <f t="shared" si="2"/>
      </c>
      <c r="K60" s="49">
        <f t="shared" si="3"/>
      </c>
      <c r="M60" t="s">
        <v>14</v>
      </c>
    </row>
    <row r="61" spans="1:13" ht="12.75" customHeight="1">
      <c r="A61" s="25" t="s">
        <v>65</v>
      </c>
      <c r="B61" s="26">
        <v>38761</v>
      </c>
      <c r="C61" s="25" t="s">
        <v>9</v>
      </c>
      <c r="D61" s="25" t="s">
        <v>10</v>
      </c>
      <c r="E61" s="27">
        <v>100</v>
      </c>
      <c r="F61" s="25" t="s">
        <v>11</v>
      </c>
      <c r="G61" s="33"/>
      <c r="H61" s="33"/>
      <c r="I61" s="13">
        <f t="shared" si="4"/>
      </c>
      <c r="J61">
        <f t="shared" si="2"/>
      </c>
      <c r="K61" s="49">
        <f t="shared" si="3"/>
      </c>
      <c r="M61" t="s">
        <v>14</v>
      </c>
    </row>
    <row r="62" spans="1:13" ht="12.75" customHeight="1">
      <c r="A62" s="25" t="s">
        <v>65</v>
      </c>
      <c r="B62" s="26">
        <v>38770</v>
      </c>
      <c r="C62" s="25" t="s">
        <v>9</v>
      </c>
      <c r="D62" s="25" t="s">
        <v>10</v>
      </c>
      <c r="E62" s="27">
        <v>100</v>
      </c>
      <c r="F62" s="25" t="s">
        <v>11</v>
      </c>
      <c r="G62" s="33"/>
      <c r="H62" s="33"/>
      <c r="I62" s="13">
        <f t="shared" si="4"/>
      </c>
      <c r="J62">
        <f t="shared" si="2"/>
      </c>
      <c r="K62" s="49">
        <f t="shared" si="3"/>
      </c>
      <c r="M62" t="s">
        <v>14</v>
      </c>
    </row>
    <row r="63" spans="1:13" ht="12.75" customHeight="1">
      <c r="A63" s="25" t="s">
        <v>65</v>
      </c>
      <c r="B63" s="26">
        <v>38782</v>
      </c>
      <c r="C63" s="25" t="s">
        <v>9</v>
      </c>
      <c r="D63" s="25" t="s">
        <v>10</v>
      </c>
      <c r="E63" s="27">
        <v>100</v>
      </c>
      <c r="F63" s="25" t="s">
        <v>11</v>
      </c>
      <c r="G63" s="33"/>
      <c r="H63" s="33"/>
      <c r="I63" s="13">
        <f t="shared" si="4"/>
      </c>
      <c r="J63">
        <f t="shared" si="2"/>
      </c>
      <c r="K63" s="49">
        <f t="shared" si="3"/>
      </c>
      <c r="M63" t="s">
        <v>14</v>
      </c>
    </row>
    <row r="64" spans="1:13" ht="12.75" customHeight="1">
      <c r="A64" s="25" t="s">
        <v>65</v>
      </c>
      <c r="B64" s="26">
        <v>38796</v>
      </c>
      <c r="C64" s="25" t="s">
        <v>9</v>
      </c>
      <c r="D64" s="25" t="s">
        <v>10</v>
      </c>
      <c r="E64" s="27">
        <v>100</v>
      </c>
      <c r="F64" s="25" t="s">
        <v>11</v>
      </c>
      <c r="G64" s="33"/>
      <c r="H64" s="33"/>
      <c r="I64" s="13">
        <f t="shared" si="4"/>
      </c>
      <c r="J64">
        <f t="shared" si="2"/>
      </c>
      <c r="K64" s="49">
        <f t="shared" si="3"/>
      </c>
      <c r="M64" t="s">
        <v>14</v>
      </c>
    </row>
    <row r="65" spans="1:13" ht="12.75" customHeight="1">
      <c r="A65" s="25" t="s">
        <v>65</v>
      </c>
      <c r="B65" s="26">
        <v>38803</v>
      </c>
      <c r="C65" s="25" t="s">
        <v>9</v>
      </c>
      <c r="D65" s="25" t="s">
        <v>10</v>
      </c>
      <c r="E65" s="27">
        <v>410</v>
      </c>
      <c r="F65" s="25" t="s">
        <v>11</v>
      </c>
      <c r="G65" s="28" t="s">
        <v>15</v>
      </c>
      <c r="H65" s="28" t="s">
        <v>15</v>
      </c>
      <c r="I65" s="13" t="str">
        <f t="shared" si="4"/>
        <v>yes</v>
      </c>
      <c r="J65" t="str">
        <f t="shared" si="2"/>
        <v>yes</v>
      </c>
      <c r="K65" s="49" t="str">
        <f t="shared" si="3"/>
        <v>yes</v>
      </c>
      <c r="M65" t="s">
        <v>14</v>
      </c>
    </row>
    <row r="66" spans="1:13" ht="12.75" customHeight="1">
      <c r="A66" s="25" t="s">
        <v>65</v>
      </c>
      <c r="B66" s="26">
        <v>38817</v>
      </c>
      <c r="C66" s="25" t="s">
        <v>9</v>
      </c>
      <c r="D66" s="25" t="s">
        <v>10</v>
      </c>
      <c r="E66" s="27">
        <v>100</v>
      </c>
      <c r="F66" s="25" t="s">
        <v>11</v>
      </c>
      <c r="G66" s="33"/>
      <c r="H66" s="33"/>
      <c r="I66" s="13">
        <f t="shared" si="4"/>
      </c>
      <c r="J66">
        <f t="shared" si="2"/>
      </c>
      <c r="K66" s="49">
        <f t="shared" si="3"/>
      </c>
      <c r="M66" t="s">
        <v>13</v>
      </c>
    </row>
    <row r="67" spans="1:12" ht="12.75" customHeight="1">
      <c r="A67" s="30"/>
      <c r="B67" s="31"/>
      <c r="C67" s="30"/>
      <c r="D67" s="30"/>
      <c r="E67" s="32"/>
      <c r="F67" s="30"/>
      <c r="G67" s="33">
        <f>COUNTIF(G33:G66,"yes")</f>
        <v>17</v>
      </c>
      <c r="H67" s="33">
        <f>COUNTIF(H33:H66,"yes")</f>
        <v>14</v>
      </c>
      <c r="I67" s="33">
        <f>COUNTIF(I33:I66,"yes")</f>
        <v>13</v>
      </c>
      <c r="J67" s="33">
        <f>COUNTIF(J33:J66,"yes")</f>
        <v>9</v>
      </c>
      <c r="K67" s="33">
        <f>COUNTIF(K33:K66,"yes")</f>
        <v>8</v>
      </c>
      <c r="L67" s="33">
        <f>65-31</f>
        <v>34</v>
      </c>
    </row>
    <row r="68" spans="6:11" ht="38.25">
      <c r="F68" s="30"/>
      <c r="G68" s="41" t="s">
        <v>77</v>
      </c>
      <c r="H68" s="41" t="s">
        <v>72</v>
      </c>
      <c r="I68" s="41" t="s">
        <v>73</v>
      </c>
      <c r="J68" s="41" t="s">
        <v>92</v>
      </c>
      <c r="K68" s="41" t="s">
        <v>91</v>
      </c>
    </row>
    <row r="69" spans="6:12" ht="12.75">
      <c r="F69" s="43" t="s">
        <v>74</v>
      </c>
      <c r="G69" s="44">
        <f aca="true" t="shared" si="5" ref="G69:L69">SUM(G4:G67)</f>
        <v>23</v>
      </c>
      <c r="H69" s="44">
        <f t="shared" si="5"/>
        <v>18</v>
      </c>
      <c r="I69" s="44">
        <f t="shared" si="5"/>
        <v>17</v>
      </c>
      <c r="J69" s="44">
        <f t="shared" si="5"/>
        <v>10</v>
      </c>
      <c r="K69" s="44">
        <f t="shared" si="5"/>
        <v>9</v>
      </c>
      <c r="L69" s="44">
        <f t="shared" si="5"/>
        <v>61</v>
      </c>
    </row>
    <row r="70" spans="6:12" ht="12.75">
      <c r="F70" s="43" t="s">
        <v>76</v>
      </c>
      <c r="G70" s="43"/>
      <c r="H70" s="44"/>
      <c r="I70" s="45"/>
      <c r="J70" s="45"/>
      <c r="K70" s="45"/>
      <c r="L70" s="44">
        <v>11</v>
      </c>
    </row>
    <row r="71" spans="9:12" ht="12.75">
      <c r="I71"/>
      <c r="J71" s="39" t="s">
        <v>90</v>
      </c>
      <c r="K71" s="39"/>
      <c r="L71" s="39">
        <v>34</v>
      </c>
    </row>
    <row r="72" spans="9:12" ht="12.75">
      <c r="I72" s="68" t="s">
        <v>76</v>
      </c>
      <c r="J72" s="40"/>
      <c r="K72" s="40"/>
      <c r="L72" s="39">
        <v>6</v>
      </c>
    </row>
  </sheetData>
  <sheetProtection/>
  <mergeCells count="2">
    <mergeCell ref="A3:I3"/>
    <mergeCell ref="A32:I32"/>
  </mergeCells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77"/>
  <sheetViews>
    <sheetView zoomScalePageLayoutView="0" workbookViewId="0" topLeftCell="B1">
      <pane ySplit="1" topLeftCell="A59" activePane="bottomLeft" state="frozen"/>
      <selection pane="topLeft" activeCell="A1" sqref="A1"/>
      <selection pane="bottomLeft" activeCell="H1" sqref="H1:H16384"/>
    </sheetView>
  </sheetViews>
  <sheetFormatPr defaultColWidth="9.140625" defaultRowHeight="12.75"/>
  <cols>
    <col min="1" max="1" width="5.57421875" style="0" customWidth="1"/>
    <col min="2" max="2" width="9.8515625" style="0" customWidth="1"/>
    <col min="6" max="8" width="12.8515625" style="0" customWidth="1"/>
    <col min="9" max="9" width="12.57421875" style="3" customWidth="1"/>
    <col min="10" max="10" width="10.28125" style="3" customWidth="1"/>
  </cols>
  <sheetData>
    <row r="1" spans="1:12" ht="38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41" t="s">
        <v>77</v>
      </c>
      <c r="H1" s="41" t="s">
        <v>72</v>
      </c>
      <c r="I1" s="41" t="s">
        <v>73</v>
      </c>
      <c r="J1" s="41" t="s">
        <v>91</v>
      </c>
      <c r="K1" s="7"/>
      <c r="L1" s="8" t="s">
        <v>6</v>
      </c>
    </row>
    <row r="2" spans="1:4" ht="12.75">
      <c r="A2" s="67" t="s">
        <v>88</v>
      </c>
      <c r="B2" s="38"/>
      <c r="C2" s="39"/>
      <c r="D2" s="39"/>
    </row>
    <row r="3" spans="1:8" ht="12.75">
      <c r="A3" s="66" t="s">
        <v>89</v>
      </c>
      <c r="B3" s="38"/>
      <c r="C3" s="39"/>
      <c r="D3" s="39"/>
      <c r="E3" s="39"/>
      <c r="F3" s="39"/>
      <c r="G3" s="39"/>
      <c r="H3" s="39"/>
    </row>
    <row r="4" spans="1:10" ht="12.75">
      <c r="A4" s="85" t="s">
        <v>32</v>
      </c>
      <c r="B4" s="86"/>
      <c r="C4" s="86"/>
      <c r="D4" s="86"/>
      <c r="E4" s="86"/>
      <c r="F4" s="86"/>
      <c r="G4" s="86"/>
      <c r="H4" s="86"/>
      <c r="I4" s="87"/>
      <c r="J4" s="74"/>
    </row>
    <row r="5" spans="1:12" ht="12.75">
      <c r="A5" t="s">
        <v>33</v>
      </c>
      <c r="B5" s="10">
        <v>37613</v>
      </c>
      <c r="C5" t="s">
        <v>9</v>
      </c>
      <c r="D5" t="s">
        <v>10</v>
      </c>
      <c r="E5">
        <v>200</v>
      </c>
      <c r="F5" t="s">
        <v>11</v>
      </c>
      <c r="G5" s="4" t="s">
        <v>15</v>
      </c>
      <c r="I5" s="13">
        <f aca="true" t="shared" si="0" ref="I5:I19">IF(E5&gt;235,"yes","")</f>
      </c>
      <c r="J5" s="11">
        <f>IF(E5&gt;400,"yes","")</f>
      </c>
      <c r="L5" t="s">
        <v>14</v>
      </c>
    </row>
    <row r="6" spans="1:12" ht="12.75">
      <c r="A6" t="s">
        <v>33</v>
      </c>
      <c r="B6" s="10">
        <v>37630</v>
      </c>
      <c r="C6" t="s">
        <v>9</v>
      </c>
      <c r="D6" t="s">
        <v>10</v>
      </c>
      <c r="E6">
        <v>3180</v>
      </c>
      <c r="F6" t="s">
        <v>11</v>
      </c>
      <c r="G6" s="4" t="s">
        <v>15</v>
      </c>
      <c r="H6" s="4" t="s">
        <v>15</v>
      </c>
      <c r="I6" s="13" t="str">
        <f t="shared" si="0"/>
        <v>yes</v>
      </c>
      <c r="J6" s="11" t="str">
        <f aca="true" t="shared" si="1" ref="J6:J69">IF(E6&gt;400,"yes","")</f>
        <v>yes</v>
      </c>
      <c r="K6" s="2"/>
      <c r="L6" t="s">
        <v>14</v>
      </c>
    </row>
    <row r="7" spans="1:12" ht="12.75">
      <c r="A7" t="s">
        <v>33</v>
      </c>
      <c r="B7" s="10">
        <v>37672</v>
      </c>
      <c r="C7" t="s">
        <v>9</v>
      </c>
      <c r="D7" t="s">
        <v>10</v>
      </c>
      <c r="E7">
        <v>100</v>
      </c>
      <c r="F7" t="s">
        <v>11</v>
      </c>
      <c r="I7" s="13">
        <f t="shared" si="0"/>
      </c>
      <c r="J7" s="11">
        <f t="shared" si="1"/>
      </c>
      <c r="L7" t="s">
        <v>14</v>
      </c>
    </row>
    <row r="8" spans="1:12" ht="12.75">
      <c r="A8" t="s">
        <v>33</v>
      </c>
      <c r="B8" s="10">
        <v>37677</v>
      </c>
      <c r="C8" t="s">
        <v>9</v>
      </c>
      <c r="D8" t="s">
        <v>10</v>
      </c>
      <c r="E8">
        <v>2880</v>
      </c>
      <c r="F8" t="s">
        <v>11</v>
      </c>
      <c r="G8" s="4" t="s">
        <v>15</v>
      </c>
      <c r="H8" s="4" t="s">
        <v>15</v>
      </c>
      <c r="I8" s="13" t="str">
        <f t="shared" si="0"/>
        <v>yes</v>
      </c>
      <c r="J8" s="11" t="str">
        <f t="shared" si="1"/>
        <v>yes</v>
      </c>
      <c r="K8" s="2"/>
      <c r="L8" t="s">
        <v>14</v>
      </c>
    </row>
    <row r="9" spans="1:12" ht="12.75">
      <c r="A9" t="s">
        <v>33</v>
      </c>
      <c r="B9" s="10">
        <v>37702</v>
      </c>
      <c r="C9" t="s">
        <v>9</v>
      </c>
      <c r="D9" t="s">
        <v>10</v>
      </c>
      <c r="E9">
        <v>100</v>
      </c>
      <c r="F9" t="s">
        <v>11</v>
      </c>
      <c r="I9" s="13">
        <f t="shared" si="0"/>
      </c>
      <c r="J9" s="11">
        <f t="shared" si="1"/>
      </c>
      <c r="L9" t="s">
        <v>14</v>
      </c>
    </row>
    <row r="10" spans="1:12" ht="12.75">
      <c r="A10" t="s">
        <v>33</v>
      </c>
      <c r="B10" s="10">
        <v>37825</v>
      </c>
      <c r="C10" t="s">
        <v>9</v>
      </c>
      <c r="D10" t="s">
        <v>10</v>
      </c>
      <c r="E10">
        <v>8050</v>
      </c>
      <c r="F10" t="s">
        <v>11</v>
      </c>
      <c r="G10" s="4" t="s">
        <v>15</v>
      </c>
      <c r="H10" s="4" t="s">
        <v>15</v>
      </c>
      <c r="I10" s="13" t="str">
        <f t="shared" si="0"/>
        <v>yes</v>
      </c>
      <c r="J10" s="11" t="str">
        <f t="shared" si="1"/>
        <v>yes</v>
      </c>
      <c r="K10" s="2"/>
      <c r="L10" t="s">
        <v>13</v>
      </c>
    </row>
    <row r="11" spans="1:12" ht="12.75">
      <c r="A11" t="s">
        <v>33</v>
      </c>
      <c r="B11" s="10">
        <v>37888</v>
      </c>
      <c r="C11" t="s">
        <v>9</v>
      </c>
      <c r="D11" t="s">
        <v>10</v>
      </c>
      <c r="E11">
        <v>1100</v>
      </c>
      <c r="F11" t="s">
        <v>11</v>
      </c>
      <c r="G11" s="4" t="s">
        <v>15</v>
      </c>
      <c r="H11" s="4" t="s">
        <v>15</v>
      </c>
      <c r="I11" s="13" t="str">
        <f t="shared" si="0"/>
        <v>yes</v>
      </c>
      <c r="J11" s="11" t="str">
        <f t="shared" si="1"/>
        <v>yes</v>
      </c>
      <c r="K11" s="2"/>
      <c r="L11" t="s">
        <v>13</v>
      </c>
    </row>
    <row r="12" spans="1:12" ht="12.75">
      <c r="A12" t="s">
        <v>33</v>
      </c>
      <c r="B12" s="10">
        <v>37999</v>
      </c>
      <c r="C12" t="s">
        <v>9</v>
      </c>
      <c r="D12" t="s">
        <v>10</v>
      </c>
      <c r="E12">
        <v>100</v>
      </c>
      <c r="F12" t="s">
        <v>11</v>
      </c>
      <c r="I12" s="13">
        <f t="shared" si="0"/>
      </c>
      <c r="J12" s="11">
        <f t="shared" si="1"/>
      </c>
      <c r="L12" t="s">
        <v>14</v>
      </c>
    </row>
    <row r="13" spans="1:12" ht="12.75">
      <c r="A13" t="s">
        <v>33</v>
      </c>
      <c r="B13" s="10">
        <v>38028</v>
      </c>
      <c r="C13" t="s">
        <v>9</v>
      </c>
      <c r="D13" t="s">
        <v>10</v>
      </c>
      <c r="E13">
        <v>100</v>
      </c>
      <c r="F13" t="s">
        <v>11</v>
      </c>
      <c r="I13" s="13">
        <f t="shared" si="0"/>
      </c>
      <c r="J13" s="11">
        <f t="shared" si="1"/>
      </c>
      <c r="L13" t="s">
        <v>14</v>
      </c>
    </row>
    <row r="14" spans="1:12" ht="12.75">
      <c r="A14" t="s">
        <v>33</v>
      </c>
      <c r="B14" s="10">
        <v>38042</v>
      </c>
      <c r="C14" t="s">
        <v>9</v>
      </c>
      <c r="D14" t="s">
        <v>10</v>
      </c>
      <c r="E14">
        <v>860</v>
      </c>
      <c r="F14" t="s">
        <v>11</v>
      </c>
      <c r="G14" s="4" t="s">
        <v>15</v>
      </c>
      <c r="H14" s="4" t="s">
        <v>15</v>
      </c>
      <c r="I14" s="13" t="str">
        <f t="shared" si="0"/>
        <v>yes</v>
      </c>
      <c r="J14" s="11" t="str">
        <f t="shared" si="1"/>
        <v>yes</v>
      </c>
      <c r="K14" s="2"/>
      <c r="L14" t="s">
        <v>14</v>
      </c>
    </row>
    <row r="15" spans="1:12" ht="12.75">
      <c r="A15" t="s">
        <v>33</v>
      </c>
      <c r="B15" s="10">
        <v>38055</v>
      </c>
      <c r="C15" t="s">
        <v>9</v>
      </c>
      <c r="D15" t="s">
        <v>10</v>
      </c>
      <c r="E15">
        <v>310</v>
      </c>
      <c r="F15" t="s">
        <v>11</v>
      </c>
      <c r="G15" s="4" t="s">
        <v>15</v>
      </c>
      <c r="H15" s="4" t="s">
        <v>15</v>
      </c>
      <c r="I15" s="13" t="str">
        <f t="shared" si="0"/>
        <v>yes</v>
      </c>
      <c r="J15" s="11">
        <f t="shared" si="1"/>
      </c>
      <c r="L15" t="s">
        <v>14</v>
      </c>
    </row>
    <row r="16" spans="1:12" ht="12.75">
      <c r="A16" t="s">
        <v>33</v>
      </c>
      <c r="B16" s="10">
        <v>38069</v>
      </c>
      <c r="C16" t="s">
        <v>9</v>
      </c>
      <c r="D16" t="s">
        <v>10</v>
      </c>
      <c r="E16">
        <v>630</v>
      </c>
      <c r="F16" t="s">
        <v>11</v>
      </c>
      <c r="G16" s="4" t="s">
        <v>15</v>
      </c>
      <c r="H16" s="4" t="s">
        <v>15</v>
      </c>
      <c r="I16" s="13" t="str">
        <f t="shared" si="0"/>
        <v>yes</v>
      </c>
      <c r="J16" s="11" t="str">
        <f t="shared" si="1"/>
        <v>yes</v>
      </c>
      <c r="K16" s="2"/>
      <c r="L16" t="s">
        <v>14</v>
      </c>
    </row>
    <row r="17" spans="1:12" ht="12.75">
      <c r="A17" t="s">
        <v>33</v>
      </c>
      <c r="B17" s="10">
        <v>38089</v>
      </c>
      <c r="C17" t="s">
        <v>9</v>
      </c>
      <c r="D17" t="s">
        <v>10</v>
      </c>
      <c r="E17">
        <v>100</v>
      </c>
      <c r="F17" t="s">
        <v>11</v>
      </c>
      <c r="I17" s="13">
        <f t="shared" si="0"/>
      </c>
      <c r="J17" s="11">
        <f t="shared" si="1"/>
      </c>
      <c r="L17" t="s">
        <v>13</v>
      </c>
    </row>
    <row r="18" spans="1:12" ht="12.75">
      <c r="A18" t="s">
        <v>33</v>
      </c>
      <c r="B18" s="10">
        <v>38108</v>
      </c>
      <c r="C18" t="s">
        <v>9</v>
      </c>
      <c r="D18" t="s">
        <v>10</v>
      </c>
      <c r="E18">
        <v>410</v>
      </c>
      <c r="F18" t="s">
        <v>11</v>
      </c>
      <c r="G18" s="4" t="s">
        <v>15</v>
      </c>
      <c r="H18" s="4" t="s">
        <v>15</v>
      </c>
      <c r="I18" s="13" t="str">
        <f t="shared" si="0"/>
        <v>yes</v>
      </c>
      <c r="J18" s="11" t="str">
        <f t="shared" si="1"/>
        <v>yes</v>
      </c>
      <c r="L18" t="s">
        <v>13</v>
      </c>
    </row>
    <row r="19" spans="1:12" ht="12.75">
      <c r="A19" t="s">
        <v>33</v>
      </c>
      <c r="B19" s="10">
        <v>38159</v>
      </c>
      <c r="C19" t="s">
        <v>9</v>
      </c>
      <c r="D19" t="s">
        <v>10</v>
      </c>
      <c r="E19">
        <v>8860</v>
      </c>
      <c r="F19" t="s">
        <v>11</v>
      </c>
      <c r="G19" s="4" t="s">
        <v>15</v>
      </c>
      <c r="H19" s="4" t="s">
        <v>15</v>
      </c>
      <c r="I19" s="13" t="str">
        <f t="shared" si="0"/>
        <v>yes</v>
      </c>
      <c r="J19" s="11" t="str">
        <f t="shared" si="1"/>
        <v>yes</v>
      </c>
      <c r="K19" s="2"/>
      <c r="L19" t="s">
        <v>13</v>
      </c>
    </row>
    <row r="20" spans="2:11" ht="12.75">
      <c r="B20" s="10"/>
      <c r="G20">
        <f>COUNTIF(G5:G19,"yes")</f>
        <v>10</v>
      </c>
      <c r="H20">
        <f>COUNTIF(H5:H19,"yes")</f>
        <v>9</v>
      </c>
      <c r="I20">
        <f>COUNTIF(I5:I19,"yes")</f>
        <v>9</v>
      </c>
      <c r="J20">
        <f>COUNTIF(J5:J19,"yes")</f>
        <v>8</v>
      </c>
      <c r="K20">
        <f>19-4</f>
        <v>15</v>
      </c>
    </row>
    <row r="21" spans="1:10" ht="12.75">
      <c r="A21" s="85" t="s">
        <v>34</v>
      </c>
      <c r="B21" s="86"/>
      <c r="C21" s="86"/>
      <c r="D21" s="86"/>
      <c r="E21" s="86"/>
      <c r="F21" s="86"/>
      <c r="G21" s="86"/>
      <c r="H21" s="86"/>
      <c r="I21" s="87"/>
      <c r="J21" s="11">
        <f t="shared" si="1"/>
      </c>
    </row>
    <row r="22" spans="1:12" ht="12.75">
      <c r="A22" t="s">
        <v>35</v>
      </c>
      <c r="B22" s="10">
        <v>37551</v>
      </c>
      <c r="C22" t="s">
        <v>9</v>
      </c>
      <c r="D22" t="s">
        <v>10</v>
      </c>
      <c r="E22">
        <v>100</v>
      </c>
      <c r="F22" t="s">
        <v>11</v>
      </c>
      <c r="I22" s="13">
        <f aca="true" t="shared" si="2" ref="I22:I50">IF(E22&gt;235,"yes","")</f>
      </c>
      <c r="J22" s="11">
        <f t="shared" si="1"/>
      </c>
      <c r="L22" t="s">
        <v>13</v>
      </c>
    </row>
    <row r="23" spans="1:12" ht="12.75">
      <c r="A23" t="s">
        <v>35</v>
      </c>
      <c r="B23" s="10">
        <v>37583</v>
      </c>
      <c r="C23" t="s">
        <v>9</v>
      </c>
      <c r="D23" t="s">
        <v>10</v>
      </c>
      <c r="E23">
        <v>310</v>
      </c>
      <c r="F23" t="s">
        <v>11</v>
      </c>
      <c r="G23" s="4" t="s">
        <v>15</v>
      </c>
      <c r="H23" s="4" t="s">
        <v>15</v>
      </c>
      <c r="I23" s="13" t="str">
        <f t="shared" si="2"/>
        <v>yes</v>
      </c>
      <c r="J23" s="11">
        <f t="shared" si="1"/>
      </c>
      <c r="L23" t="s">
        <v>14</v>
      </c>
    </row>
    <row r="24" spans="1:12" ht="12.75">
      <c r="A24" t="s">
        <v>35</v>
      </c>
      <c r="B24" s="10">
        <v>37601</v>
      </c>
      <c r="C24" t="s">
        <v>9</v>
      </c>
      <c r="D24" t="s">
        <v>10</v>
      </c>
      <c r="E24">
        <v>200</v>
      </c>
      <c r="F24" t="s">
        <v>11</v>
      </c>
      <c r="G24" s="4" t="s">
        <v>15</v>
      </c>
      <c r="I24" s="13">
        <f t="shared" si="2"/>
      </c>
      <c r="J24" s="11">
        <f t="shared" si="1"/>
      </c>
      <c r="L24" t="s">
        <v>14</v>
      </c>
    </row>
    <row r="25" spans="1:12" ht="12.75">
      <c r="A25" t="s">
        <v>35</v>
      </c>
      <c r="B25" s="10">
        <v>37613</v>
      </c>
      <c r="C25" t="s">
        <v>9</v>
      </c>
      <c r="D25" t="s">
        <v>10</v>
      </c>
      <c r="E25">
        <v>100</v>
      </c>
      <c r="F25" t="s">
        <v>11</v>
      </c>
      <c r="I25" s="13">
        <f t="shared" si="2"/>
      </c>
      <c r="J25" s="11">
        <f t="shared" si="1"/>
      </c>
      <c r="L25" t="s">
        <v>14</v>
      </c>
    </row>
    <row r="26" spans="1:12" ht="12.75">
      <c r="A26" t="s">
        <v>35</v>
      </c>
      <c r="B26" s="10">
        <v>37630</v>
      </c>
      <c r="C26" t="s">
        <v>9</v>
      </c>
      <c r="D26" t="s">
        <v>10</v>
      </c>
      <c r="E26">
        <v>3450</v>
      </c>
      <c r="F26" t="s">
        <v>11</v>
      </c>
      <c r="G26" s="4" t="s">
        <v>15</v>
      </c>
      <c r="H26" s="4" t="s">
        <v>15</v>
      </c>
      <c r="I26" s="13" t="str">
        <f t="shared" si="2"/>
        <v>yes</v>
      </c>
      <c r="J26" s="11" t="str">
        <f t="shared" si="1"/>
        <v>yes</v>
      </c>
      <c r="K26" s="2"/>
      <c r="L26" t="s">
        <v>14</v>
      </c>
    </row>
    <row r="27" spans="1:12" ht="12.75">
      <c r="A27" t="s">
        <v>35</v>
      </c>
      <c r="B27" s="10">
        <v>37642</v>
      </c>
      <c r="C27" t="s">
        <v>9</v>
      </c>
      <c r="D27" t="s">
        <v>10</v>
      </c>
      <c r="E27">
        <v>860</v>
      </c>
      <c r="F27" t="s">
        <v>11</v>
      </c>
      <c r="G27" s="4" t="s">
        <v>15</v>
      </c>
      <c r="H27" s="4" t="s">
        <v>15</v>
      </c>
      <c r="I27" s="13" t="str">
        <f t="shared" si="2"/>
        <v>yes</v>
      </c>
      <c r="J27" s="11" t="str">
        <f t="shared" si="1"/>
        <v>yes</v>
      </c>
      <c r="K27" s="2"/>
      <c r="L27" t="s">
        <v>14</v>
      </c>
    </row>
    <row r="28" spans="1:12" ht="12.75">
      <c r="A28" t="s">
        <v>35</v>
      </c>
      <c r="B28" s="10">
        <v>37656</v>
      </c>
      <c r="C28" t="s">
        <v>9</v>
      </c>
      <c r="D28" t="s">
        <v>10</v>
      </c>
      <c r="E28">
        <v>200</v>
      </c>
      <c r="F28" t="s">
        <v>11</v>
      </c>
      <c r="G28" s="4" t="s">
        <v>15</v>
      </c>
      <c r="I28" s="13">
        <f t="shared" si="2"/>
      </c>
      <c r="J28" s="11">
        <f t="shared" si="1"/>
      </c>
      <c r="L28" t="s">
        <v>14</v>
      </c>
    </row>
    <row r="29" spans="1:12" ht="12.75">
      <c r="A29" t="s">
        <v>35</v>
      </c>
      <c r="B29" s="10">
        <v>37672</v>
      </c>
      <c r="C29" t="s">
        <v>9</v>
      </c>
      <c r="D29" t="s">
        <v>10</v>
      </c>
      <c r="E29">
        <v>100</v>
      </c>
      <c r="F29" t="s">
        <v>11</v>
      </c>
      <c r="I29" s="13">
        <f t="shared" si="2"/>
      </c>
      <c r="J29" s="11">
        <f t="shared" si="1"/>
      </c>
      <c r="L29" t="s">
        <v>14</v>
      </c>
    </row>
    <row r="30" spans="1:12" ht="12.75">
      <c r="A30" t="s">
        <v>35</v>
      </c>
      <c r="B30" s="10">
        <v>37677</v>
      </c>
      <c r="C30" t="s">
        <v>9</v>
      </c>
      <c r="D30" t="s">
        <v>10</v>
      </c>
      <c r="E30">
        <v>9880</v>
      </c>
      <c r="F30" t="s">
        <v>11</v>
      </c>
      <c r="G30" s="4" t="s">
        <v>15</v>
      </c>
      <c r="H30" s="4" t="s">
        <v>15</v>
      </c>
      <c r="I30" s="13" t="str">
        <f t="shared" si="2"/>
        <v>yes</v>
      </c>
      <c r="J30" s="11" t="str">
        <f t="shared" si="1"/>
        <v>yes</v>
      </c>
      <c r="K30" s="2"/>
      <c r="L30" t="s">
        <v>14</v>
      </c>
    </row>
    <row r="31" spans="1:12" ht="12.75">
      <c r="A31" t="s">
        <v>35</v>
      </c>
      <c r="B31" s="10">
        <v>37693</v>
      </c>
      <c r="C31" t="s">
        <v>9</v>
      </c>
      <c r="D31" t="s">
        <v>10</v>
      </c>
      <c r="E31">
        <v>200</v>
      </c>
      <c r="F31" t="s">
        <v>11</v>
      </c>
      <c r="G31" s="4" t="s">
        <v>15</v>
      </c>
      <c r="I31" s="13">
        <f t="shared" si="2"/>
      </c>
      <c r="J31" s="11">
        <f t="shared" si="1"/>
      </c>
      <c r="L31" t="s">
        <v>14</v>
      </c>
    </row>
    <row r="32" spans="1:12" ht="12.75">
      <c r="A32" t="s">
        <v>35</v>
      </c>
      <c r="B32" s="10">
        <v>37702</v>
      </c>
      <c r="C32" t="s">
        <v>9</v>
      </c>
      <c r="D32" t="s">
        <v>10</v>
      </c>
      <c r="E32">
        <v>4810</v>
      </c>
      <c r="F32" t="s">
        <v>11</v>
      </c>
      <c r="G32" s="4" t="s">
        <v>15</v>
      </c>
      <c r="H32" s="4" t="s">
        <v>15</v>
      </c>
      <c r="I32" s="13" t="str">
        <f t="shared" si="2"/>
        <v>yes</v>
      </c>
      <c r="J32" s="11" t="str">
        <f t="shared" si="1"/>
        <v>yes</v>
      </c>
      <c r="K32" s="2"/>
      <c r="L32" t="s">
        <v>14</v>
      </c>
    </row>
    <row r="33" spans="1:12" ht="12.75">
      <c r="A33" t="s">
        <v>35</v>
      </c>
      <c r="B33" s="10">
        <v>37736</v>
      </c>
      <c r="C33" t="s">
        <v>9</v>
      </c>
      <c r="D33" t="s">
        <v>10</v>
      </c>
      <c r="E33">
        <v>740</v>
      </c>
      <c r="F33" t="s">
        <v>11</v>
      </c>
      <c r="G33" s="4" t="s">
        <v>15</v>
      </c>
      <c r="H33" s="4" t="s">
        <v>15</v>
      </c>
      <c r="I33" s="13" t="str">
        <f t="shared" si="2"/>
        <v>yes</v>
      </c>
      <c r="J33" s="11" t="str">
        <f t="shared" si="1"/>
        <v>yes</v>
      </c>
      <c r="K33" s="2"/>
      <c r="L33" t="s">
        <v>13</v>
      </c>
    </row>
    <row r="34" spans="1:12" ht="12.75">
      <c r="A34" t="s">
        <v>35</v>
      </c>
      <c r="B34" s="10">
        <v>37768</v>
      </c>
      <c r="C34" t="s">
        <v>9</v>
      </c>
      <c r="D34" t="s">
        <v>10</v>
      </c>
      <c r="E34">
        <v>200</v>
      </c>
      <c r="F34" t="s">
        <v>11</v>
      </c>
      <c r="G34" s="4" t="s">
        <v>15</v>
      </c>
      <c r="I34" s="13">
        <f t="shared" si="2"/>
      </c>
      <c r="J34" s="11">
        <f t="shared" si="1"/>
      </c>
      <c r="L34" t="s">
        <v>13</v>
      </c>
    </row>
    <row r="35" spans="1:12" ht="12.75">
      <c r="A35" t="s">
        <v>35</v>
      </c>
      <c r="B35" s="10">
        <v>37797</v>
      </c>
      <c r="C35" t="s">
        <v>9</v>
      </c>
      <c r="D35" t="s">
        <v>10</v>
      </c>
      <c r="E35">
        <v>7100</v>
      </c>
      <c r="F35" t="s">
        <v>11</v>
      </c>
      <c r="G35" s="4" t="s">
        <v>15</v>
      </c>
      <c r="H35" s="4" t="s">
        <v>15</v>
      </c>
      <c r="I35" s="13" t="str">
        <f t="shared" si="2"/>
        <v>yes</v>
      </c>
      <c r="J35" s="11" t="str">
        <f t="shared" si="1"/>
        <v>yes</v>
      </c>
      <c r="K35" s="2"/>
      <c r="L35" t="s">
        <v>13</v>
      </c>
    </row>
    <row r="36" spans="1:12" ht="12.75">
      <c r="A36" t="s">
        <v>35</v>
      </c>
      <c r="B36" s="10">
        <v>37825</v>
      </c>
      <c r="C36" t="s">
        <v>9</v>
      </c>
      <c r="D36" t="s">
        <v>10</v>
      </c>
      <c r="E36">
        <v>100</v>
      </c>
      <c r="F36" t="s">
        <v>11</v>
      </c>
      <c r="I36" s="13">
        <f t="shared" si="2"/>
      </c>
      <c r="J36" s="11">
        <f t="shared" si="1"/>
      </c>
      <c r="L36" t="s">
        <v>13</v>
      </c>
    </row>
    <row r="37" spans="1:12" ht="12.75">
      <c r="A37" t="s">
        <v>35</v>
      </c>
      <c r="B37" s="10">
        <v>37860</v>
      </c>
      <c r="C37" t="s">
        <v>9</v>
      </c>
      <c r="D37" t="s">
        <v>10</v>
      </c>
      <c r="E37">
        <v>1220</v>
      </c>
      <c r="F37" t="s">
        <v>11</v>
      </c>
      <c r="G37" s="4" t="s">
        <v>15</v>
      </c>
      <c r="H37" s="4" t="s">
        <v>15</v>
      </c>
      <c r="I37" s="13" t="str">
        <f t="shared" si="2"/>
        <v>yes</v>
      </c>
      <c r="J37" s="11" t="str">
        <f t="shared" si="1"/>
        <v>yes</v>
      </c>
      <c r="K37" s="2"/>
      <c r="L37" t="s">
        <v>13</v>
      </c>
    </row>
    <row r="38" spans="1:12" ht="12.75">
      <c r="A38" t="s">
        <v>35</v>
      </c>
      <c r="B38" s="10">
        <v>37888</v>
      </c>
      <c r="C38" t="s">
        <v>9</v>
      </c>
      <c r="D38" t="s">
        <v>10</v>
      </c>
      <c r="E38">
        <v>100</v>
      </c>
      <c r="F38" t="s">
        <v>11</v>
      </c>
      <c r="I38" s="13">
        <f t="shared" si="2"/>
      </c>
      <c r="J38" s="11">
        <f t="shared" si="1"/>
      </c>
      <c r="L38" t="s">
        <v>13</v>
      </c>
    </row>
    <row r="39" spans="1:12" ht="12.75">
      <c r="A39" t="s">
        <v>35</v>
      </c>
      <c r="B39" s="10">
        <v>37916</v>
      </c>
      <c r="C39" t="s">
        <v>9</v>
      </c>
      <c r="D39" t="s">
        <v>10</v>
      </c>
      <c r="E39">
        <v>850</v>
      </c>
      <c r="F39" t="s">
        <v>11</v>
      </c>
      <c r="G39" s="4" t="s">
        <v>15</v>
      </c>
      <c r="H39" s="4" t="s">
        <v>15</v>
      </c>
      <c r="I39" s="13" t="str">
        <f t="shared" si="2"/>
        <v>yes</v>
      </c>
      <c r="J39" s="11" t="str">
        <f t="shared" si="1"/>
        <v>yes</v>
      </c>
      <c r="K39" s="2"/>
      <c r="L39" t="s">
        <v>13</v>
      </c>
    </row>
    <row r="40" spans="1:12" ht="12.75">
      <c r="A40" t="s">
        <v>35</v>
      </c>
      <c r="B40" s="10">
        <v>37944</v>
      </c>
      <c r="C40" t="s">
        <v>9</v>
      </c>
      <c r="D40" t="s">
        <v>10</v>
      </c>
      <c r="E40">
        <v>4640</v>
      </c>
      <c r="F40" t="s">
        <v>11</v>
      </c>
      <c r="G40" s="4" t="s">
        <v>15</v>
      </c>
      <c r="H40" s="4" t="s">
        <v>15</v>
      </c>
      <c r="I40" s="13" t="str">
        <f t="shared" si="2"/>
        <v>yes</v>
      </c>
      <c r="J40" s="11" t="str">
        <f t="shared" si="1"/>
        <v>yes</v>
      </c>
      <c r="K40" s="2"/>
      <c r="L40" t="s">
        <v>14</v>
      </c>
    </row>
    <row r="41" spans="1:12" ht="12.75">
      <c r="A41" t="s">
        <v>35</v>
      </c>
      <c r="B41" s="10">
        <v>37968</v>
      </c>
      <c r="C41" t="s">
        <v>9</v>
      </c>
      <c r="D41" t="s">
        <v>10</v>
      </c>
      <c r="E41">
        <v>100</v>
      </c>
      <c r="F41" t="s">
        <v>11</v>
      </c>
      <c r="I41" s="13">
        <f t="shared" si="2"/>
      </c>
      <c r="J41" s="11">
        <f t="shared" si="1"/>
      </c>
      <c r="L41" t="s">
        <v>14</v>
      </c>
    </row>
    <row r="42" spans="1:12" ht="12.75">
      <c r="A42" t="s">
        <v>35</v>
      </c>
      <c r="B42" s="10">
        <v>37977</v>
      </c>
      <c r="C42" t="s">
        <v>9</v>
      </c>
      <c r="D42" t="s">
        <v>10</v>
      </c>
      <c r="E42">
        <v>100</v>
      </c>
      <c r="F42" t="s">
        <v>11</v>
      </c>
      <c r="I42" s="13">
        <f t="shared" si="2"/>
      </c>
      <c r="J42" s="11">
        <f t="shared" si="1"/>
      </c>
      <c r="L42" t="s">
        <v>14</v>
      </c>
    </row>
    <row r="43" spans="1:12" ht="12.75">
      <c r="A43" t="s">
        <v>35</v>
      </c>
      <c r="B43" s="10">
        <v>37999</v>
      </c>
      <c r="C43" t="s">
        <v>9</v>
      </c>
      <c r="D43" t="s">
        <v>10</v>
      </c>
      <c r="E43">
        <v>100</v>
      </c>
      <c r="F43" t="s">
        <v>11</v>
      </c>
      <c r="I43" s="13">
        <f t="shared" si="2"/>
      </c>
      <c r="J43" s="11">
        <f t="shared" si="1"/>
      </c>
      <c r="L43" t="s">
        <v>14</v>
      </c>
    </row>
    <row r="44" spans="1:12" ht="12.75">
      <c r="A44" t="s">
        <v>35</v>
      </c>
      <c r="B44" s="10">
        <v>38013</v>
      </c>
      <c r="C44" t="s">
        <v>9</v>
      </c>
      <c r="D44" t="s">
        <v>10</v>
      </c>
      <c r="E44">
        <v>6770</v>
      </c>
      <c r="F44" t="s">
        <v>11</v>
      </c>
      <c r="G44" s="4" t="s">
        <v>15</v>
      </c>
      <c r="H44" s="4" t="s">
        <v>15</v>
      </c>
      <c r="I44" s="13" t="str">
        <f t="shared" si="2"/>
        <v>yes</v>
      </c>
      <c r="J44" s="11" t="str">
        <f t="shared" si="1"/>
        <v>yes</v>
      </c>
      <c r="K44" s="2"/>
      <c r="L44" t="s">
        <v>14</v>
      </c>
    </row>
    <row r="45" spans="1:12" ht="12.75">
      <c r="A45" t="s">
        <v>35</v>
      </c>
      <c r="B45" s="10">
        <v>38028</v>
      </c>
      <c r="C45" t="s">
        <v>9</v>
      </c>
      <c r="D45" t="s">
        <v>10</v>
      </c>
      <c r="E45">
        <v>100</v>
      </c>
      <c r="F45" t="s">
        <v>11</v>
      </c>
      <c r="I45" s="13">
        <f t="shared" si="2"/>
      </c>
      <c r="J45" s="11">
        <f t="shared" si="1"/>
      </c>
      <c r="L45" t="s">
        <v>14</v>
      </c>
    </row>
    <row r="46" spans="1:12" ht="12.75">
      <c r="A46" t="s">
        <v>35</v>
      </c>
      <c r="B46" s="10">
        <v>38055</v>
      </c>
      <c r="C46" t="s">
        <v>9</v>
      </c>
      <c r="D46" t="s">
        <v>10</v>
      </c>
      <c r="E46">
        <v>5560</v>
      </c>
      <c r="F46" t="s">
        <v>11</v>
      </c>
      <c r="G46" s="4" t="s">
        <v>15</v>
      </c>
      <c r="H46" s="4" t="s">
        <v>15</v>
      </c>
      <c r="I46" s="13" t="str">
        <f t="shared" si="2"/>
        <v>yes</v>
      </c>
      <c r="J46" s="11" t="str">
        <f t="shared" si="1"/>
        <v>yes</v>
      </c>
      <c r="K46" s="2"/>
      <c r="L46" t="s">
        <v>14</v>
      </c>
    </row>
    <row r="47" spans="1:12" ht="12.75">
      <c r="A47" t="s">
        <v>35</v>
      </c>
      <c r="B47" s="10">
        <v>38070</v>
      </c>
      <c r="C47" t="s">
        <v>9</v>
      </c>
      <c r="D47" t="s">
        <v>10</v>
      </c>
      <c r="E47">
        <v>7120</v>
      </c>
      <c r="F47" t="s">
        <v>11</v>
      </c>
      <c r="G47" s="4" t="s">
        <v>15</v>
      </c>
      <c r="H47" s="4" t="s">
        <v>15</v>
      </c>
      <c r="I47" s="13" t="str">
        <f t="shared" si="2"/>
        <v>yes</v>
      </c>
      <c r="J47" s="11" t="str">
        <f t="shared" si="1"/>
        <v>yes</v>
      </c>
      <c r="K47" s="2"/>
      <c r="L47" t="s">
        <v>14</v>
      </c>
    </row>
    <row r="48" spans="1:12" ht="12.75">
      <c r="A48" t="s">
        <v>35</v>
      </c>
      <c r="B48" s="10">
        <v>38089</v>
      </c>
      <c r="C48" t="s">
        <v>9</v>
      </c>
      <c r="D48" t="s">
        <v>10</v>
      </c>
      <c r="E48">
        <v>310</v>
      </c>
      <c r="F48" t="s">
        <v>11</v>
      </c>
      <c r="G48" s="4" t="s">
        <v>15</v>
      </c>
      <c r="H48" s="4" t="s">
        <v>15</v>
      </c>
      <c r="I48" s="13" t="str">
        <f t="shared" si="2"/>
        <v>yes</v>
      </c>
      <c r="J48" s="11">
        <f t="shared" si="1"/>
      </c>
      <c r="L48" t="s">
        <v>13</v>
      </c>
    </row>
    <row r="49" spans="1:12" ht="12.75">
      <c r="A49" t="s">
        <v>35</v>
      </c>
      <c r="B49" s="10">
        <v>38108</v>
      </c>
      <c r="C49" t="s">
        <v>9</v>
      </c>
      <c r="D49" t="s">
        <v>10</v>
      </c>
      <c r="E49">
        <v>410</v>
      </c>
      <c r="F49" t="s">
        <v>11</v>
      </c>
      <c r="G49" s="4" t="s">
        <v>15</v>
      </c>
      <c r="H49" s="4" t="s">
        <v>15</v>
      </c>
      <c r="I49" s="13" t="str">
        <f t="shared" si="2"/>
        <v>yes</v>
      </c>
      <c r="J49" s="11" t="str">
        <f t="shared" si="1"/>
        <v>yes</v>
      </c>
      <c r="L49" t="s">
        <v>13</v>
      </c>
    </row>
    <row r="50" spans="1:12" ht="12.75">
      <c r="A50" t="s">
        <v>35</v>
      </c>
      <c r="B50" s="10">
        <v>38159</v>
      </c>
      <c r="C50" t="s">
        <v>9</v>
      </c>
      <c r="D50" t="s">
        <v>10</v>
      </c>
      <c r="E50">
        <v>200</v>
      </c>
      <c r="F50" t="s">
        <v>11</v>
      </c>
      <c r="G50" s="4" t="s">
        <v>15</v>
      </c>
      <c r="I50" s="13">
        <f t="shared" si="2"/>
      </c>
      <c r="J50" s="11">
        <f t="shared" si="1"/>
      </c>
      <c r="L50" t="s">
        <v>13</v>
      </c>
    </row>
    <row r="51" spans="7:11" ht="12.75">
      <c r="G51">
        <f>COUNTIF(G22:G50,"yes")</f>
        <v>20</v>
      </c>
      <c r="H51">
        <f>COUNTIF(H22:H50,"yes")</f>
        <v>15</v>
      </c>
      <c r="I51">
        <f>COUNTIF(I22:I50,"yes")</f>
        <v>15</v>
      </c>
      <c r="J51">
        <f>COUNTIF(J22:J50,"yes")</f>
        <v>13</v>
      </c>
      <c r="K51">
        <f>50-21</f>
        <v>29</v>
      </c>
    </row>
    <row r="52" spans="2:10" ht="12.75">
      <c r="B52" s="10"/>
      <c r="I52" s="54"/>
      <c r="J52" s="11">
        <f t="shared" si="1"/>
      </c>
    </row>
    <row r="53" spans="1:10" ht="12.75">
      <c r="A53" s="85" t="s">
        <v>36</v>
      </c>
      <c r="B53" s="86"/>
      <c r="C53" s="86"/>
      <c r="D53" s="86"/>
      <c r="E53" s="86"/>
      <c r="F53" s="86"/>
      <c r="G53" s="86"/>
      <c r="H53" s="86"/>
      <c r="I53" s="86"/>
      <c r="J53" s="11">
        <f t="shared" si="1"/>
      </c>
    </row>
    <row r="54" spans="1:12" ht="12.75">
      <c r="A54" t="s">
        <v>37</v>
      </c>
      <c r="B54" s="10">
        <v>37613</v>
      </c>
      <c r="C54" t="s">
        <v>9</v>
      </c>
      <c r="D54" t="s">
        <v>10</v>
      </c>
      <c r="E54">
        <v>410</v>
      </c>
      <c r="F54" t="s">
        <v>11</v>
      </c>
      <c r="G54" s="4" t="s">
        <v>15</v>
      </c>
      <c r="H54" s="4" t="s">
        <v>15</v>
      </c>
      <c r="I54" s="13" t="str">
        <f aca="true" t="shared" si="3" ref="I54:I73">IF(E54&gt;235,"yes","")</f>
        <v>yes</v>
      </c>
      <c r="J54" s="11" t="str">
        <f t="shared" si="1"/>
        <v>yes</v>
      </c>
      <c r="L54" t="s">
        <v>14</v>
      </c>
    </row>
    <row r="55" spans="1:12" ht="12.75">
      <c r="A55" t="s">
        <v>37</v>
      </c>
      <c r="B55" s="10">
        <v>37630</v>
      </c>
      <c r="C55" t="s">
        <v>9</v>
      </c>
      <c r="D55" t="s">
        <v>10</v>
      </c>
      <c r="E55">
        <v>2160</v>
      </c>
      <c r="F55" t="s">
        <v>11</v>
      </c>
      <c r="G55" s="4" t="s">
        <v>15</v>
      </c>
      <c r="H55" s="4" t="s">
        <v>15</v>
      </c>
      <c r="I55" s="13" t="str">
        <f t="shared" si="3"/>
        <v>yes</v>
      </c>
      <c r="J55" s="11" t="str">
        <f t="shared" si="1"/>
        <v>yes</v>
      </c>
      <c r="K55" s="2"/>
      <c r="L55" t="s">
        <v>14</v>
      </c>
    </row>
    <row r="56" spans="1:12" ht="12.75">
      <c r="A56" t="s">
        <v>37</v>
      </c>
      <c r="B56" s="10">
        <v>37672</v>
      </c>
      <c r="C56" t="s">
        <v>9</v>
      </c>
      <c r="D56" t="s">
        <v>10</v>
      </c>
      <c r="E56">
        <v>100</v>
      </c>
      <c r="F56" t="s">
        <v>11</v>
      </c>
      <c r="I56" s="13">
        <f t="shared" si="3"/>
      </c>
      <c r="J56" s="11">
        <f t="shared" si="1"/>
      </c>
      <c r="L56" t="s">
        <v>14</v>
      </c>
    </row>
    <row r="57" spans="1:12" ht="12.75">
      <c r="A57" t="s">
        <v>37</v>
      </c>
      <c r="B57" s="10">
        <v>37677</v>
      </c>
      <c r="C57" t="s">
        <v>9</v>
      </c>
      <c r="D57" t="s">
        <v>10</v>
      </c>
      <c r="E57">
        <v>8620</v>
      </c>
      <c r="F57" t="s">
        <v>11</v>
      </c>
      <c r="G57" s="4" t="s">
        <v>15</v>
      </c>
      <c r="H57" s="4" t="s">
        <v>15</v>
      </c>
      <c r="I57" s="13" t="str">
        <f t="shared" si="3"/>
        <v>yes</v>
      </c>
      <c r="J57" s="11" t="str">
        <f t="shared" si="1"/>
        <v>yes</v>
      </c>
      <c r="K57" s="2"/>
      <c r="L57" t="s">
        <v>14</v>
      </c>
    </row>
    <row r="58" spans="1:12" ht="12.75">
      <c r="A58" t="s">
        <v>37</v>
      </c>
      <c r="B58" s="10">
        <v>37693</v>
      </c>
      <c r="C58" t="s">
        <v>9</v>
      </c>
      <c r="D58" t="s">
        <v>10</v>
      </c>
      <c r="E58">
        <v>100</v>
      </c>
      <c r="F58" t="s">
        <v>11</v>
      </c>
      <c r="I58" s="13">
        <f t="shared" si="3"/>
      </c>
      <c r="J58" s="11">
        <f t="shared" si="1"/>
      </c>
      <c r="L58" t="s">
        <v>14</v>
      </c>
    </row>
    <row r="59" spans="1:12" ht="12.75">
      <c r="A59" t="s">
        <v>37</v>
      </c>
      <c r="B59" s="10">
        <v>37702</v>
      </c>
      <c r="C59" t="s">
        <v>9</v>
      </c>
      <c r="D59" t="s">
        <v>10</v>
      </c>
      <c r="E59">
        <v>100</v>
      </c>
      <c r="F59" t="s">
        <v>11</v>
      </c>
      <c r="I59" s="13">
        <f t="shared" si="3"/>
      </c>
      <c r="J59" s="11">
        <f t="shared" si="1"/>
      </c>
      <c r="L59" t="s">
        <v>14</v>
      </c>
    </row>
    <row r="60" spans="1:12" ht="12.75">
      <c r="A60" t="s">
        <v>37</v>
      </c>
      <c r="B60" s="10">
        <v>37733</v>
      </c>
      <c r="C60" t="s">
        <v>9</v>
      </c>
      <c r="D60" t="s">
        <v>10</v>
      </c>
      <c r="E60">
        <v>100</v>
      </c>
      <c r="F60" t="s">
        <v>11</v>
      </c>
      <c r="I60" s="13">
        <f t="shared" si="3"/>
      </c>
      <c r="J60" s="11">
        <f t="shared" si="1"/>
      </c>
      <c r="L60" t="s">
        <v>13</v>
      </c>
    </row>
    <row r="61" spans="1:12" ht="12.75">
      <c r="A61" t="s">
        <v>37</v>
      </c>
      <c r="B61" s="10">
        <v>37768</v>
      </c>
      <c r="C61" t="s">
        <v>9</v>
      </c>
      <c r="D61" t="s">
        <v>10</v>
      </c>
      <c r="E61">
        <v>3410</v>
      </c>
      <c r="F61" t="s">
        <v>11</v>
      </c>
      <c r="G61" s="4" t="s">
        <v>15</v>
      </c>
      <c r="H61" s="4" t="s">
        <v>15</v>
      </c>
      <c r="I61" s="13" t="str">
        <f t="shared" si="3"/>
        <v>yes</v>
      </c>
      <c r="J61" s="11" t="str">
        <f t="shared" si="1"/>
        <v>yes</v>
      </c>
      <c r="K61" s="2"/>
      <c r="L61" t="s">
        <v>13</v>
      </c>
    </row>
    <row r="62" spans="1:12" ht="12.75">
      <c r="A62" t="s">
        <v>37</v>
      </c>
      <c r="B62" s="10">
        <v>37916</v>
      </c>
      <c r="C62" t="s">
        <v>9</v>
      </c>
      <c r="D62" t="s">
        <v>10</v>
      </c>
      <c r="E62">
        <v>410</v>
      </c>
      <c r="F62" t="s">
        <v>11</v>
      </c>
      <c r="G62" s="4" t="s">
        <v>15</v>
      </c>
      <c r="H62" s="4" t="s">
        <v>15</v>
      </c>
      <c r="I62" s="13" t="str">
        <f t="shared" si="3"/>
        <v>yes</v>
      </c>
      <c r="J62" s="11" t="str">
        <f t="shared" si="1"/>
        <v>yes</v>
      </c>
      <c r="L62" t="s">
        <v>13</v>
      </c>
    </row>
    <row r="63" spans="1:12" ht="12.75">
      <c r="A63" t="s">
        <v>37</v>
      </c>
      <c r="B63" s="10">
        <v>37968</v>
      </c>
      <c r="C63" t="s">
        <v>9</v>
      </c>
      <c r="D63" t="s">
        <v>10</v>
      </c>
      <c r="E63">
        <v>100</v>
      </c>
      <c r="F63" t="s">
        <v>11</v>
      </c>
      <c r="I63" s="13">
        <f t="shared" si="3"/>
      </c>
      <c r="J63" s="11">
        <f t="shared" si="1"/>
      </c>
      <c r="L63" t="s">
        <v>14</v>
      </c>
    </row>
    <row r="64" spans="1:12" ht="12.75">
      <c r="A64" t="s">
        <v>37</v>
      </c>
      <c r="B64" s="10">
        <v>37977</v>
      </c>
      <c r="C64" t="s">
        <v>9</v>
      </c>
      <c r="D64" t="s">
        <v>10</v>
      </c>
      <c r="E64">
        <v>100</v>
      </c>
      <c r="F64" t="s">
        <v>11</v>
      </c>
      <c r="I64" s="13">
        <f t="shared" si="3"/>
      </c>
      <c r="J64" s="11">
        <f t="shared" si="1"/>
      </c>
      <c r="L64" t="s">
        <v>14</v>
      </c>
    </row>
    <row r="65" spans="1:12" ht="12.75">
      <c r="A65" t="s">
        <v>37</v>
      </c>
      <c r="B65" s="10">
        <v>38001</v>
      </c>
      <c r="C65" t="s">
        <v>9</v>
      </c>
      <c r="D65" t="s">
        <v>10</v>
      </c>
      <c r="E65">
        <v>100</v>
      </c>
      <c r="F65" t="s">
        <v>11</v>
      </c>
      <c r="I65" s="13">
        <f t="shared" si="3"/>
      </c>
      <c r="J65" s="11">
        <f t="shared" si="1"/>
      </c>
      <c r="L65" t="s">
        <v>14</v>
      </c>
    </row>
    <row r="66" spans="1:12" ht="12.75">
      <c r="A66" t="s">
        <v>37</v>
      </c>
      <c r="B66" s="10">
        <v>38013</v>
      </c>
      <c r="C66" t="s">
        <v>9</v>
      </c>
      <c r="D66" t="s">
        <v>10</v>
      </c>
      <c r="E66">
        <v>100</v>
      </c>
      <c r="F66" t="s">
        <v>11</v>
      </c>
      <c r="I66" s="13">
        <f t="shared" si="3"/>
      </c>
      <c r="J66" s="11">
        <f t="shared" si="1"/>
      </c>
      <c r="L66" t="s">
        <v>14</v>
      </c>
    </row>
    <row r="67" spans="1:12" ht="12.75">
      <c r="A67" t="s">
        <v>37</v>
      </c>
      <c r="B67" s="10">
        <v>38028</v>
      </c>
      <c r="C67" t="s">
        <v>9</v>
      </c>
      <c r="D67" t="s">
        <v>10</v>
      </c>
      <c r="E67">
        <v>100</v>
      </c>
      <c r="F67" t="s">
        <v>11</v>
      </c>
      <c r="I67" s="13">
        <f t="shared" si="3"/>
      </c>
      <c r="J67" s="11">
        <f t="shared" si="1"/>
      </c>
      <c r="L67" t="s">
        <v>14</v>
      </c>
    </row>
    <row r="68" spans="1:12" ht="12.75">
      <c r="A68" t="s">
        <v>37</v>
      </c>
      <c r="B68" s="10">
        <v>38042</v>
      </c>
      <c r="C68" t="s">
        <v>9</v>
      </c>
      <c r="D68" t="s">
        <v>10</v>
      </c>
      <c r="E68">
        <v>520</v>
      </c>
      <c r="F68" t="s">
        <v>11</v>
      </c>
      <c r="G68" s="4" t="s">
        <v>15</v>
      </c>
      <c r="H68" s="4" t="s">
        <v>15</v>
      </c>
      <c r="I68" s="13" t="str">
        <f t="shared" si="3"/>
        <v>yes</v>
      </c>
      <c r="J68" s="11" t="str">
        <f t="shared" si="1"/>
        <v>yes</v>
      </c>
      <c r="L68" t="s">
        <v>14</v>
      </c>
    </row>
    <row r="69" spans="1:12" ht="12.75">
      <c r="A69" t="s">
        <v>37</v>
      </c>
      <c r="B69" s="10">
        <v>38042</v>
      </c>
      <c r="C69" t="s">
        <v>9</v>
      </c>
      <c r="D69" t="s">
        <v>10</v>
      </c>
      <c r="E69">
        <v>3050</v>
      </c>
      <c r="F69" t="s">
        <v>11</v>
      </c>
      <c r="G69" s="4" t="s">
        <v>15</v>
      </c>
      <c r="H69" s="4" t="s">
        <v>15</v>
      </c>
      <c r="I69" s="13" t="str">
        <f t="shared" si="3"/>
        <v>yes</v>
      </c>
      <c r="J69" s="11" t="str">
        <f t="shared" si="1"/>
        <v>yes</v>
      </c>
      <c r="K69" s="2"/>
      <c r="L69" t="s">
        <v>14</v>
      </c>
    </row>
    <row r="70" spans="1:12" ht="12.75">
      <c r="A70" t="s">
        <v>37</v>
      </c>
      <c r="B70" s="10">
        <v>38055</v>
      </c>
      <c r="C70" t="s">
        <v>9</v>
      </c>
      <c r="D70" t="s">
        <v>10</v>
      </c>
      <c r="E70">
        <v>100</v>
      </c>
      <c r="F70" t="s">
        <v>11</v>
      </c>
      <c r="I70" s="13">
        <f t="shared" si="3"/>
      </c>
      <c r="J70" s="11">
        <f>IF(E70&gt;400,"yes","")</f>
      </c>
      <c r="L70" t="s">
        <v>14</v>
      </c>
    </row>
    <row r="71" spans="1:12" ht="12.75">
      <c r="A71" t="s">
        <v>37</v>
      </c>
      <c r="B71" s="10">
        <v>38069</v>
      </c>
      <c r="C71" t="s">
        <v>9</v>
      </c>
      <c r="D71" t="s">
        <v>10</v>
      </c>
      <c r="E71">
        <v>200</v>
      </c>
      <c r="F71" t="s">
        <v>11</v>
      </c>
      <c r="G71" s="4" t="s">
        <v>15</v>
      </c>
      <c r="I71" s="13">
        <f t="shared" si="3"/>
      </c>
      <c r="J71" s="11">
        <f>IF(E71&gt;400,"yes","")</f>
      </c>
      <c r="L71" t="s">
        <v>14</v>
      </c>
    </row>
    <row r="72" spans="1:12" ht="12.75">
      <c r="A72" t="s">
        <v>37</v>
      </c>
      <c r="B72" s="10">
        <v>38089</v>
      </c>
      <c r="C72" t="s">
        <v>9</v>
      </c>
      <c r="D72" t="s">
        <v>10</v>
      </c>
      <c r="E72">
        <v>100</v>
      </c>
      <c r="F72" t="s">
        <v>11</v>
      </c>
      <c r="I72" s="13">
        <f t="shared" si="3"/>
      </c>
      <c r="J72" s="11">
        <f>IF(E72&gt;400,"yes","")</f>
      </c>
      <c r="L72" t="s">
        <v>13</v>
      </c>
    </row>
    <row r="73" spans="1:12" ht="12.75">
      <c r="A73" t="s">
        <v>37</v>
      </c>
      <c r="B73" s="10">
        <v>38159</v>
      </c>
      <c r="C73" t="s">
        <v>9</v>
      </c>
      <c r="D73" t="s">
        <v>10</v>
      </c>
      <c r="E73">
        <v>100</v>
      </c>
      <c r="F73" t="s">
        <v>11</v>
      </c>
      <c r="I73" s="13">
        <f t="shared" si="3"/>
      </c>
      <c r="J73" s="11">
        <f>IF(E73&gt;400,"yes","")</f>
      </c>
      <c r="L73" t="s">
        <v>13</v>
      </c>
    </row>
    <row r="74" spans="2:11" ht="12.75">
      <c r="B74" s="10"/>
      <c r="G74">
        <f>COUNTIF(G54:G73,"yes")</f>
        <v>8</v>
      </c>
      <c r="H74">
        <f>COUNTIF(H54:H73,"yes")</f>
        <v>7</v>
      </c>
      <c r="I74">
        <f>COUNTIF(I54:I73,"yes")</f>
        <v>7</v>
      </c>
      <c r="J74">
        <f>COUNTIF(J54:J73,"yes")</f>
        <v>7</v>
      </c>
      <c r="K74">
        <f>73-53</f>
        <v>20</v>
      </c>
    </row>
    <row r="75" spans="2:10" ht="38.25">
      <c r="B75" s="10"/>
      <c r="F75" s="30"/>
      <c r="G75" s="41" t="s">
        <v>77</v>
      </c>
      <c r="H75" s="41" t="s">
        <v>72</v>
      </c>
      <c r="I75" s="41" t="s">
        <v>73</v>
      </c>
      <c r="J75" s="41" t="s">
        <v>91</v>
      </c>
    </row>
    <row r="76" spans="2:11" ht="12.75">
      <c r="B76" s="10"/>
      <c r="F76" s="43" t="s">
        <v>74</v>
      </c>
      <c r="G76" s="44">
        <f>SUM(G11:G74)</f>
        <v>38</v>
      </c>
      <c r="H76" s="44">
        <f>SUM(H11:H74)</f>
        <v>31</v>
      </c>
      <c r="I76" s="44">
        <f>SUM(I11:I74)</f>
        <v>31</v>
      </c>
      <c r="J76" s="44">
        <f>SUM(J11:J74)</f>
        <v>28</v>
      </c>
      <c r="K76" s="44">
        <f>SUM(K11:K74)</f>
        <v>64</v>
      </c>
    </row>
    <row r="77" spans="2:11" ht="12.75">
      <c r="B77" s="10"/>
      <c r="F77" s="43" t="s">
        <v>76</v>
      </c>
      <c r="G77" s="43"/>
      <c r="H77" s="44"/>
      <c r="I77" s="45"/>
      <c r="J77" s="45"/>
      <c r="K77" s="44">
        <v>11</v>
      </c>
    </row>
  </sheetData>
  <sheetProtection/>
  <mergeCells count="3">
    <mergeCell ref="A4:I4"/>
    <mergeCell ref="A21:I21"/>
    <mergeCell ref="A53:I53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SWRCB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Default2</cp:lastModifiedBy>
  <dcterms:created xsi:type="dcterms:W3CDTF">2008-02-25T21:16:14Z</dcterms:created>
  <dcterms:modified xsi:type="dcterms:W3CDTF">2011-11-04T18:39:41Z</dcterms:modified>
  <cp:category/>
  <cp:version/>
  <cp:contentType/>
  <cp:contentStatus/>
</cp:coreProperties>
</file>